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793" activeTab="0"/>
  </bookViews>
  <sheets>
    <sheet name="4657 (1) - MŠ SO - 02" sheetId="1" r:id="rId1"/>
  </sheets>
  <definedNames>
    <definedName name="_xlnm.Print_Titles" localSheetId="0">'4657 (1) - MŠ SO - 02'!$112:$112</definedName>
    <definedName name="_xlnm.Print_Area" localSheetId="0">'4657 (1) - MŠ SO - 02'!$C$4:$Q$70,'4657 (1) - MŠ SO - 02'!$C$76:$Q$96,'4657 (1) - MŠ SO - 02'!$C$102:$Q$192</definedName>
  </definedNames>
  <calcPr fullCalcOnLoad="1"/>
</workbook>
</file>

<file path=xl/sharedStrings.xml><?xml version="1.0" encoding="utf-8"?>
<sst xmlns="http://schemas.openxmlformats.org/spreadsheetml/2006/main" count="640" uniqueCount="207">
  <si>
    <t>Hárok obsahuje:</t>
  </si>
  <si>
    <t>optimalizované pre tlač zostáv vo formáte A4 - na výšku</t>
  </si>
  <si>
    <t>&gt;&gt;  skryté stĺpce  &lt;&lt;</t>
  </si>
  <si>
    <t>v ---  nižšie sa nachádzajú doplnkové a pomocné údaje k zostavám  --- v</t>
  </si>
  <si>
    <t>Stavba:</t>
  </si>
  <si>
    <t>Miesto:</t>
  </si>
  <si>
    <t>NÁMESTOVO</t>
  </si>
  <si>
    <t>Dátum:</t>
  </si>
  <si>
    <t>Objednávateľ:</t>
  </si>
  <si>
    <t>IČO:</t>
  </si>
  <si>
    <t>MESTO NÁMESTOVO</t>
  </si>
  <si>
    <t>IČO DPH:</t>
  </si>
  <si>
    <t>Zhotoviteľ:</t>
  </si>
  <si>
    <t>Projektant:</t>
  </si>
  <si>
    <t>PRO-ING</t>
  </si>
  <si>
    <t>Spracovateľ:</t>
  </si>
  <si>
    <t>Cena bez DPH</t>
  </si>
  <si>
    <t>DPH</t>
  </si>
  <si>
    <t>základná</t>
  </si>
  <si>
    <t>z</t>
  </si>
  <si>
    <t>znížená</t>
  </si>
  <si>
    <t>základná prenesená</t>
  </si>
  <si>
    <t>znížená prenesená</t>
  </si>
  <si>
    <t>nulová</t>
  </si>
  <si>
    <t>Cena s DPH</t>
  </si>
  <si>
    <t>v</t>
  </si>
  <si>
    <t>€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</si>
  <si>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</si>
  <si>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</si>
  <si>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</si>
  <si>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</si>
  <si>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</si>
  <si>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</si>
  <si>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</si>
  <si>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</si>
  <si>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{c58fff95-8e25-428a-badb-f5f7bb7aeb0f}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</si>
  <si>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</si>
  <si>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</si>
  <si>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</si>
  <si>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</si>
  <si>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</si>
  <si>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</si>
  <si>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</si>
  <si>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</si>
  <si>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</si>
  <si>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</si>
  <si>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</si>
  <si>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</si>
  <si>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[€]</t>
  </si>
  <si>
    <t>1) Náklady z rozpočtu</t>
  </si>
  <si>
    <t>97 - Prerazenie otvorov a ostatné búracie práce</t>
  </si>
  <si>
    <t>921 - Elektromontáže</t>
  </si>
  <si>
    <t>921 - Rozvádzač RS</t>
  </si>
  <si>
    <t>950 - Revízia elektrických zariadení</t>
  </si>
  <si>
    <t>2) Ostatné náklady</t>
  </si>
  <si>
    <t>ROZPOČET</t>
  </si>
  <si>
    <t>PČ</t>
  </si>
  <si>
    <t>Typ</t>
  </si>
  <si>
    <t>Popis</t>
  </si>
  <si>
    <t>MJ</t>
  </si>
  <si>
    <t>Množstvo</t>
  </si>
  <si>
    <t>J.cena [€]</t>
  </si>
  <si>
    <t>Poznámka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</si>
  <si>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</si>
  <si>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</si>
  <si>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</si>
  <si>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</si>
  <si>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</si>
  <si>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</si>
  <si>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</si>
  <si>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ROZPOCET</t>
  </si>
  <si>
    <t>K</t>
  </si>
  <si>
    <t>971045821</t>
  </si>
  <si>
    <t>Vrty príklepovým prerážacím vrtákom do D 45 mm do stien alebo smerom dole do betónu -0.00004t</t>
  </si>
  <si>
    <t>cm</t>
  </si>
  <si>
    <t>974049121</t>
  </si>
  <si>
    <t>Vysekanie rýh v betónových stenách do hĺbky 30 mm a š. do 30 mm,  -0,00200t</t>
  </si>
  <si>
    <t>m</t>
  </si>
  <si>
    <t>974082112</t>
  </si>
  <si>
    <t>Vysekanie rýh pre vodiče v omietke stien, v š. do 50 mm,  -0,00200t</t>
  </si>
  <si>
    <t>Poznámka:</t>
  </si>
  <si>
    <t>- navrhnuté el. zariadenia môžu byť nahradené    iným technickým zrovnatelným ekvivalentom</t>
  </si>
  <si>
    <t>P</t>
  </si>
  <si>
    <t>210010032</t>
  </si>
  <si>
    <t xml:space="preserve">Rúrka elektroinštalačná ohybná kovová typ 2416 "Kopex", uložená voľne alebo pod omietkou </t>
  </si>
  <si>
    <t>M</t>
  </si>
  <si>
    <t>3450728400</t>
  </si>
  <si>
    <t>I-Trubka FXP 20-TURBO</t>
  </si>
  <si>
    <t>210800220</t>
  </si>
  <si>
    <t>Vodič medený uložený pod omietkou CYKY  450/750 V  2x1,5mm2</t>
  </si>
  <si>
    <t>3410350079</t>
  </si>
  <si>
    <t>CYKY 2x1,5    Kábel pre pevné uloženie, medený STN</t>
  </si>
  <si>
    <t>210800226</t>
  </si>
  <si>
    <t>Vodič medený uložený pod omietkou CYKY  450/750 V  3x1,5mm2</t>
  </si>
  <si>
    <t>3410350085</t>
  </si>
  <si>
    <t>CYKY-O 3x1,5    Kábel pre pevné uloženie, medený STN</t>
  </si>
  <si>
    <t>CYKY -J3x1,5    Kábel pre pevné uloženie, medený STN</t>
  </si>
  <si>
    <t>210800227</t>
  </si>
  <si>
    <t>Vodič medený uložený pod omietkou CYKY  450/750 V  3x2,5mm2</t>
  </si>
  <si>
    <t>3410350086</t>
  </si>
  <si>
    <t>CYKY 3x2,5    Kábel pre pevné uloženie, medený STN</t>
  </si>
  <si>
    <t>210800631</t>
  </si>
  <si>
    <t>Vodič medený uložený pevne H07V-K (CYA)  450/750 V 25</t>
  </si>
  <si>
    <t>3410350557</t>
  </si>
  <si>
    <t>H07V-K 25    Flexibilný kábel harmonizovaný</t>
  </si>
  <si>
    <t>210201051</t>
  </si>
  <si>
    <t>Zapojenie svietidlá IP20, 2 x svetelný zdroj, P=60W, stropného - nástenného interierového s lineárnou žiarivkou</t>
  </si>
  <si>
    <t>ks</t>
  </si>
  <si>
    <t>Dľa Vyrtych</t>
  </si>
  <si>
    <t>A   Svietidlo žiarivkové, GRIFON-249-BAP, 2x49W (Vyrtych)</t>
  </si>
  <si>
    <t>B   Svietidlo žiarivkové FOX-228 2x28W (Vyrtych)</t>
  </si>
  <si>
    <t>210200132</t>
  </si>
  <si>
    <t>Núdzové svietidlá nástenné, stropné, 1x8 W, núdzový režim IP 42</t>
  </si>
  <si>
    <t>Svietidlo interiérové núdzové EMERGENCY + piktogram</t>
  </si>
  <si>
    <t>210201005</t>
  </si>
  <si>
    <t>Zapojenie svietidlá IP40, 1 x svetelný zdroj, stropného - nástenného interierového so žiarovkou</t>
  </si>
  <si>
    <t>D   Svietidlo žiarovkové CORSO 1x60W, IP65 (Vyrtych)</t>
  </si>
  <si>
    <t>C   Svietidlo žiarivkové PULI5-126, 1x26W, IP40 (Vyrtych)</t>
  </si>
  <si>
    <t>210190006/N</t>
  </si>
  <si>
    <t>Montáž rozvádzača RS</t>
  </si>
  <si>
    <t>PC</t>
  </si>
  <si>
    <t>Svetelné zdroje</t>
  </si>
  <si>
    <t>210201903</t>
  </si>
  <si>
    <t>Montáž svietidla interiérového na stenu do 5 kg</t>
  </si>
  <si>
    <t>210110041</t>
  </si>
  <si>
    <t>Spínače polozapustené a zapustené vrátane zapojenia jednopólový - radenie 1</t>
  </si>
  <si>
    <t>ESP000000264</t>
  </si>
  <si>
    <t>Valena - 774401 - spínač jednopólový - (radenie: 1) - biela</t>
  </si>
  <si>
    <t>KS</t>
  </si>
  <si>
    <t>774451</t>
  </si>
  <si>
    <t>Vypínače a zásuvky, VAL-RÁMIK JEDNODUCHÝ BIELY</t>
  </si>
  <si>
    <t>210110043</t>
  </si>
  <si>
    <t>Spínač polozapustený a zapustený vrátane zapojenia sériový prep.stried. - radenie 5 A</t>
  </si>
  <si>
    <t>774405</t>
  </si>
  <si>
    <t>Vypínače a zásuvky, VAL-SÉRIOVÝ SP. Č. 5 BIELY</t>
  </si>
  <si>
    <t>210110045</t>
  </si>
  <si>
    <t>Spínač polozapustený a zapustený vrátane zapojenia stried.prep.- radenie 6</t>
  </si>
  <si>
    <t>774406</t>
  </si>
  <si>
    <t>Vypínače a zásuvky, VAL-STRIED. PREP. Č.6 BIELY</t>
  </si>
  <si>
    <t>210111011</t>
  </si>
  <si>
    <t>Domová zásuvka polozapustená alebo zapustená vrátane zapojenia 10/16 A 250 V 2P + Z</t>
  </si>
  <si>
    <t>EZA000000219</t>
  </si>
  <si>
    <t>Valena - 774396 - 1-zásuvka 2P+T - biela</t>
  </si>
  <si>
    <t>210010301</t>
  </si>
  <si>
    <t>Krabica prístrojová bez zapojenia (1901, KP 68, KZ 3)</t>
  </si>
  <si>
    <t>3410300438</t>
  </si>
  <si>
    <t>Krabica univerzálna    KPM 64 KA</t>
  </si>
  <si>
    <t>210220040</t>
  </si>
  <si>
    <t>Svorka na potrubie "BERNARD" vrátane pásika Cu</t>
  </si>
  <si>
    <t>3544247905</t>
  </si>
  <si>
    <t>Bernard svorka zemniaca ZSA 16, obj. č. ESV000000041; bleskozvodný a uzemňovací materiál</t>
  </si>
  <si>
    <t>3544247910</t>
  </si>
  <si>
    <t>Páska CU, obj. č. ESV000000038; bleskozvodný a uzemňovací materiál, dĺžka 0,5m</t>
  </si>
  <si>
    <t>210220300</t>
  </si>
  <si>
    <t>Ochranné pospájanie v práčovniach, kúpeľniach, voľne ulož.,alebo v omietke Cu 4-16mm2</t>
  </si>
  <si>
    <t>3410350201</t>
  </si>
  <si>
    <t>H07V-U 4    Kábel pre pevné uloženie, medený harmonizovaný</t>
  </si>
  <si>
    <t>210290751/N</t>
  </si>
  <si>
    <t>Montáž motorického spotrebiča, ventilátora , prietok. ohr.</t>
  </si>
  <si>
    <t>210110046</t>
  </si>
  <si>
    <t>Spínač polozapustený a zapustený vrátane zapojenia krížový prep.- radenie 7</t>
  </si>
  <si>
    <t>ESP000000268</t>
  </si>
  <si>
    <t>Valena - 774407 - prepínač krížový - (radenie: 7) - biela</t>
  </si>
  <si>
    <t>210010321</t>
  </si>
  <si>
    <t>Krabica (1903, KR 68) odbočná s viečkom, svorkovnicou vrátane zapojenia, kruhová</t>
  </si>
  <si>
    <t>3450907510</t>
  </si>
  <si>
    <t>Krabica  KU 68-1903</t>
  </si>
  <si>
    <t>210010522</t>
  </si>
  <si>
    <t>Odviečkovanie alebo zaviečkovanie škatúľ-viečko na skrutky</t>
  </si>
  <si>
    <t>210192722/N</t>
  </si>
  <si>
    <t>Označovací štítok pre prístroje  cca</t>
  </si>
  <si>
    <t>210020911</t>
  </si>
  <si>
    <t>Protipožiarna upchávka,</t>
  </si>
  <si>
    <t>m2</t>
  </si>
  <si>
    <t>6312513000</t>
  </si>
  <si>
    <t xml:space="preserve">Rohože posukované </t>
  </si>
  <si>
    <t>210220031</t>
  </si>
  <si>
    <t>Ekvipotenciálna svorkovnica EPS 2 v krabici KO 125 E</t>
  </si>
  <si>
    <t>3410300258</t>
  </si>
  <si>
    <t>Krabica odbočná  krabica + veko šedá  KO 125 E KA</t>
  </si>
  <si>
    <t>3410301603</t>
  </si>
  <si>
    <t xml:space="preserve">Svorkovnica ekvipotencionálna  EPS </t>
  </si>
  <si>
    <t>210120401</t>
  </si>
  <si>
    <t>Istič vzduchový jednopólový do 63 A</t>
  </si>
  <si>
    <t>3580760010</t>
  </si>
  <si>
    <t>Istič LPN-10B-1</t>
  </si>
  <si>
    <t>3580760012</t>
  </si>
  <si>
    <t>Istič LPN-16B-1</t>
  </si>
  <si>
    <t>210120404</t>
  </si>
  <si>
    <t>Spínač do 63 A</t>
  </si>
  <si>
    <t>42335</t>
  </si>
  <si>
    <t>MSO-32-3 Spínač MSO</t>
  </si>
  <si>
    <t>210120411</t>
  </si>
  <si>
    <t>Prúdové chrániče štvorpólové 25 - 80 A</t>
  </si>
  <si>
    <t>3580760361</t>
  </si>
  <si>
    <t>Prúdový chránič OFI-40-4-030AC</t>
  </si>
  <si>
    <t>44451</t>
  </si>
  <si>
    <t>RZB-Z-3S72 Zapuštená rozvodnicová skříň + zbernice</t>
  </si>
  <si>
    <t>210120423</t>
  </si>
  <si>
    <t>Zvodiče prepätia kombinované triedy B + C</t>
  </si>
  <si>
    <t>38361</t>
  </si>
  <si>
    <t>Kombinovaný zvodič bleskových prúdov a prepätia SJBC-25E-3-MZ - doplnenie do RH</t>
  </si>
  <si>
    <t>Istič vzduchový trojpólový do 63 A</t>
  </si>
  <si>
    <t>3580760178</t>
  </si>
  <si>
    <t>Istič LPN-16B-3</t>
  </si>
  <si>
    <t>Komplexne a predkomplexne skuky, merania, revízna správa, skutkový stav</t>
  </si>
  <si>
    <t>4657 (1) - MŠ SO - 02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</si>
</sst>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0.000;\-###0.000"/>
    <numFmt numFmtId="173" formatCode="[$-1041B]d\.m\.yyyy"/>
    <numFmt numFmtId="174" formatCode="#,##0.00%;\-#,##0.00%"/>
    <numFmt numFmtId="175" formatCode="#,##0.00000;\-#,##0.00000"/>
    <numFmt numFmtId="176" formatCode="#,##0.000;\-#,##0.000"/>
  </numFmts>
  <fonts count="59">
    <font>
      <sz val="8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10"/>
      <color indexed="12"/>
      <name val="Trebuchet MS"/>
      <family val="0"/>
    </font>
    <font>
      <sz val="18"/>
      <color indexed="12"/>
      <name val="Wingdings 2"/>
      <family val="1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8"/>
      </right>
      <top style="hair">
        <color indexed="55"/>
      </top>
      <bottom>
        <color indexed="8"/>
      </bottom>
    </border>
    <border>
      <left>
        <color indexed="8"/>
      </left>
      <right>
        <color indexed="8"/>
      </right>
      <top style="hair">
        <color indexed="55"/>
      </top>
      <bottom>
        <color indexed="8"/>
      </bottom>
    </border>
    <border>
      <left>
        <color indexed="8"/>
      </left>
      <right style="hair">
        <color indexed="55"/>
      </right>
      <top style="hair">
        <color indexed="55"/>
      </top>
      <bottom>
        <color indexed="8"/>
      </bottom>
    </border>
    <border>
      <left style="hair">
        <color indexed="55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hair">
        <color indexed="55"/>
      </right>
      <top>
        <color indexed="8"/>
      </top>
      <bottom>
        <color indexed="8"/>
      </bottom>
    </border>
    <border>
      <left style="hair">
        <color indexed="55"/>
      </left>
      <right>
        <color indexed="8"/>
      </right>
      <top>
        <color indexed="8"/>
      </top>
      <bottom style="hair">
        <color indexed="55"/>
      </bottom>
    </border>
    <border>
      <left>
        <color indexed="8"/>
      </left>
      <right>
        <color indexed="8"/>
      </right>
      <top>
        <color indexed="8"/>
      </top>
      <bottom style="hair">
        <color indexed="55"/>
      </bottom>
    </border>
    <border>
      <left>
        <color indexed="8"/>
      </left>
      <right style="hair">
        <color indexed="55"/>
      </right>
      <top>
        <color indexed="8"/>
      </top>
      <bottom style="hair">
        <color indexed="55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hair">
        <color indexed="55"/>
      </left>
      <right>
        <color indexed="8"/>
      </right>
      <top style="hair">
        <color indexed="55"/>
      </top>
      <bottom style="hair">
        <color indexed="55"/>
      </bottom>
    </border>
    <border>
      <left>
        <color indexed="8"/>
      </left>
      <right>
        <color indexed="8"/>
      </right>
      <top style="hair">
        <color indexed="55"/>
      </top>
      <bottom style="hair">
        <color indexed="55"/>
      </bottom>
    </border>
    <border>
      <left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25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0" fontId="44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45" fillId="21" borderId="1" applyNumberFormat="0" applyAlignment="0" applyProtection="0"/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NumberFormat="0">
      <alignment/>
      <protection locked="0"/>
    </xf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 locked="0"/>
    </xf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Font="1" applyAlignment="1">
      <alignment vertical="top"/>
    </xf>
    <xf numFmtId="0" fontId="0" fillId="33" borderId="0" xfId="0" applyFont="1" applyFill="1" applyAlignment="1" applyProtection="1">
      <alignment horizontal="left" vertical="top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74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9" fillId="34" borderId="13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 horizontal="left" vertical="top"/>
      <protection/>
    </xf>
    <xf numFmtId="0" fontId="15" fillId="34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left" vertical="center"/>
      <protection/>
    </xf>
    <xf numFmtId="49" fontId="0" fillId="0" borderId="11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9" fillId="34" borderId="14" xfId="0" applyFont="1" applyFill="1" applyBorder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49" fontId="17" fillId="0" borderId="0" xfId="0" applyNumberFormat="1" applyFont="1" applyAlignment="1" applyProtection="1">
      <alignment horizontal="left" vertical="center"/>
      <protection/>
    </xf>
    <xf numFmtId="49" fontId="16" fillId="0" borderId="0" xfId="0" applyNumberFormat="1" applyFont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75" fontId="19" fillId="0" borderId="16" xfId="0" applyNumberFormat="1" applyFont="1" applyBorder="1" applyAlignment="1" applyProtection="1">
      <alignment horizontal="right"/>
      <protection/>
    </xf>
    <xf numFmtId="175" fontId="19" fillId="0" borderId="17" xfId="0" applyNumberFormat="1" applyFont="1" applyBorder="1" applyAlignment="1" applyProtection="1">
      <alignment horizontal="right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49" fontId="17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8" fillId="0" borderId="11" xfId="0" applyFont="1" applyBorder="1" applyAlignment="1" applyProtection="1">
      <alignment horizontal="left"/>
      <protection/>
    </xf>
    <xf numFmtId="0" fontId="18" fillId="0" borderId="18" xfId="0" applyFont="1" applyBorder="1" applyAlignment="1" applyProtection="1">
      <alignment horizontal="left"/>
      <protection/>
    </xf>
    <xf numFmtId="175" fontId="18" fillId="0" borderId="0" xfId="0" applyNumberFormat="1" applyFont="1" applyAlignment="1" applyProtection="1">
      <alignment horizontal="right"/>
      <protection/>
    </xf>
    <xf numFmtId="175" fontId="18" fillId="0" borderId="19" xfId="0" applyNumberFormat="1" applyFont="1" applyBorder="1" applyAlignment="1" applyProtection="1">
      <alignment horizontal="right"/>
      <protection/>
    </xf>
    <xf numFmtId="1" fontId="18" fillId="0" borderId="0" xfId="0" applyNumberFormat="1" applyFont="1" applyAlignment="1" applyProtection="1">
      <alignment horizontal="left"/>
      <protection/>
    </xf>
    <xf numFmtId="176" fontId="18" fillId="0" borderId="0" xfId="0" applyNumberFormat="1" applyFont="1" applyAlignment="1" applyProtection="1">
      <alignment horizontal="right" vertical="center"/>
      <protection/>
    </xf>
    <xf numFmtId="1" fontId="0" fillId="0" borderId="31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76" fontId="0" fillId="0" borderId="31" xfId="0" applyNumberFormat="1" applyFont="1" applyBorder="1" applyAlignment="1" applyProtection="1">
      <alignment horizontal="righ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175" fontId="12" fillId="0" borderId="0" xfId="0" applyNumberFormat="1" applyFont="1" applyAlignment="1" applyProtection="1">
      <alignment horizontal="right" vertical="center"/>
      <protection/>
    </xf>
    <xf numFmtId="175" fontId="12" fillId="0" borderId="19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9" fontId="21" fillId="0" borderId="0" xfId="0" applyNumberFormat="1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176" fontId="0" fillId="0" borderId="0" xfId="0" applyNumberFormat="1" applyFont="1" applyAlignment="1" applyProtection="1">
      <alignment horizontal="left" vertical="top"/>
      <protection/>
    </xf>
    <xf numFmtId="4" fontId="0" fillId="0" borderId="0" xfId="0" applyNumberFormat="1" applyFont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left" vertical="center"/>
      <protection/>
    </xf>
    <xf numFmtId="1" fontId="22" fillId="0" borderId="31" xfId="0" applyNumberFormat="1" applyFont="1" applyBorder="1" applyAlignment="1" applyProtection="1">
      <alignment horizontal="center" vertical="center"/>
      <protection/>
    </xf>
    <xf numFmtId="49" fontId="22" fillId="0" borderId="31" xfId="0" applyNumberFormat="1" applyFont="1" applyBorder="1" applyAlignment="1" applyProtection="1">
      <alignment horizontal="center" vertical="center"/>
      <protection/>
    </xf>
    <xf numFmtId="49" fontId="22" fillId="0" borderId="31" xfId="0" applyNumberFormat="1" applyFont="1" applyBorder="1" applyAlignment="1" applyProtection="1">
      <alignment horizontal="left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76" fontId="22" fillId="0" borderId="31" xfId="0" applyNumberFormat="1" applyFont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 applyProtection="1">
      <alignment horizontal="left" vertical="center"/>
      <protection/>
    </xf>
    <xf numFmtId="0" fontId="23" fillId="33" borderId="0" xfId="36" applyFill="1" applyAlignment="1" applyProtection="1">
      <alignment horizontal="left" vertical="center"/>
      <protection/>
    </xf>
    <xf numFmtId="0" fontId="23" fillId="33" borderId="0" xfId="36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horizontal="left" vertical="top" wrapText="1"/>
      <protection/>
    </xf>
    <xf numFmtId="173" fontId="8" fillId="0" borderId="0" xfId="0" applyNumberFormat="1" applyFont="1" applyAlignment="1" applyProtection="1">
      <alignment horizontal="left" vertical="top"/>
      <protection/>
    </xf>
    <xf numFmtId="173" fontId="0" fillId="0" borderId="0" xfId="0" applyNumberFormat="1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4" fontId="11" fillId="0" borderId="0" xfId="0" applyNumberFormat="1" applyFont="1" applyAlignment="1" applyProtection="1">
      <alignment horizontal="right" vertical="center"/>
      <protection/>
    </xf>
    <xf numFmtId="4" fontId="12" fillId="0" borderId="0" xfId="0" applyNumberFormat="1" applyFont="1" applyAlignment="1" applyProtection="1">
      <alignment horizontal="right" vertical="center"/>
      <protection/>
    </xf>
    <xf numFmtId="4" fontId="9" fillId="34" borderId="14" xfId="0" applyNumberFormat="1" applyFont="1" applyFill="1" applyBorder="1" applyAlignment="1" applyProtection="1">
      <alignment horizontal="right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32" xfId="0" applyFont="1" applyFill="1" applyBorder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4" fontId="0" fillId="0" borderId="28" xfId="0" applyNumberFormat="1" applyFont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4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top" wrapText="1"/>
      <protection/>
    </xf>
    <xf numFmtId="0" fontId="22" fillId="0" borderId="28" xfId="0" applyFont="1" applyBorder="1" applyAlignment="1" applyProtection="1">
      <alignment horizontal="left" vertical="center" wrapText="1"/>
      <protection/>
    </xf>
    <xf numFmtId="0" fontId="22" fillId="0" borderId="29" xfId="0" applyFont="1" applyBorder="1" applyAlignment="1" applyProtection="1">
      <alignment horizontal="left" vertical="center"/>
      <protection/>
    </xf>
    <xf numFmtId="0" fontId="22" fillId="0" borderId="30" xfId="0" applyFont="1" applyBorder="1" applyAlignment="1" applyProtection="1">
      <alignment horizontal="left" vertical="center"/>
      <protection/>
    </xf>
    <xf numFmtId="4" fontId="22" fillId="0" borderId="28" xfId="0" applyNumberFormat="1" applyFont="1" applyBorder="1" applyAlignment="1" applyProtection="1">
      <alignment horizontal="right" vertical="center"/>
      <protection/>
    </xf>
    <xf numFmtId="4" fontId="15" fillId="34" borderId="0" xfId="0" applyNumberFormat="1" applyFont="1" applyFill="1" applyAlignment="1" applyProtection="1">
      <alignment horizontal="right" vertical="center"/>
      <protection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4" fontId="15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WindingsStyle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6225" cy="285750"/>
    <xdr:sp>
      <xdr:nvSpPr>
        <xdr:cNvPr id="1" name="Obrázok 3"/>
        <xdr:cNvSpPr>
          <a:spLocks/>
        </xdr:cNvSpPr>
      </xdr:nvSpPr>
      <xdr:spPr>
        <a:xfrm>
          <a:off x="0" y="0"/>
          <a:ext cx="276225" cy="2857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93"/>
  <sheetViews>
    <sheetView showGridLines="0" tabSelected="1" zoomScalePageLayoutView="0" workbookViewId="0" topLeftCell="A1">
      <pane ySplit="1" topLeftCell="A51" activePane="bottomLeft" state="frozen"/>
      <selection pane="topLeft" activeCell="C5022" sqref="C5022"/>
      <selection pane="bottomLeft" activeCell="P203" sqref="P203"/>
    </sheetView>
  </sheetViews>
  <sheetFormatPr defaultColWidth="10.5" defaultRowHeight="14.25" customHeight="1"/>
  <cols>
    <col min="1" max="1" width="8.33203125" style="4" customWidth="1"/>
    <col min="2" max="2" width="1.66796875" style="4" customWidth="1"/>
    <col min="3" max="3" width="4.16015625" style="4" customWidth="1"/>
    <col min="4" max="4" width="4.33203125" style="4" customWidth="1"/>
    <col min="5" max="5" width="17.16015625" style="4" customWidth="1"/>
    <col min="6" max="7" width="11.16015625" style="4" customWidth="1"/>
    <col min="8" max="8" width="12.5" style="4" customWidth="1"/>
    <col min="9" max="9" width="7" style="4" customWidth="1"/>
    <col min="10" max="10" width="5.16015625" style="4" customWidth="1"/>
    <col min="11" max="11" width="11.5" style="4" customWidth="1"/>
    <col min="12" max="12" width="12" style="4" customWidth="1"/>
    <col min="13" max="14" width="6" style="4" customWidth="1"/>
    <col min="15" max="15" width="2" style="4" customWidth="1"/>
    <col min="16" max="16" width="12.5" style="4" customWidth="1"/>
    <col min="17" max="17" width="4.16015625" style="4" customWidth="1"/>
    <col min="18" max="18" width="1.66796875" style="4" customWidth="1"/>
    <col min="19" max="19" width="8.16015625" style="4" customWidth="1"/>
    <col min="20" max="20" width="29.66015625" style="4" hidden="1" customWidth="1"/>
    <col min="21" max="21" width="16.33203125" style="4" hidden="1" customWidth="1"/>
    <col min="22" max="22" width="12.33203125" style="4" hidden="1" customWidth="1"/>
    <col min="23" max="23" width="16.33203125" style="4" hidden="1" customWidth="1"/>
    <col min="24" max="24" width="12.16015625" style="4" hidden="1" customWidth="1"/>
    <col min="25" max="25" width="15" style="4" hidden="1" customWidth="1"/>
    <col min="26" max="26" width="11" style="4" hidden="1" customWidth="1"/>
    <col min="27" max="27" width="15" style="4" hidden="1" customWidth="1"/>
    <col min="28" max="28" width="16.33203125" style="4" hidden="1" customWidth="1"/>
    <col min="29" max="29" width="11" style="4" customWidth="1"/>
    <col min="30" max="30" width="15" style="4" customWidth="1"/>
    <col min="31" max="31" width="16.33203125" style="4" customWidth="1"/>
    <col min="32" max="43" width="10.5" style="4" customWidth="1"/>
    <col min="44" max="64" width="10.5" style="4" hidden="1" customWidth="1"/>
    <col min="65" max="16384" width="10.5" style="4" customWidth="1"/>
  </cols>
  <sheetData>
    <row r="1" spans="2:20" s="1" customFormat="1" ht="22.5" customHeight="1">
      <c r="B1" s="2"/>
      <c r="C1" s="2"/>
      <c r="D1" s="3" t="s">
        <v>0</v>
      </c>
      <c r="E1" s="2"/>
      <c r="F1" s="105" t="s">
        <v>37</v>
      </c>
      <c r="G1" s="106"/>
      <c r="H1" s="105" t="s">
        <v>38</v>
      </c>
      <c r="I1" s="106"/>
      <c r="J1" s="106"/>
      <c r="K1" s="106"/>
      <c r="L1" s="104" t="s">
        <v>39</v>
      </c>
      <c r="M1" s="2"/>
      <c r="N1" s="2"/>
      <c r="O1" s="3" t="s">
        <v>40</v>
      </c>
      <c r="P1" s="2"/>
      <c r="Q1" s="2"/>
      <c r="R1" s="2"/>
      <c r="S1" s="104" t="s">
        <v>41</v>
      </c>
      <c r="T1" s="48"/>
    </row>
    <row r="2" spans="3:46" ht="37.5" customHeight="1">
      <c r="C2" s="107" t="s">
        <v>1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S2" s="111" t="s">
        <v>2</v>
      </c>
      <c r="T2" s="108"/>
      <c r="U2" s="108"/>
      <c r="V2" s="108"/>
      <c r="W2" s="108"/>
      <c r="X2" s="108"/>
      <c r="Y2" s="108"/>
      <c r="Z2" s="108"/>
      <c r="AA2" s="108"/>
      <c r="AB2" s="108"/>
      <c r="AC2" s="108"/>
      <c r="AT2" s="4" t="s">
        <v>35</v>
      </c>
    </row>
    <row r="3" spans="2:46" ht="7.5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"/>
      <c r="AT3" s="46">
        <v>2</v>
      </c>
    </row>
    <row r="4" spans="2:46" ht="37.5" customHeight="1">
      <c r="B4" s="11"/>
      <c r="C4" s="112" t="s">
        <v>42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6"/>
      <c r="T4" s="7" t="s">
        <v>3</v>
      </c>
      <c r="AT4" s="4" t="b">
        <v>0</v>
      </c>
    </row>
    <row r="5" spans="2:18" ht="7.5" customHeight="1">
      <c r="B5" s="11"/>
      <c r="R5" s="6"/>
    </row>
    <row r="6" spans="2:18" ht="30.75" customHeight="1">
      <c r="B6" s="11"/>
      <c r="D6" s="37" t="s">
        <v>4</v>
      </c>
      <c r="F6" s="113" t="e">
        <f>IF((#REF!=""),"",#REF!)</f>
        <v>#REF!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R6" s="6"/>
    </row>
    <row r="7" spans="2:18" s="10" customFormat="1" ht="37.5" customHeight="1">
      <c r="B7" s="13"/>
      <c r="D7" s="51" t="s">
        <v>43</v>
      </c>
      <c r="F7" s="115" t="s">
        <v>206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R7" s="14"/>
    </row>
    <row r="8" spans="2:18" s="10" customFormat="1" ht="15" customHeight="1">
      <c r="B8" s="13"/>
      <c r="R8" s="14"/>
    </row>
    <row r="9" spans="2:18" s="10" customFormat="1" ht="15" customHeight="1">
      <c r="B9" s="13"/>
      <c r="D9" s="37" t="s">
        <v>5</v>
      </c>
      <c r="F9" s="38" t="s">
        <v>6</v>
      </c>
      <c r="M9" s="37" t="s">
        <v>7</v>
      </c>
      <c r="O9" s="117"/>
      <c r="P9" s="118"/>
      <c r="R9" s="14"/>
    </row>
    <row r="10" spans="2:18" s="52" customFormat="1" ht="12" customHeight="1">
      <c r="B10" s="53"/>
      <c r="R10" s="54"/>
    </row>
    <row r="11" spans="2:18" s="52" customFormat="1" ht="15" customHeight="1">
      <c r="B11" s="53"/>
      <c r="D11" s="8" t="s">
        <v>8</v>
      </c>
      <c r="M11" s="8" t="s">
        <v>9</v>
      </c>
      <c r="O11" s="109" t="e">
        <f>#REF!</f>
        <v>#REF!</v>
      </c>
      <c r="P11" s="110"/>
      <c r="R11" s="54"/>
    </row>
    <row r="12" spans="2:18" s="52" customFormat="1" ht="18.75" customHeight="1">
      <c r="B12" s="53"/>
      <c r="E12" s="9" t="s">
        <v>10</v>
      </c>
      <c r="M12" s="8" t="s">
        <v>11</v>
      </c>
      <c r="O12" s="109"/>
      <c r="P12" s="110"/>
      <c r="R12" s="54"/>
    </row>
    <row r="13" spans="2:18" s="52" customFormat="1" ht="7.5" customHeight="1">
      <c r="B13" s="53"/>
      <c r="R13" s="54"/>
    </row>
    <row r="14" spans="2:18" s="52" customFormat="1" ht="15" customHeight="1">
      <c r="B14" s="53"/>
      <c r="D14" s="8" t="s">
        <v>12</v>
      </c>
      <c r="M14" s="8" t="s">
        <v>9</v>
      </c>
      <c r="O14" s="109" t="e">
        <f>IF((#REF!=""),"",#REF!)</f>
        <v>#REF!</v>
      </c>
      <c r="P14" s="110"/>
      <c r="R14" s="54"/>
    </row>
    <row r="15" spans="2:18" s="52" customFormat="1" ht="18.75" customHeight="1">
      <c r="B15" s="53"/>
      <c r="E15" s="9" t="e">
        <f>IF((#REF!=""),"",#REF!)</f>
        <v>#REF!</v>
      </c>
      <c r="M15" s="8" t="s">
        <v>11</v>
      </c>
      <c r="O15" s="109" t="e">
        <f>IF((#REF!=""),"",#REF!)</f>
        <v>#REF!</v>
      </c>
      <c r="P15" s="110"/>
      <c r="R15" s="54"/>
    </row>
    <row r="16" spans="2:18" s="52" customFormat="1" ht="7.5" customHeight="1">
      <c r="B16" s="53"/>
      <c r="R16" s="54"/>
    </row>
    <row r="17" spans="2:18" s="52" customFormat="1" ht="15" customHeight="1">
      <c r="B17" s="53"/>
      <c r="D17" s="8" t="s">
        <v>13</v>
      </c>
      <c r="M17" s="8" t="s">
        <v>9</v>
      </c>
      <c r="O17" s="109"/>
      <c r="P17" s="110"/>
      <c r="R17" s="54"/>
    </row>
    <row r="18" spans="2:18" s="52" customFormat="1" ht="18.75" customHeight="1">
      <c r="B18" s="53"/>
      <c r="E18" s="9" t="s">
        <v>14</v>
      </c>
      <c r="M18" s="8" t="s">
        <v>11</v>
      </c>
      <c r="O18" s="109"/>
      <c r="P18" s="110"/>
      <c r="R18" s="54"/>
    </row>
    <row r="19" spans="2:18" s="52" customFormat="1" ht="7.5" customHeight="1">
      <c r="B19" s="53"/>
      <c r="R19" s="54"/>
    </row>
    <row r="20" spans="2:18" s="52" customFormat="1" ht="15" customHeight="1">
      <c r="B20" s="53"/>
      <c r="D20" s="8" t="s">
        <v>15</v>
      </c>
      <c r="M20" s="8" t="s">
        <v>9</v>
      </c>
      <c r="O20" s="109"/>
      <c r="P20" s="110"/>
      <c r="R20" s="54"/>
    </row>
    <row r="21" spans="2:18" s="52" customFormat="1" ht="18.75" customHeight="1">
      <c r="B21" s="53"/>
      <c r="E21" s="9" t="s">
        <v>14</v>
      </c>
      <c r="M21" s="8" t="s">
        <v>11</v>
      </c>
      <c r="O21" s="109"/>
      <c r="P21" s="110"/>
      <c r="R21" s="54"/>
    </row>
    <row r="22" spans="2:18" s="10" customFormat="1" ht="7.5" customHeight="1">
      <c r="B22" s="13"/>
      <c r="R22" s="14"/>
    </row>
    <row r="23" spans="2:18" s="10" customFormat="1" ht="7.5" customHeight="1">
      <c r="B23" s="1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R23" s="14"/>
    </row>
    <row r="24" spans="2:18" s="10" customFormat="1" ht="15" customHeight="1">
      <c r="B24" s="13"/>
      <c r="D24" s="55" t="s">
        <v>44</v>
      </c>
      <c r="M24" s="119">
        <f>$N$88</f>
        <v>0</v>
      </c>
      <c r="N24" s="120"/>
      <c r="O24" s="120"/>
      <c r="P24" s="120"/>
      <c r="R24" s="14"/>
    </row>
    <row r="25" spans="2:18" s="10" customFormat="1" ht="15" customHeight="1">
      <c r="B25" s="13"/>
      <c r="D25" s="12" t="s">
        <v>45</v>
      </c>
      <c r="M25" s="119">
        <f>N94</f>
        <v>0</v>
      </c>
      <c r="N25" s="120"/>
      <c r="O25" s="120"/>
      <c r="P25" s="120"/>
      <c r="R25" s="14"/>
    </row>
    <row r="26" spans="2:18" s="10" customFormat="1" ht="7.5" customHeight="1">
      <c r="B26" s="13"/>
      <c r="R26" s="14"/>
    </row>
    <row r="27" spans="2:18" s="10" customFormat="1" ht="26.25" customHeight="1">
      <c r="B27" s="13"/>
      <c r="D27" s="56" t="s">
        <v>16</v>
      </c>
      <c r="M27" s="121">
        <f>ROUND((M24+M25),2)</f>
        <v>0</v>
      </c>
      <c r="N27" s="120"/>
      <c r="O27" s="120"/>
      <c r="P27" s="120"/>
      <c r="R27" s="14"/>
    </row>
    <row r="28" spans="2:18" s="10" customFormat="1" ht="7.5" customHeight="1">
      <c r="B28" s="1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R28" s="14"/>
    </row>
    <row r="29" spans="2:18" s="10" customFormat="1" ht="15" customHeight="1">
      <c r="B29" s="13"/>
      <c r="D29" s="15" t="s">
        <v>17</v>
      </c>
      <c r="E29" s="15" t="s">
        <v>18</v>
      </c>
      <c r="F29" s="16">
        <v>0.2</v>
      </c>
      <c r="G29" s="57" t="s">
        <v>19</v>
      </c>
      <c r="H29" s="122">
        <f>ROUND((SUM(BE94:BE95)+SUM(BE113:BE192)),2)</f>
        <v>0</v>
      </c>
      <c r="I29" s="120"/>
      <c r="J29" s="120"/>
      <c r="M29" s="122">
        <f>ROUND((ROUND((SUM(BE94:BE95)+SUM(BE113:BE192)),2)*F29),2)</f>
        <v>0</v>
      </c>
      <c r="N29" s="120"/>
      <c r="O29" s="120"/>
      <c r="P29" s="120"/>
      <c r="R29" s="14"/>
    </row>
    <row r="30" spans="2:18" s="10" customFormat="1" ht="15" customHeight="1">
      <c r="B30" s="13"/>
      <c r="E30" s="15" t="s">
        <v>20</v>
      </c>
      <c r="F30" s="16">
        <v>0.1</v>
      </c>
      <c r="G30" s="57" t="s">
        <v>19</v>
      </c>
      <c r="H30" s="122">
        <f>ROUND((SUM(BF94:BF95)+SUM(BF113:BF192)),2)</f>
        <v>0</v>
      </c>
      <c r="I30" s="120"/>
      <c r="J30" s="120"/>
      <c r="M30" s="122">
        <f>ROUND((ROUND((SUM(BF94:BF95)+SUM(BF113:BF192)),2)*F30),2)</f>
        <v>0</v>
      </c>
      <c r="N30" s="120"/>
      <c r="O30" s="120"/>
      <c r="P30" s="120"/>
      <c r="R30" s="14"/>
    </row>
    <row r="31" spans="2:18" s="10" customFormat="1" ht="15" customHeight="1" hidden="1">
      <c r="B31" s="13"/>
      <c r="E31" s="15" t="s">
        <v>21</v>
      </c>
      <c r="F31" s="16">
        <v>0</v>
      </c>
      <c r="G31" s="57" t="s">
        <v>19</v>
      </c>
      <c r="H31" s="122">
        <f>ROUND((SUM(BG94:BG95)+SUM(BG113:BG192)),2)</f>
        <v>0</v>
      </c>
      <c r="I31" s="120"/>
      <c r="J31" s="120"/>
      <c r="M31" s="122"/>
      <c r="N31" s="120"/>
      <c r="O31" s="120"/>
      <c r="P31" s="120"/>
      <c r="R31" s="14"/>
    </row>
    <row r="32" spans="2:18" s="10" customFormat="1" ht="15" customHeight="1" hidden="1">
      <c r="B32" s="13"/>
      <c r="E32" s="15" t="s">
        <v>22</v>
      </c>
      <c r="F32" s="16">
        <v>0</v>
      </c>
      <c r="G32" s="57" t="s">
        <v>19</v>
      </c>
      <c r="H32" s="122">
        <f>ROUND((SUM(BH94:BH95)+SUM(BH113:BH192)),2)</f>
        <v>0</v>
      </c>
      <c r="I32" s="120"/>
      <c r="J32" s="120"/>
      <c r="M32" s="122"/>
      <c r="N32" s="120"/>
      <c r="O32" s="120"/>
      <c r="P32" s="120"/>
      <c r="R32" s="14"/>
    </row>
    <row r="33" spans="2:18" s="10" customFormat="1" ht="15" customHeight="1" hidden="1">
      <c r="B33" s="13"/>
      <c r="E33" s="15" t="s">
        <v>23</v>
      </c>
      <c r="F33" s="16">
        <v>0</v>
      </c>
      <c r="G33" s="57" t="s">
        <v>19</v>
      </c>
      <c r="H33" s="122">
        <f>ROUND((SUM(BI94:BI95)+SUM(BI113:BI192)),2)</f>
        <v>0</v>
      </c>
      <c r="I33" s="120"/>
      <c r="J33" s="120"/>
      <c r="M33" s="122"/>
      <c r="N33" s="120"/>
      <c r="O33" s="120"/>
      <c r="P33" s="120"/>
      <c r="R33" s="14"/>
    </row>
    <row r="34" spans="2:18" s="10" customFormat="1" ht="7.5" customHeight="1">
      <c r="B34" s="13"/>
      <c r="R34" s="14"/>
    </row>
    <row r="35" spans="2:18" s="10" customFormat="1" ht="26.25" customHeight="1">
      <c r="B35" s="13"/>
      <c r="C35" s="18"/>
      <c r="D35" s="19" t="s">
        <v>24</v>
      </c>
      <c r="E35" s="20"/>
      <c r="F35" s="20"/>
      <c r="G35" s="58" t="s">
        <v>25</v>
      </c>
      <c r="H35" s="21" t="s">
        <v>26</v>
      </c>
      <c r="I35" s="20"/>
      <c r="J35" s="20"/>
      <c r="K35" s="20"/>
      <c r="L35" s="123">
        <f>SUM(M27:M33)</f>
        <v>0</v>
      </c>
      <c r="M35" s="124"/>
      <c r="N35" s="124"/>
      <c r="O35" s="124"/>
      <c r="P35" s="125"/>
      <c r="Q35" s="18"/>
      <c r="R35" s="14"/>
    </row>
    <row r="36" spans="2:18" s="10" customFormat="1" ht="15" customHeight="1">
      <c r="B36" s="13"/>
      <c r="R36" s="14"/>
    </row>
    <row r="37" spans="2:18" s="10" customFormat="1" ht="15" customHeight="1">
      <c r="B37" s="13"/>
      <c r="R37" s="14"/>
    </row>
    <row r="38" spans="2:18" ht="14.25" customHeight="1">
      <c r="B38" s="11"/>
      <c r="R38" s="6"/>
    </row>
    <row r="39" spans="2:18" ht="14.25" customHeight="1">
      <c r="B39" s="11"/>
      <c r="R39" s="6"/>
    </row>
    <row r="40" spans="2:18" ht="14.25" customHeight="1">
      <c r="B40" s="11"/>
      <c r="R40" s="6"/>
    </row>
    <row r="41" spans="2:18" ht="14.25" customHeight="1">
      <c r="B41" s="11"/>
      <c r="R41" s="6"/>
    </row>
    <row r="42" spans="2:18" ht="14.25" customHeight="1">
      <c r="B42" s="11"/>
      <c r="R42" s="6"/>
    </row>
    <row r="43" spans="2:18" ht="14.25" customHeight="1">
      <c r="B43" s="11"/>
      <c r="R43" s="6"/>
    </row>
    <row r="44" spans="2:18" ht="14.25" customHeight="1">
      <c r="B44" s="11"/>
      <c r="R44" s="6"/>
    </row>
    <row r="45" spans="2:18" ht="14.25" customHeight="1">
      <c r="B45" s="11"/>
      <c r="R45" s="6"/>
    </row>
    <row r="46" spans="2:18" ht="14.25" customHeight="1">
      <c r="B46" s="11"/>
      <c r="R46" s="6"/>
    </row>
    <row r="47" spans="2:18" ht="14.25" customHeight="1">
      <c r="B47" s="11"/>
      <c r="R47" s="6"/>
    </row>
    <row r="48" spans="2:18" ht="14.25" customHeight="1">
      <c r="B48" s="11"/>
      <c r="R48" s="6"/>
    </row>
    <row r="49" spans="2:18" ht="14.25" customHeight="1">
      <c r="B49" s="11"/>
      <c r="R49" s="6"/>
    </row>
    <row r="50" spans="2:18" s="10" customFormat="1" ht="15.75" customHeight="1">
      <c r="B50" s="13"/>
      <c r="D50" s="22" t="s">
        <v>27</v>
      </c>
      <c r="E50" s="23"/>
      <c r="F50" s="23"/>
      <c r="G50" s="23"/>
      <c r="H50" s="24"/>
      <c r="J50" s="22" t="s">
        <v>28</v>
      </c>
      <c r="K50" s="23"/>
      <c r="L50" s="23"/>
      <c r="M50" s="23"/>
      <c r="N50" s="23"/>
      <c r="O50" s="23"/>
      <c r="P50" s="24"/>
      <c r="R50" s="14"/>
    </row>
    <row r="51" spans="2:18" ht="14.25" customHeight="1">
      <c r="B51" s="11"/>
      <c r="D51" s="25"/>
      <c r="H51" s="26"/>
      <c r="J51" s="25"/>
      <c r="P51" s="26"/>
      <c r="R51" s="6"/>
    </row>
    <row r="52" spans="2:18" ht="14.25" customHeight="1">
      <c r="B52" s="11"/>
      <c r="D52" s="25"/>
      <c r="H52" s="26"/>
      <c r="J52" s="25"/>
      <c r="P52" s="26"/>
      <c r="R52" s="6"/>
    </row>
    <row r="53" spans="2:18" ht="14.25" customHeight="1">
      <c r="B53" s="11"/>
      <c r="D53" s="25"/>
      <c r="H53" s="26"/>
      <c r="J53" s="25"/>
      <c r="P53" s="26"/>
      <c r="R53" s="6"/>
    </row>
    <row r="54" spans="2:18" ht="14.25" customHeight="1">
      <c r="B54" s="11"/>
      <c r="D54" s="25"/>
      <c r="H54" s="26"/>
      <c r="J54" s="25"/>
      <c r="P54" s="26"/>
      <c r="R54" s="6"/>
    </row>
    <row r="55" spans="2:18" ht="14.25" customHeight="1">
      <c r="B55" s="11"/>
      <c r="D55" s="25"/>
      <c r="H55" s="26"/>
      <c r="J55" s="25"/>
      <c r="P55" s="26"/>
      <c r="R55" s="6"/>
    </row>
    <row r="56" spans="2:18" ht="14.25" customHeight="1">
      <c r="B56" s="11"/>
      <c r="D56" s="25"/>
      <c r="H56" s="26"/>
      <c r="J56" s="25"/>
      <c r="P56" s="26"/>
      <c r="R56" s="6"/>
    </row>
    <row r="57" spans="2:18" ht="14.25" customHeight="1">
      <c r="B57" s="11"/>
      <c r="D57" s="25"/>
      <c r="H57" s="26"/>
      <c r="J57" s="25"/>
      <c r="P57" s="26"/>
      <c r="R57" s="6"/>
    </row>
    <row r="58" spans="2:18" ht="14.25" customHeight="1">
      <c r="B58" s="11"/>
      <c r="D58" s="25"/>
      <c r="H58" s="26"/>
      <c r="J58" s="25"/>
      <c r="P58" s="26"/>
      <c r="R58" s="6"/>
    </row>
    <row r="59" spans="2:18" s="10" customFormat="1" ht="15.75" customHeight="1">
      <c r="B59" s="13"/>
      <c r="D59" s="27" t="s">
        <v>29</v>
      </c>
      <c r="E59" s="28"/>
      <c r="F59" s="28"/>
      <c r="G59" s="29" t="s">
        <v>30</v>
      </c>
      <c r="H59" s="30"/>
      <c r="J59" s="27" t="s">
        <v>29</v>
      </c>
      <c r="K59" s="28"/>
      <c r="L59" s="28"/>
      <c r="M59" s="28"/>
      <c r="N59" s="29" t="s">
        <v>30</v>
      </c>
      <c r="O59" s="28"/>
      <c r="P59" s="30"/>
      <c r="R59" s="14"/>
    </row>
    <row r="60" spans="2:18" ht="14.25" customHeight="1">
      <c r="B60" s="11"/>
      <c r="R60" s="6"/>
    </row>
    <row r="61" spans="2:18" s="10" customFormat="1" ht="15.75" customHeight="1">
      <c r="B61" s="13"/>
      <c r="D61" s="22" t="s">
        <v>31</v>
      </c>
      <c r="E61" s="23"/>
      <c r="F61" s="23"/>
      <c r="G61" s="23"/>
      <c r="H61" s="24"/>
      <c r="J61" s="22" t="s">
        <v>32</v>
      </c>
      <c r="K61" s="23"/>
      <c r="L61" s="23"/>
      <c r="M61" s="23"/>
      <c r="N61" s="23"/>
      <c r="O61" s="23"/>
      <c r="P61" s="24"/>
      <c r="R61" s="14"/>
    </row>
    <row r="62" spans="2:18" ht="14.25" customHeight="1">
      <c r="B62" s="11"/>
      <c r="D62" s="25"/>
      <c r="H62" s="26"/>
      <c r="J62" s="25"/>
      <c r="P62" s="26"/>
      <c r="R62" s="6"/>
    </row>
    <row r="63" spans="2:18" ht="14.25" customHeight="1">
      <c r="B63" s="11"/>
      <c r="D63" s="25"/>
      <c r="H63" s="26"/>
      <c r="J63" s="25"/>
      <c r="P63" s="26"/>
      <c r="R63" s="6"/>
    </row>
    <row r="64" spans="2:18" ht="14.25" customHeight="1">
      <c r="B64" s="11"/>
      <c r="D64" s="25"/>
      <c r="H64" s="26"/>
      <c r="J64" s="25"/>
      <c r="P64" s="26"/>
      <c r="R64" s="6"/>
    </row>
    <row r="65" spans="2:18" ht="14.25" customHeight="1">
      <c r="B65" s="11"/>
      <c r="D65" s="25"/>
      <c r="H65" s="26"/>
      <c r="J65" s="25"/>
      <c r="P65" s="26"/>
      <c r="R65" s="6"/>
    </row>
    <row r="66" spans="2:18" ht="14.25" customHeight="1">
      <c r="B66" s="11"/>
      <c r="D66" s="25"/>
      <c r="H66" s="26"/>
      <c r="J66" s="25"/>
      <c r="P66" s="26"/>
      <c r="R66" s="6"/>
    </row>
    <row r="67" spans="2:18" ht="14.25" customHeight="1">
      <c r="B67" s="11"/>
      <c r="D67" s="25"/>
      <c r="H67" s="26"/>
      <c r="J67" s="25"/>
      <c r="P67" s="26"/>
      <c r="R67" s="6"/>
    </row>
    <row r="68" spans="2:18" ht="14.25" customHeight="1">
      <c r="B68" s="11"/>
      <c r="D68" s="25"/>
      <c r="H68" s="26"/>
      <c r="J68" s="25"/>
      <c r="P68" s="26"/>
      <c r="R68" s="6"/>
    </row>
    <row r="69" spans="2:18" ht="14.25" customHeight="1">
      <c r="B69" s="11"/>
      <c r="D69" s="25"/>
      <c r="H69" s="26"/>
      <c r="J69" s="25"/>
      <c r="P69" s="26"/>
      <c r="R69" s="6"/>
    </row>
    <row r="70" spans="2:18" s="10" customFormat="1" ht="15.75" customHeight="1">
      <c r="B70" s="13"/>
      <c r="D70" s="27" t="s">
        <v>29</v>
      </c>
      <c r="E70" s="28"/>
      <c r="F70" s="28"/>
      <c r="G70" s="29" t="s">
        <v>30</v>
      </c>
      <c r="H70" s="30"/>
      <c r="J70" s="27" t="s">
        <v>29</v>
      </c>
      <c r="K70" s="28"/>
      <c r="L70" s="28"/>
      <c r="M70" s="28"/>
      <c r="N70" s="29" t="s">
        <v>30</v>
      </c>
      <c r="O70" s="28"/>
      <c r="P70" s="30"/>
      <c r="R70" s="14"/>
    </row>
    <row r="71" spans="2:18" s="10" customFormat="1" ht="15" customHeight="1"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3"/>
    </row>
    <row r="75" spans="2:18" s="10" customFormat="1" ht="7.5" customHeight="1"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6"/>
    </row>
    <row r="76" spans="2:18" s="10" customFormat="1" ht="37.5" customHeight="1">
      <c r="B76" s="13"/>
      <c r="C76" s="112" t="s">
        <v>46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4"/>
    </row>
    <row r="77" spans="2:18" s="10" customFormat="1" ht="7.5" customHeight="1">
      <c r="B77" s="13"/>
      <c r="R77" s="14"/>
    </row>
    <row r="78" spans="2:18" s="10" customFormat="1" ht="30.75" customHeight="1">
      <c r="B78" s="13"/>
      <c r="C78" s="37" t="s">
        <v>4</v>
      </c>
      <c r="F78" s="113" t="e">
        <f>IF((F6=""),"",F6)</f>
        <v>#REF!</v>
      </c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R78" s="14"/>
    </row>
    <row r="79" spans="2:18" s="10" customFormat="1" ht="37.5" customHeight="1">
      <c r="B79" s="13"/>
      <c r="C79" s="39" t="s">
        <v>43</v>
      </c>
      <c r="F79" s="128" t="str">
        <f>F7</f>
        <v>4657 (1) - MŠ SO - 02</v>
      </c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R79" s="14"/>
    </row>
    <row r="80" spans="2:18" s="10" customFormat="1" ht="7.5" customHeight="1">
      <c r="B80" s="13"/>
      <c r="R80" s="14"/>
    </row>
    <row r="81" spans="2:18" s="10" customFormat="1" ht="18.75" customHeight="1">
      <c r="B81" s="13"/>
      <c r="C81" s="37" t="s">
        <v>5</v>
      </c>
      <c r="F81" s="38" t="str">
        <f>IF((F9=""),"",F9)</f>
        <v>NÁMESTOVO</v>
      </c>
      <c r="K81" s="37" t="s">
        <v>7</v>
      </c>
      <c r="M81" s="117" t="e">
        <f>IF((O11=""),"",O11)</f>
        <v>#REF!</v>
      </c>
      <c r="N81" s="118"/>
      <c r="O81" s="118"/>
      <c r="P81" s="118"/>
      <c r="R81" s="14"/>
    </row>
    <row r="82" spans="2:18" s="10" customFormat="1" ht="7.5" customHeight="1">
      <c r="B82" s="13"/>
      <c r="R82" s="14"/>
    </row>
    <row r="83" spans="2:18" s="10" customFormat="1" ht="15.75" customHeight="1">
      <c r="B83" s="13"/>
      <c r="C83" s="37" t="s">
        <v>8</v>
      </c>
      <c r="F83" s="38" t="str">
        <f>IF((E12=""),"",E12)</f>
        <v>MESTO NÁMESTOVO</v>
      </c>
      <c r="K83" s="37" t="s">
        <v>13</v>
      </c>
      <c r="M83" s="129" t="str">
        <f>IF((E18=""),"",E18)</f>
        <v>PRO-ING</v>
      </c>
      <c r="N83" s="120"/>
      <c r="O83" s="120"/>
      <c r="P83" s="120"/>
      <c r="Q83" s="120"/>
      <c r="R83" s="14"/>
    </row>
    <row r="84" spans="2:18" s="10" customFormat="1" ht="15" customHeight="1">
      <c r="B84" s="13"/>
      <c r="C84" s="37" t="s">
        <v>12</v>
      </c>
      <c r="F84" s="38" t="e">
        <f>IF((E15=""),"",E15)</f>
        <v>#REF!</v>
      </c>
      <c r="K84" s="37" t="s">
        <v>15</v>
      </c>
      <c r="M84" s="129" t="str">
        <f>IF((E21=""),"",E21)</f>
        <v>PRO-ING</v>
      </c>
      <c r="N84" s="120"/>
      <c r="O84" s="120"/>
      <c r="P84" s="120"/>
      <c r="Q84" s="120"/>
      <c r="R84" s="14"/>
    </row>
    <row r="85" spans="2:18" s="10" customFormat="1" ht="11.25" customHeight="1">
      <c r="B85" s="13"/>
      <c r="R85" s="14"/>
    </row>
    <row r="86" spans="2:18" s="10" customFormat="1" ht="30" customHeight="1">
      <c r="B86" s="13"/>
      <c r="C86" s="130" t="s">
        <v>47</v>
      </c>
      <c r="D86" s="131"/>
      <c r="E86" s="131"/>
      <c r="F86" s="131"/>
      <c r="G86" s="131"/>
      <c r="H86" s="18"/>
      <c r="I86" s="18"/>
      <c r="J86" s="18"/>
      <c r="K86" s="18"/>
      <c r="L86" s="18"/>
      <c r="M86" s="18"/>
      <c r="N86" s="130" t="s">
        <v>48</v>
      </c>
      <c r="O86" s="120"/>
      <c r="P86" s="120"/>
      <c r="Q86" s="120"/>
      <c r="R86" s="14"/>
    </row>
    <row r="87" spans="2:18" s="10" customFormat="1" ht="11.25" customHeight="1">
      <c r="B87" s="13"/>
      <c r="R87" s="14"/>
    </row>
    <row r="88" spans="2:18" s="10" customFormat="1" ht="30" customHeight="1">
      <c r="B88" s="13"/>
      <c r="C88" s="45" t="s">
        <v>49</v>
      </c>
      <c r="N88" s="126">
        <f>ROUND(N113,2)</f>
        <v>0</v>
      </c>
      <c r="O88" s="120"/>
      <c r="P88" s="120"/>
      <c r="Q88" s="120"/>
      <c r="R88" s="14"/>
    </row>
    <row r="89" spans="2:18" ht="25.5" customHeight="1">
      <c r="B89" s="59"/>
      <c r="D89" s="60" t="s">
        <v>50</v>
      </c>
      <c r="E89" s="61"/>
      <c r="N89" s="138">
        <f>ROUND(N114,2)</f>
        <v>0</v>
      </c>
      <c r="O89" s="139"/>
      <c r="P89" s="139"/>
      <c r="Q89" s="139"/>
      <c r="R89" s="62"/>
    </row>
    <row r="90" spans="2:18" ht="25.5" customHeight="1">
      <c r="B90" s="59"/>
      <c r="D90" s="60" t="s">
        <v>51</v>
      </c>
      <c r="E90" s="61"/>
      <c r="N90" s="138">
        <f>ROUND(N118,2)</f>
        <v>0</v>
      </c>
      <c r="O90" s="139"/>
      <c r="P90" s="139"/>
      <c r="Q90" s="139"/>
      <c r="R90" s="62"/>
    </row>
    <row r="91" spans="2:18" ht="25.5" customHeight="1">
      <c r="B91" s="59"/>
      <c r="D91" s="60" t="s">
        <v>52</v>
      </c>
      <c r="E91" s="61"/>
      <c r="N91" s="138">
        <f>ROUND(N177,2)</f>
        <v>0</v>
      </c>
      <c r="O91" s="139"/>
      <c r="P91" s="139"/>
      <c r="Q91" s="139"/>
      <c r="R91" s="62"/>
    </row>
    <row r="92" spans="2:18" ht="25.5" customHeight="1">
      <c r="B92" s="59"/>
      <c r="D92" s="60" t="s">
        <v>53</v>
      </c>
      <c r="E92" s="61"/>
      <c r="N92" s="138">
        <f>ROUND(N191,2)</f>
        <v>0</v>
      </c>
      <c r="O92" s="139"/>
      <c r="P92" s="139"/>
      <c r="Q92" s="139"/>
      <c r="R92" s="62"/>
    </row>
    <row r="93" spans="2:18" ht="22.5" customHeight="1">
      <c r="B93" s="13"/>
      <c r="D93" s="52"/>
      <c r="E93" s="52"/>
      <c r="R93" s="14"/>
    </row>
    <row r="94" spans="2:21" ht="30" customHeight="1">
      <c r="B94" s="13"/>
      <c r="C94" s="45" t="s">
        <v>54</v>
      </c>
      <c r="D94" s="52"/>
      <c r="E94" s="52"/>
      <c r="N94" s="126">
        <v>0</v>
      </c>
      <c r="O94" s="120"/>
      <c r="P94" s="120"/>
      <c r="Q94" s="120"/>
      <c r="R94" s="14"/>
      <c r="T94" s="63"/>
      <c r="U94" s="64" t="s">
        <v>17</v>
      </c>
    </row>
    <row r="95" spans="2:18" ht="18.75" customHeight="1">
      <c r="B95" s="13"/>
      <c r="D95" s="52"/>
      <c r="E95" s="52"/>
      <c r="R95" s="14"/>
    </row>
    <row r="96" spans="2:18" ht="30" customHeight="1">
      <c r="B96" s="13"/>
      <c r="C96" s="47" t="s">
        <v>36</v>
      </c>
      <c r="D96" s="18"/>
      <c r="E96" s="18"/>
      <c r="F96" s="18"/>
      <c r="G96" s="18"/>
      <c r="H96" s="18"/>
      <c r="I96" s="18"/>
      <c r="J96" s="18"/>
      <c r="K96" s="18"/>
      <c r="L96" s="145">
        <f>ROUND(($N$88+N94),2)</f>
        <v>0</v>
      </c>
      <c r="M96" s="131"/>
      <c r="N96" s="131"/>
      <c r="O96" s="131"/>
      <c r="P96" s="131"/>
      <c r="Q96" s="131"/>
      <c r="R96" s="14"/>
    </row>
    <row r="97" spans="2:18" ht="7.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101" spans="2:18" ht="7.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18" ht="37.5" customHeight="1">
      <c r="B102" s="13"/>
      <c r="C102" s="112" t="s">
        <v>55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4"/>
    </row>
    <row r="103" spans="2:18" ht="7.5" customHeight="1">
      <c r="B103" s="13"/>
      <c r="R103" s="14"/>
    </row>
    <row r="104" spans="2:18" ht="30.75" customHeight="1">
      <c r="B104" s="13"/>
      <c r="C104" s="37" t="s">
        <v>4</v>
      </c>
      <c r="F104" s="113" t="e">
        <f>IF((F6=""),"",F6)</f>
        <v>#REF!</v>
      </c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R104" s="14"/>
    </row>
    <row r="105" spans="2:18" ht="37.5" customHeight="1">
      <c r="B105" s="13"/>
      <c r="C105" s="39" t="s">
        <v>43</v>
      </c>
      <c r="F105" s="128" t="str">
        <f>F7</f>
        <v>4657 (1) - MŠ SO - 02</v>
      </c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R105" s="14"/>
    </row>
    <row r="106" spans="2:18" ht="7.5" customHeight="1">
      <c r="B106" s="13"/>
      <c r="R106" s="14"/>
    </row>
    <row r="107" spans="2:18" ht="18.75" customHeight="1">
      <c r="B107" s="13"/>
      <c r="C107" s="37" t="s">
        <v>5</v>
      </c>
      <c r="F107" s="38" t="str">
        <f>IF((F9=""),"",F9)</f>
        <v>NÁMESTOVO</v>
      </c>
      <c r="K107" s="37" t="s">
        <v>7</v>
      </c>
      <c r="M107" s="117" t="e">
        <f>IF((O11=""),"",O11)</f>
        <v>#REF!</v>
      </c>
      <c r="N107" s="118"/>
      <c r="O107" s="118"/>
      <c r="P107" s="118"/>
      <c r="R107" s="14"/>
    </row>
    <row r="108" spans="2:18" ht="7.5" customHeight="1">
      <c r="B108" s="13"/>
      <c r="R108" s="14"/>
    </row>
    <row r="109" spans="2:18" ht="15.75" customHeight="1">
      <c r="B109" s="13"/>
      <c r="C109" s="37" t="s">
        <v>8</v>
      </c>
      <c r="F109" s="38" t="str">
        <f>IF((E12=""),"",E12)</f>
        <v>MESTO NÁMESTOVO</v>
      </c>
      <c r="K109" s="37" t="s">
        <v>13</v>
      </c>
      <c r="M109" s="129" t="str">
        <f>IF((E18=""),"",E18)</f>
        <v>PRO-ING</v>
      </c>
      <c r="N109" s="120"/>
      <c r="O109" s="120"/>
      <c r="P109" s="120"/>
      <c r="Q109" s="120"/>
      <c r="R109" s="14"/>
    </row>
    <row r="110" spans="2:18" ht="15" customHeight="1">
      <c r="B110" s="13"/>
      <c r="C110" s="37" t="s">
        <v>12</v>
      </c>
      <c r="F110" s="38" t="e">
        <f>IF((E15=""),"",E15)</f>
        <v>#REF!</v>
      </c>
      <c r="K110" s="37" t="s">
        <v>15</v>
      </c>
      <c r="M110" s="129" t="str">
        <f>IF((E21=""),"",E21)</f>
        <v>PRO-ING</v>
      </c>
      <c r="N110" s="120"/>
      <c r="O110" s="120"/>
      <c r="P110" s="120"/>
      <c r="Q110" s="120"/>
      <c r="R110" s="14"/>
    </row>
    <row r="111" spans="2:18" ht="11.25" customHeight="1">
      <c r="B111" s="13"/>
      <c r="R111" s="14"/>
    </row>
    <row r="112" spans="2:28" ht="30" customHeight="1">
      <c r="B112" s="65"/>
      <c r="C112" s="66" t="s">
        <v>56</v>
      </c>
      <c r="D112" s="67" t="s">
        <v>57</v>
      </c>
      <c r="E112" s="67" t="s">
        <v>33</v>
      </c>
      <c r="F112" s="146" t="s">
        <v>58</v>
      </c>
      <c r="G112" s="147"/>
      <c r="H112" s="147"/>
      <c r="I112" s="147"/>
      <c r="J112" s="67" t="s">
        <v>59</v>
      </c>
      <c r="K112" s="67" t="s">
        <v>60</v>
      </c>
      <c r="L112" s="146" t="s">
        <v>61</v>
      </c>
      <c r="M112" s="147"/>
      <c r="N112" s="146" t="s">
        <v>48</v>
      </c>
      <c r="O112" s="147"/>
      <c r="P112" s="147"/>
      <c r="Q112" s="148"/>
      <c r="R112" s="68"/>
      <c r="T112" s="41" t="s">
        <v>62</v>
      </c>
      <c r="U112" s="42" t="s">
        <v>17</v>
      </c>
      <c r="V112" s="42" t="s">
        <v>63</v>
      </c>
      <c r="W112" s="42" t="s">
        <v>64</v>
      </c>
      <c r="X112" s="42" t="s">
        <v>65</v>
      </c>
      <c r="Y112" s="42" t="s">
        <v>66</v>
      </c>
      <c r="Z112" s="42" t="s">
        <v>67</v>
      </c>
      <c r="AA112" s="43" t="s">
        <v>68</v>
      </c>
      <c r="AB112" s="4" t="s">
        <v>69</v>
      </c>
    </row>
    <row r="113" spans="2:63" ht="30" customHeight="1">
      <c r="B113" s="13"/>
      <c r="C113" s="45" t="s">
        <v>44</v>
      </c>
      <c r="N113" s="149">
        <f>BK113</f>
        <v>0</v>
      </c>
      <c r="O113" s="120"/>
      <c r="P113" s="120"/>
      <c r="Q113" s="120"/>
      <c r="R113" s="14"/>
      <c r="T113" s="44"/>
      <c r="U113" s="23"/>
      <c r="V113" s="23"/>
      <c r="W113" s="69">
        <f>((((0+W114)+W118)+W177)+W191)</f>
        <v>0</v>
      </c>
      <c r="X113" s="23"/>
      <c r="Y113" s="69">
        <f>((((0+Y114)+Y118)+Y177)+Y191)</f>
        <v>0.162785</v>
      </c>
      <c r="Z113" s="23"/>
      <c r="AA113" s="70">
        <f>((((0+AA114)+AA118)+AA177)+AA191)</f>
        <v>1.6480000000000001</v>
      </c>
      <c r="BK113" s="71">
        <f>((((0+BK114)+BK118)+BK177)+BK191)</f>
        <v>0</v>
      </c>
    </row>
    <row r="114" spans="2:64" ht="37.5" customHeight="1">
      <c r="B114" s="72"/>
      <c r="C114" s="73"/>
      <c r="D114" s="74" t="s">
        <v>50</v>
      </c>
      <c r="E114" s="75"/>
      <c r="N114" s="135">
        <f>BK114</f>
        <v>0</v>
      </c>
      <c r="O114" s="136"/>
      <c r="P114" s="136"/>
      <c r="Q114" s="136"/>
      <c r="R114" s="77"/>
      <c r="T114" s="78"/>
      <c r="W114" s="79">
        <f>SUM(W115:W117)</f>
        <v>0</v>
      </c>
      <c r="Y114" s="79">
        <f>SUM(Y115:Y117)</f>
        <v>0</v>
      </c>
      <c r="AA114" s="80">
        <f>SUM(AA115:AA117)</f>
        <v>1.6480000000000001</v>
      </c>
      <c r="AR114" s="76"/>
      <c r="AT114" s="76" t="s">
        <v>34</v>
      </c>
      <c r="AU114" s="81">
        <v>0</v>
      </c>
      <c r="AY114" s="76" t="s">
        <v>70</v>
      </c>
      <c r="BK114" s="82">
        <f>SUM(BK115:BK117)</f>
        <v>0</v>
      </c>
      <c r="BL114" s="46">
        <v>0</v>
      </c>
    </row>
    <row r="115" spans="2:64" ht="36.75" customHeight="1">
      <c r="B115" s="13"/>
      <c r="C115" s="83">
        <v>1</v>
      </c>
      <c r="D115" s="84" t="s">
        <v>71</v>
      </c>
      <c r="E115" s="85" t="s">
        <v>72</v>
      </c>
      <c r="F115" s="137" t="s">
        <v>73</v>
      </c>
      <c r="G115" s="133"/>
      <c r="H115" s="133"/>
      <c r="I115" s="134"/>
      <c r="J115" s="86" t="s">
        <v>74</v>
      </c>
      <c r="K115" s="87">
        <v>50</v>
      </c>
      <c r="L115" s="132"/>
      <c r="M115" s="134"/>
      <c r="N115" s="132">
        <f>ROUND((L115*K115),2)</f>
        <v>0</v>
      </c>
      <c r="O115" s="133"/>
      <c r="P115" s="133"/>
      <c r="Q115" s="134"/>
      <c r="R115" s="14"/>
      <c r="T115" s="88"/>
      <c r="U115" s="17" t="s">
        <v>18</v>
      </c>
      <c r="V115" s="89"/>
      <c r="W115" s="89">
        <f>(V115*K115)</f>
        <v>0</v>
      </c>
      <c r="X115" s="89">
        <v>0</v>
      </c>
      <c r="Y115" s="89">
        <f>(X115*K115)</f>
        <v>0</v>
      </c>
      <c r="Z115" s="89">
        <v>4E-05</v>
      </c>
      <c r="AA115" s="90">
        <f>(Z115*K115)</f>
        <v>0.002</v>
      </c>
      <c r="AT115" s="4" t="s">
        <v>71</v>
      </c>
      <c r="AU115" s="46">
        <v>1</v>
      </c>
      <c r="AY115" s="4" t="s">
        <v>70</v>
      </c>
      <c r="BE115" s="91">
        <f>IF((U115="základná"),N115,0)</f>
        <v>0</v>
      </c>
      <c r="BF115" s="91">
        <f>IF((U115="znížená"),N115,0)</f>
        <v>0</v>
      </c>
      <c r="BG115" s="91">
        <f>IF((U115="základná prenesená"),N115,0)</f>
        <v>0</v>
      </c>
      <c r="BH115" s="91">
        <f>IF((U115="znížená prenesená"),N115,0)</f>
        <v>0</v>
      </c>
      <c r="BI115" s="91">
        <f>IF((U115="nulová"),N115,0)</f>
        <v>0</v>
      </c>
      <c r="BJ115" s="46">
        <v>1</v>
      </c>
      <c r="BK115" s="91">
        <f>ROUND((L115*K115),2)</f>
        <v>0</v>
      </c>
      <c r="BL115" s="46">
        <v>1</v>
      </c>
    </row>
    <row r="116" spans="2:64" ht="27" customHeight="1">
      <c r="B116" s="13"/>
      <c r="C116" s="83">
        <v>2</v>
      </c>
      <c r="D116" s="84" t="s">
        <v>71</v>
      </c>
      <c r="E116" s="85" t="s">
        <v>75</v>
      </c>
      <c r="F116" s="137" t="s">
        <v>76</v>
      </c>
      <c r="G116" s="133"/>
      <c r="H116" s="133"/>
      <c r="I116" s="134"/>
      <c r="J116" s="86" t="s">
        <v>77</v>
      </c>
      <c r="K116" s="87">
        <v>3</v>
      </c>
      <c r="L116" s="132"/>
      <c r="M116" s="134"/>
      <c r="N116" s="132">
        <f>ROUND((L116*K116),2)</f>
        <v>0</v>
      </c>
      <c r="O116" s="133"/>
      <c r="P116" s="133"/>
      <c r="Q116" s="134"/>
      <c r="R116" s="14"/>
      <c r="T116" s="88"/>
      <c r="U116" s="17" t="s">
        <v>18</v>
      </c>
      <c r="V116" s="89"/>
      <c r="W116" s="89">
        <f>(V116*K116)</f>
        <v>0</v>
      </c>
      <c r="X116" s="89">
        <v>0</v>
      </c>
      <c r="Y116" s="89">
        <f>(X116*K116)</f>
        <v>0</v>
      </c>
      <c r="Z116" s="89">
        <v>0.002</v>
      </c>
      <c r="AA116" s="90">
        <f>(Z116*K116)</f>
        <v>0.006</v>
      </c>
      <c r="AT116" s="4" t="s">
        <v>71</v>
      </c>
      <c r="AU116" s="46">
        <v>1</v>
      </c>
      <c r="AY116" s="4" t="s">
        <v>70</v>
      </c>
      <c r="BE116" s="91">
        <f>IF((U116="základná"),N116,0)</f>
        <v>0</v>
      </c>
      <c r="BF116" s="91">
        <f>IF((U116="znížená"),N116,0)</f>
        <v>0</v>
      </c>
      <c r="BG116" s="91">
        <f>IF((U116="základná prenesená"),N116,0)</f>
        <v>0</v>
      </c>
      <c r="BH116" s="91">
        <f>IF((U116="znížená prenesená"),N116,0)</f>
        <v>0</v>
      </c>
      <c r="BI116" s="91">
        <f>IF((U116="nulová"),N116,0)</f>
        <v>0</v>
      </c>
      <c r="BJ116" s="46">
        <v>1</v>
      </c>
      <c r="BK116" s="91">
        <f>ROUND((L116*K116),2)</f>
        <v>0</v>
      </c>
      <c r="BL116" s="46">
        <v>1</v>
      </c>
    </row>
    <row r="117" spans="2:64" ht="27" customHeight="1">
      <c r="B117" s="13"/>
      <c r="C117" s="83">
        <v>3</v>
      </c>
      <c r="D117" s="84" t="s">
        <v>71</v>
      </c>
      <c r="E117" s="85" t="s">
        <v>78</v>
      </c>
      <c r="F117" s="137" t="s">
        <v>79</v>
      </c>
      <c r="G117" s="133"/>
      <c r="H117" s="133"/>
      <c r="I117" s="134"/>
      <c r="J117" s="86" t="s">
        <v>77</v>
      </c>
      <c r="K117" s="87">
        <v>820</v>
      </c>
      <c r="L117" s="132"/>
      <c r="M117" s="134"/>
      <c r="N117" s="132">
        <f>ROUND((L117*K117),2)</f>
        <v>0</v>
      </c>
      <c r="O117" s="133"/>
      <c r="P117" s="133"/>
      <c r="Q117" s="134"/>
      <c r="R117" s="14"/>
      <c r="T117" s="88"/>
      <c r="U117" s="17" t="s">
        <v>18</v>
      </c>
      <c r="V117" s="89"/>
      <c r="W117" s="89">
        <f>(V117*K117)</f>
        <v>0</v>
      </c>
      <c r="X117" s="89">
        <v>0</v>
      </c>
      <c r="Y117" s="89">
        <f>(X117*K117)</f>
        <v>0</v>
      </c>
      <c r="Z117" s="89">
        <v>0.002</v>
      </c>
      <c r="AA117" s="90">
        <f>(Z117*K117)</f>
        <v>1.6400000000000001</v>
      </c>
      <c r="AT117" s="4" t="s">
        <v>71</v>
      </c>
      <c r="AU117" s="46">
        <v>1</v>
      </c>
      <c r="AY117" s="4" t="s">
        <v>70</v>
      </c>
      <c r="BE117" s="91">
        <f>IF((U117="základná"),N117,0)</f>
        <v>0</v>
      </c>
      <c r="BF117" s="91">
        <f>IF((U117="znížená"),N117,0)</f>
        <v>0</v>
      </c>
      <c r="BG117" s="91">
        <f>IF((U117="základná prenesená"),N117,0)</f>
        <v>0</v>
      </c>
      <c r="BH117" s="91">
        <f>IF((U117="znížená prenesená"),N117,0)</f>
        <v>0</v>
      </c>
      <c r="BI117" s="91">
        <f>IF((U117="nulová"),N117,0)</f>
        <v>0</v>
      </c>
      <c r="BJ117" s="46">
        <v>1</v>
      </c>
      <c r="BK117" s="91">
        <f>ROUND((L117*K117),2)</f>
        <v>0</v>
      </c>
      <c r="BL117" s="46">
        <v>1</v>
      </c>
    </row>
    <row r="118" spans="2:64" ht="37.5" customHeight="1">
      <c r="B118" s="72"/>
      <c r="C118" s="73"/>
      <c r="D118" s="74" t="s">
        <v>51</v>
      </c>
      <c r="E118" s="75"/>
      <c r="N118" s="135">
        <f>BK118</f>
        <v>0</v>
      </c>
      <c r="O118" s="136"/>
      <c r="P118" s="136"/>
      <c r="Q118" s="136"/>
      <c r="R118" s="77"/>
      <c r="T118" s="78"/>
      <c r="W118" s="79">
        <f>SUM(W119:W176)</f>
        <v>0</v>
      </c>
      <c r="Y118" s="79">
        <f>SUM(Y119:Y176)</f>
        <v>0.157665</v>
      </c>
      <c r="AA118" s="80">
        <f>SUM(AA119:AA176)</f>
        <v>0</v>
      </c>
      <c r="AR118" s="76"/>
      <c r="AT118" s="76" t="s">
        <v>34</v>
      </c>
      <c r="AU118" s="81">
        <v>0</v>
      </c>
      <c r="AY118" s="76" t="s">
        <v>70</v>
      </c>
      <c r="BK118" s="92">
        <f>SUM(BK119:BK176)</f>
        <v>0</v>
      </c>
      <c r="BL118" s="46">
        <v>0</v>
      </c>
    </row>
    <row r="119" spans="2:64" ht="23.25" customHeight="1">
      <c r="B119" s="13"/>
      <c r="D119" s="52"/>
      <c r="E119" s="93" t="s">
        <v>80</v>
      </c>
      <c r="F119" s="140" t="s">
        <v>81</v>
      </c>
      <c r="G119" s="120"/>
      <c r="H119" s="120"/>
      <c r="I119" s="120"/>
      <c r="J119" s="94"/>
      <c r="K119" s="95"/>
      <c r="L119" s="96"/>
      <c r="N119" s="96"/>
      <c r="R119" s="14"/>
      <c r="T119" s="97"/>
      <c r="AA119" s="40"/>
      <c r="AT119" s="4" t="s">
        <v>82</v>
      </c>
      <c r="AU119" s="46">
        <v>1</v>
      </c>
      <c r="BK119" s="96">
        <f aca="true" t="shared" si="0" ref="BK119:BK150">ROUND((L119*K119),2)</f>
        <v>0</v>
      </c>
      <c r="BL119" s="46">
        <v>1</v>
      </c>
    </row>
    <row r="120" spans="2:64" ht="27" customHeight="1">
      <c r="B120" s="13"/>
      <c r="C120" s="83">
        <v>4</v>
      </c>
      <c r="D120" s="84" t="s">
        <v>71</v>
      </c>
      <c r="E120" s="85" t="s">
        <v>83</v>
      </c>
      <c r="F120" s="137" t="s">
        <v>84</v>
      </c>
      <c r="G120" s="133"/>
      <c r="H120" s="133"/>
      <c r="I120" s="134"/>
      <c r="J120" s="86" t="s">
        <v>77</v>
      </c>
      <c r="K120" s="87">
        <v>150</v>
      </c>
      <c r="L120" s="132"/>
      <c r="M120" s="134"/>
      <c r="N120" s="132">
        <f aca="true" t="shared" si="1" ref="N120:N151">ROUND((L120*K120),2)</f>
        <v>0</v>
      </c>
      <c r="O120" s="133"/>
      <c r="P120" s="133"/>
      <c r="Q120" s="134"/>
      <c r="R120" s="14"/>
      <c r="T120" s="88"/>
      <c r="U120" s="17" t="s">
        <v>18</v>
      </c>
      <c r="V120" s="89"/>
      <c r="W120" s="89">
        <f aca="true" t="shared" si="2" ref="W120:W151">(V120*K120)</f>
        <v>0</v>
      </c>
      <c r="X120" s="89">
        <v>0</v>
      </c>
      <c r="Y120" s="89">
        <f aca="true" t="shared" si="3" ref="Y120:Y151">(X120*K120)</f>
        <v>0</v>
      </c>
      <c r="Z120" s="89">
        <v>0</v>
      </c>
      <c r="AA120" s="90">
        <f aca="true" t="shared" si="4" ref="AA120:AA151">(Z120*K120)</f>
        <v>0</v>
      </c>
      <c r="AT120" s="4" t="s">
        <v>71</v>
      </c>
      <c r="AU120" s="46">
        <v>1</v>
      </c>
      <c r="AY120" s="4" t="s">
        <v>70</v>
      </c>
      <c r="BE120" s="91">
        <f aca="true" t="shared" si="5" ref="BE120:BE151">IF((U120="základná"),N120,0)</f>
        <v>0</v>
      </c>
      <c r="BF120" s="91">
        <f aca="true" t="shared" si="6" ref="BF120:BF151">IF((U120="znížená"),N120,0)</f>
        <v>0</v>
      </c>
      <c r="BG120" s="91">
        <f aca="true" t="shared" si="7" ref="BG120:BG151">IF((U120="základná prenesená"),N120,0)</f>
        <v>0</v>
      </c>
      <c r="BH120" s="91">
        <f aca="true" t="shared" si="8" ref="BH120:BH151">IF((U120="znížená prenesená"),N120,0)</f>
        <v>0</v>
      </c>
      <c r="BI120" s="91">
        <f aca="true" t="shared" si="9" ref="BI120:BI151">IF((U120="nulová"),N120,0)</f>
        <v>0</v>
      </c>
      <c r="BJ120" s="46">
        <v>1</v>
      </c>
      <c r="BK120" s="91">
        <f t="shared" si="0"/>
        <v>0</v>
      </c>
      <c r="BL120" s="46">
        <v>1</v>
      </c>
    </row>
    <row r="121" spans="2:64" ht="18" customHeight="1">
      <c r="B121" s="13"/>
      <c r="C121" s="98">
        <v>5</v>
      </c>
      <c r="D121" s="99" t="s">
        <v>85</v>
      </c>
      <c r="E121" s="100" t="s">
        <v>86</v>
      </c>
      <c r="F121" s="141" t="s">
        <v>87</v>
      </c>
      <c r="G121" s="142"/>
      <c r="H121" s="142"/>
      <c r="I121" s="143"/>
      <c r="J121" s="101" t="s">
        <v>77</v>
      </c>
      <c r="K121" s="102">
        <v>150</v>
      </c>
      <c r="L121" s="144"/>
      <c r="M121" s="143"/>
      <c r="N121" s="144">
        <f t="shared" si="1"/>
        <v>0</v>
      </c>
      <c r="O121" s="133"/>
      <c r="P121" s="133"/>
      <c r="Q121" s="134"/>
      <c r="R121" s="14"/>
      <c r="T121" s="88"/>
      <c r="U121" s="17" t="s">
        <v>18</v>
      </c>
      <c r="V121" s="89"/>
      <c r="W121" s="89">
        <f t="shared" si="2"/>
        <v>0</v>
      </c>
      <c r="X121" s="89">
        <v>0.0001</v>
      </c>
      <c r="Y121" s="89">
        <f t="shared" si="3"/>
        <v>0.015000000000000001</v>
      </c>
      <c r="Z121" s="89"/>
      <c r="AA121" s="90">
        <f t="shared" si="4"/>
        <v>0</v>
      </c>
      <c r="AT121" s="4" t="s">
        <v>85</v>
      </c>
      <c r="AU121" s="46">
        <v>1</v>
      </c>
      <c r="AY121" s="4" t="s">
        <v>70</v>
      </c>
      <c r="BE121" s="91">
        <f t="shared" si="5"/>
        <v>0</v>
      </c>
      <c r="BF121" s="91">
        <f t="shared" si="6"/>
        <v>0</v>
      </c>
      <c r="BG121" s="91">
        <f t="shared" si="7"/>
        <v>0</v>
      </c>
      <c r="BH121" s="91">
        <f t="shared" si="8"/>
        <v>0</v>
      </c>
      <c r="BI121" s="91">
        <f t="shared" si="9"/>
        <v>0</v>
      </c>
      <c r="BJ121" s="46">
        <v>1</v>
      </c>
      <c r="BK121" s="91">
        <f t="shared" si="0"/>
        <v>0</v>
      </c>
      <c r="BL121" s="46">
        <v>1</v>
      </c>
    </row>
    <row r="122" spans="2:64" ht="27" customHeight="1">
      <c r="B122" s="13"/>
      <c r="C122" s="83">
        <v>6</v>
      </c>
      <c r="D122" s="84" t="s">
        <v>71</v>
      </c>
      <c r="E122" s="85" t="s">
        <v>88</v>
      </c>
      <c r="F122" s="137" t="s">
        <v>89</v>
      </c>
      <c r="G122" s="133"/>
      <c r="H122" s="133"/>
      <c r="I122" s="134"/>
      <c r="J122" s="86" t="s">
        <v>77</v>
      </c>
      <c r="K122" s="87">
        <v>25</v>
      </c>
      <c r="L122" s="132"/>
      <c r="M122" s="134"/>
      <c r="N122" s="132">
        <f t="shared" si="1"/>
        <v>0</v>
      </c>
      <c r="O122" s="133"/>
      <c r="P122" s="133"/>
      <c r="Q122" s="134"/>
      <c r="R122" s="14"/>
      <c r="T122" s="88"/>
      <c r="U122" s="17" t="s">
        <v>18</v>
      </c>
      <c r="V122" s="89"/>
      <c r="W122" s="89">
        <f t="shared" si="2"/>
        <v>0</v>
      </c>
      <c r="X122" s="89">
        <v>0</v>
      </c>
      <c r="Y122" s="89">
        <f t="shared" si="3"/>
        <v>0</v>
      </c>
      <c r="Z122" s="89">
        <v>0</v>
      </c>
      <c r="AA122" s="90">
        <f t="shared" si="4"/>
        <v>0</v>
      </c>
      <c r="AT122" s="4" t="s">
        <v>71</v>
      </c>
      <c r="AU122" s="46">
        <v>1</v>
      </c>
      <c r="AY122" s="4" t="s">
        <v>70</v>
      </c>
      <c r="BE122" s="91">
        <f t="shared" si="5"/>
        <v>0</v>
      </c>
      <c r="BF122" s="91">
        <f t="shared" si="6"/>
        <v>0</v>
      </c>
      <c r="BG122" s="91">
        <f t="shared" si="7"/>
        <v>0</v>
      </c>
      <c r="BH122" s="91">
        <f t="shared" si="8"/>
        <v>0</v>
      </c>
      <c r="BI122" s="91">
        <f t="shared" si="9"/>
        <v>0</v>
      </c>
      <c r="BJ122" s="46">
        <v>1</v>
      </c>
      <c r="BK122" s="91">
        <f t="shared" si="0"/>
        <v>0</v>
      </c>
      <c r="BL122" s="46">
        <v>1</v>
      </c>
    </row>
    <row r="123" spans="2:64" ht="27" customHeight="1">
      <c r="B123" s="13"/>
      <c r="C123" s="98">
        <v>7</v>
      </c>
      <c r="D123" s="99" t="s">
        <v>85</v>
      </c>
      <c r="E123" s="100" t="s">
        <v>90</v>
      </c>
      <c r="F123" s="141" t="s">
        <v>91</v>
      </c>
      <c r="G123" s="142"/>
      <c r="H123" s="142"/>
      <c r="I123" s="143"/>
      <c r="J123" s="101" t="s">
        <v>77</v>
      </c>
      <c r="K123" s="102">
        <v>25</v>
      </c>
      <c r="L123" s="144"/>
      <c r="M123" s="143"/>
      <c r="N123" s="144">
        <f t="shared" si="1"/>
        <v>0</v>
      </c>
      <c r="O123" s="133"/>
      <c r="P123" s="133"/>
      <c r="Q123" s="134"/>
      <c r="R123" s="14"/>
      <c r="T123" s="88"/>
      <c r="U123" s="17" t="s">
        <v>18</v>
      </c>
      <c r="V123" s="89"/>
      <c r="W123" s="89">
        <f t="shared" si="2"/>
        <v>0</v>
      </c>
      <c r="X123" s="89">
        <v>0.00012</v>
      </c>
      <c r="Y123" s="89">
        <f t="shared" si="3"/>
        <v>0.003</v>
      </c>
      <c r="Z123" s="89"/>
      <c r="AA123" s="90">
        <f t="shared" si="4"/>
        <v>0</v>
      </c>
      <c r="AT123" s="4" t="s">
        <v>85</v>
      </c>
      <c r="AU123" s="46">
        <v>1</v>
      </c>
      <c r="AY123" s="4" t="s">
        <v>70</v>
      </c>
      <c r="BE123" s="91">
        <f t="shared" si="5"/>
        <v>0</v>
      </c>
      <c r="BF123" s="91">
        <f t="shared" si="6"/>
        <v>0</v>
      </c>
      <c r="BG123" s="91">
        <f t="shared" si="7"/>
        <v>0</v>
      </c>
      <c r="BH123" s="91">
        <f t="shared" si="8"/>
        <v>0</v>
      </c>
      <c r="BI123" s="91">
        <f t="shared" si="9"/>
        <v>0</v>
      </c>
      <c r="BJ123" s="46">
        <v>1</v>
      </c>
      <c r="BK123" s="91">
        <f t="shared" si="0"/>
        <v>0</v>
      </c>
      <c r="BL123" s="46">
        <v>1</v>
      </c>
    </row>
    <row r="124" spans="2:64" ht="27" customHeight="1">
      <c r="B124" s="13"/>
      <c r="C124" s="83">
        <v>8</v>
      </c>
      <c r="D124" s="84" t="s">
        <v>71</v>
      </c>
      <c r="E124" s="85" t="s">
        <v>92</v>
      </c>
      <c r="F124" s="137" t="s">
        <v>93</v>
      </c>
      <c r="G124" s="133"/>
      <c r="H124" s="133"/>
      <c r="I124" s="134"/>
      <c r="J124" s="86" t="s">
        <v>77</v>
      </c>
      <c r="K124" s="87">
        <v>105</v>
      </c>
      <c r="L124" s="132"/>
      <c r="M124" s="134"/>
      <c r="N124" s="132">
        <f t="shared" si="1"/>
        <v>0</v>
      </c>
      <c r="O124" s="133"/>
      <c r="P124" s="133"/>
      <c r="Q124" s="134"/>
      <c r="R124" s="14"/>
      <c r="T124" s="88"/>
      <c r="U124" s="17" t="s">
        <v>18</v>
      </c>
      <c r="V124" s="89"/>
      <c r="W124" s="89">
        <f t="shared" si="2"/>
        <v>0</v>
      </c>
      <c r="X124" s="89">
        <v>0</v>
      </c>
      <c r="Y124" s="89">
        <f t="shared" si="3"/>
        <v>0</v>
      </c>
      <c r="Z124" s="89">
        <v>0</v>
      </c>
      <c r="AA124" s="90">
        <f t="shared" si="4"/>
        <v>0</v>
      </c>
      <c r="AT124" s="4" t="s">
        <v>71</v>
      </c>
      <c r="AU124" s="46">
        <v>1</v>
      </c>
      <c r="AY124" s="4" t="s">
        <v>70</v>
      </c>
      <c r="BE124" s="91">
        <f t="shared" si="5"/>
        <v>0</v>
      </c>
      <c r="BF124" s="91">
        <f t="shared" si="6"/>
        <v>0</v>
      </c>
      <c r="BG124" s="91">
        <f t="shared" si="7"/>
        <v>0</v>
      </c>
      <c r="BH124" s="91">
        <f t="shared" si="8"/>
        <v>0</v>
      </c>
      <c r="BI124" s="91">
        <f t="shared" si="9"/>
        <v>0</v>
      </c>
      <c r="BJ124" s="46">
        <v>1</v>
      </c>
      <c r="BK124" s="91">
        <f t="shared" si="0"/>
        <v>0</v>
      </c>
      <c r="BL124" s="46">
        <v>1</v>
      </c>
    </row>
    <row r="125" spans="2:64" ht="27" customHeight="1">
      <c r="B125" s="13"/>
      <c r="C125" s="98">
        <v>9</v>
      </c>
      <c r="D125" s="99" t="s">
        <v>85</v>
      </c>
      <c r="E125" s="100" t="s">
        <v>94</v>
      </c>
      <c r="F125" s="141" t="s">
        <v>95</v>
      </c>
      <c r="G125" s="142"/>
      <c r="H125" s="142"/>
      <c r="I125" s="143"/>
      <c r="J125" s="101" t="s">
        <v>77</v>
      </c>
      <c r="K125" s="102">
        <v>105</v>
      </c>
      <c r="L125" s="144"/>
      <c r="M125" s="143"/>
      <c r="N125" s="144">
        <f t="shared" si="1"/>
        <v>0</v>
      </c>
      <c r="O125" s="133"/>
      <c r="P125" s="133"/>
      <c r="Q125" s="134"/>
      <c r="R125" s="14"/>
      <c r="T125" s="88"/>
      <c r="U125" s="17" t="s">
        <v>18</v>
      </c>
      <c r="V125" s="89"/>
      <c r="W125" s="89">
        <f t="shared" si="2"/>
        <v>0</v>
      </c>
      <c r="X125" s="89">
        <v>0.00014</v>
      </c>
      <c r="Y125" s="89">
        <f t="shared" si="3"/>
        <v>0.0147</v>
      </c>
      <c r="Z125" s="89"/>
      <c r="AA125" s="90">
        <f t="shared" si="4"/>
        <v>0</v>
      </c>
      <c r="AT125" s="4" t="s">
        <v>85</v>
      </c>
      <c r="AU125" s="46">
        <v>1</v>
      </c>
      <c r="AY125" s="4" t="s">
        <v>70</v>
      </c>
      <c r="BE125" s="91">
        <f t="shared" si="5"/>
        <v>0</v>
      </c>
      <c r="BF125" s="91">
        <f t="shared" si="6"/>
        <v>0</v>
      </c>
      <c r="BG125" s="91">
        <f t="shared" si="7"/>
        <v>0</v>
      </c>
      <c r="BH125" s="91">
        <f t="shared" si="8"/>
        <v>0</v>
      </c>
      <c r="BI125" s="91">
        <f t="shared" si="9"/>
        <v>0</v>
      </c>
      <c r="BJ125" s="46">
        <v>1</v>
      </c>
      <c r="BK125" s="91">
        <f t="shared" si="0"/>
        <v>0</v>
      </c>
      <c r="BL125" s="46">
        <v>1</v>
      </c>
    </row>
    <row r="126" spans="2:64" ht="27" customHeight="1">
      <c r="B126" s="13"/>
      <c r="C126" s="83">
        <v>10</v>
      </c>
      <c r="D126" s="84" t="s">
        <v>71</v>
      </c>
      <c r="E126" s="85" t="s">
        <v>92</v>
      </c>
      <c r="F126" s="137" t="s">
        <v>93</v>
      </c>
      <c r="G126" s="133"/>
      <c r="H126" s="133"/>
      <c r="I126" s="134"/>
      <c r="J126" s="86" t="s">
        <v>77</v>
      </c>
      <c r="K126" s="87">
        <v>440</v>
      </c>
      <c r="L126" s="132"/>
      <c r="M126" s="134"/>
      <c r="N126" s="132">
        <f t="shared" si="1"/>
        <v>0</v>
      </c>
      <c r="O126" s="133"/>
      <c r="P126" s="133"/>
      <c r="Q126" s="134"/>
      <c r="R126" s="14"/>
      <c r="T126" s="88"/>
      <c r="U126" s="17" t="s">
        <v>18</v>
      </c>
      <c r="V126" s="89"/>
      <c r="W126" s="89">
        <f t="shared" si="2"/>
        <v>0</v>
      </c>
      <c r="X126" s="89">
        <v>0</v>
      </c>
      <c r="Y126" s="89">
        <f t="shared" si="3"/>
        <v>0</v>
      </c>
      <c r="Z126" s="89">
        <v>0</v>
      </c>
      <c r="AA126" s="90">
        <f t="shared" si="4"/>
        <v>0</v>
      </c>
      <c r="AT126" s="4" t="s">
        <v>71</v>
      </c>
      <c r="AU126" s="46">
        <v>1</v>
      </c>
      <c r="AY126" s="4" t="s">
        <v>70</v>
      </c>
      <c r="BE126" s="91">
        <f t="shared" si="5"/>
        <v>0</v>
      </c>
      <c r="BF126" s="91">
        <f t="shared" si="6"/>
        <v>0</v>
      </c>
      <c r="BG126" s="91">
        <f t="shared" si="7"/>
        <v>0</v>
      </c>
      <c r="BH126" s="91">
        <f t="shared" si="8"/>
        <v>0</v>
      </c>
      <c r="BI126" s="91">
        <f t="shared" si="9"/>
        <v>0</v>
      </c>
      <c r="BJ126" s="46">
        <v>1</v>
      </c>
      <c r="BK126" s="91">
        <f t="shared" si="0"/>
        <v>0</v>
      </c>
      <c r="BL126" s="46">
        <v>1</v>
      </c>
    </row>
    <row r="127" spans="2:64" ht="27" customHeight="1">
      <c r="B127" s="13"/>
      <c r="C127" s="98">
        <v>11</v>
      </c>
      <c r="D127" s="99" t="s">
        <v>85</v>
      </c>
      <c r="E127" s="100" t="s">
        <v>94</v>
      </c>
      <c r="F127" s="141" t="s">
        <v>96</v>
      </c>
      <c r="G127" s="142"/>
      <c r="H127" s="142"/>
      <c r="I127" s="143"/>
      <c r="J127" s="101" t="s">
        <v>77</v>
      </c>
      <c r="K127" s="102">
        <v>440</v>
      </c>
      <c r="L127" s="144"/>
      <c r="M127" s="143"/>
      <c r="N127" s="144">
        <f t="shared" si="1"/>
        <v>0</v>
      </c>
      <c r="O127" s="133"/>
      <c r="P127" s="133"/>
      <c r="Q127" s="134"/>
      <c r="R127" s="14"/>
      <c r="T127" s="88"/>
      <c r="U127" s="17" t="s">
        <v>18</v>
      </c>
      <c r="V127" s="89"/>
      <c r="W127" s="89">
        <f t="shared" si="2"/>
        <v>0</v>
      </c>
      <c r="X127" s="89">
        <v>0.00014</v>
      </c>
      <c r="Y127" s="89">
        <f t="shared" si="3"/>
        <v>0.061599999999999995</v>
      </c>
      <c r="Z127" s="89"/>
      <c r="AA127" s="90">
        <f t="shared" si="4"/>
        <v>0</v>
      </c>
      <c r="AT127" s="4" t="s">
        <v>85</v>
      </c>
      <c r="AU127" s="46">
        <v>1</v>
      </c>
      <c r="AY127" s="4" t="s">
        <v>70</v>
      </c>
      <c r="BE127" s="91">
        <f t="shared" si="5"/>
        <v>0</v>
      </c>
      <c r="BF127" s="91">
        <f t="shared" si="6"/>
        <v>0</v>
      </c>
      <c r="BG127" s="91">
        <f t="shared" si="7"/>
        <v>0</v>
      </c>
      <c r="BH127" s="91">
        <f t="shared" si="8"/>
        <v>0</v>
      </c>
      <c r="BI127" s="91">
        <f t="shared" si="9"/>
        <v>0</v>
      </c>
      <c r="BJ127" s="46">
        <v>1</v>
      </c>
      <c r="BK127" s="91">
        <f t="shared" si="0"/>
        <v>0</v>
      </c>
      <c r="BL127" s="46">
        <v>1</v>
      </c>
    </row>
    <row r="128" spans="2:64" ht="27" customHeight="1">
      <c r="B128" s="13"/>
      <c r="C128" s="83">
        <v>12</v>
      </c>
      <c r="D128" s="84" t="s">
        <v>71</v>
      </c>
      <c r="E128" s="85" t="s">
        <v>97</v>
      </c>
      <c r="F128" s="137" t="s">
        <v>98</v>
      </c>
      <c r="G128" s="133"/>
      <c r="H128" s="133"/>
      <c r="I128" s="134"/>
      <c r="J128" s="86" t="s">
        <v>77</v>
      </c>
      <c r="K128" s="87">
        <v>250</v>
      </c>
      <c r="L128" s="132"/>
      <c r="M128" s="134"/>
      <c r="N128" s="132">
        <f t="shared" si="1"/>
        <v>0</v>
      </c>
      <c r="O128" s="133"/>
      <c r="P128" s="133"/>
      <c r="Q128" s="134"/>
      <c r="R128" s="14"/>
      <c r="T128" s="88"/>
      <c r="U128" s="17" t="s">
        <v>18</v>
      </c>
      <c r="V128" s="89"/>
      <c r="W128" s="89">
        <f t="shared" si="2"/>
        <v>0</v>
      </c>
      <c r="X128" s="89">
        <v>0</v>
      </c>
      <c r="Y128" s="89">
        <f t="shared" si="3"/>
        <v>0</v>
      </c>
      <c r="Z128" s="89">
        <v>0</v>
      </c>
      <c r="AA128" s="90">
        <f t="shared" si="4"/>
        <v>0</v>
      </c>
      <c r="AT128" s="4" t="s">
        <v>71</v>
      </c>
      <c r="AU128" s="46">
        <v>1</v>
      </c>
      <c r="AY128" s="4" t="s">
        <v>70</v>
      </c>
      <c r="BE128" s="91">
        <f t="shared" si="5"/>
        <v>0</v>
      </c>
      <c r="BF128" s="91">
        <f t="shared" si="6"/>
        <v>0</v>
      </c>
      <c r="BG128" s="91">
        <f t="shared" si="7"/>
        <v>0</v>
      </c>
      <c r="BH128" s="91">
        <f t="shared" si="8"/>
        <v>0</v>
      </c>
      <c r="BI128" s="91">
        <f t="shared" si="9"/>
        <v>0</v>
      </c>
      <c r="BJ128" s="46">
        <v>1</v>
      </c>
      <c r="BK128" s="91">
        <f t="shared" si="0"/>
        <v>0</v>
      </c>
      <c r="BL128" s="46">
        <v>1</v>
      </c>
    </row>
    <row r="129" spans="2:64" ht="27" customHeight="1">
      <c r="B129" s="13"/>
      <c r="C129" s="98">
        <v>13</v>
      </c>
      <c r="D129" s="99" t="s">
        <v>85</v>
      </c>
      <c r="E129" s="100" t="s">
        <v>99</v>
      </c>
      <c r="F129" s="141" t="s">
        <v>100</v>
      </c>
      <c r="G129" s="142"/>
      <c r="H129" s="142"/>
      <c r="I129" s="143"/>
      <c r="J129" s="101" t="s">
        <v>77</v>
      </c>
      <c r="K129" s="102">
        <v>250</v>
      </c>
      <c r="L129" s="144"/>
      <c r="M129" s="143"/>
      <c r="N129" s="144">
        <f t="shared" si="1"/>
        <v>0</v>
      </c>
      <c r="O129" s="133"/>
      <c r="P129" s="133"/>
      <c r="Q129" s="134"/>
      <c r="R129" s="14"/>
      <c r="T129" s="88"/>
      <c r="U129" s="17" t="s">
        <v>18</v>
      </c>
      <c r="V129" s="89"/>
      <c r="W129" s="89">
        <f t="shared" si="2"/>
        <v>0</v>
      </c>
      <c r="X129" s="89">
        <v>0.00019</v>
      </c>
      <c r="Y129" s="89">
        <f t="shared" si="3"/>
        <v>0.0475</v>
      </c>
      <c r="Z129" s="89"/>
      <c r="AA129" s="90">
        <f t="shared" si="4"/>
        <v>0</v>
      </c>
      <c r="AT129" s="4" t="s">
        <v>85</v>
      </c>
      <c r="AU129" s="46">
        <v>1</v>
      </c>
      <c r="AY129" s="4" t="s">
        <v>70</v>
      </c>
      <c r="BE129" s="91">
        <f t="shared" si="5"/>
        <v>0</v>
      </c>
      <c r="BF129" s="91">
        <f t="shared" si="6"/>
        <v>0</v>
      </c>
      <c r="BG129" s="91">
        <f t="shared" si="7"/>
        <v>0</v>
      </c>
      <c r="BH129" s="91">
        <f t="shared" si="8"/>
        <v>0</v>
      </c>
      <c r="BI129" s="91">
        <f t="shared" si="9"/>
        <v>0</v>
      </c>
      <c r="BJ129" s="46">
        <v>1</v>
      </c>
      <c r="BK129" s="91">
        <f t="shared" si="0"/>
        <v>0</v>
      </c>
      <c r="BL129" s="46">
        <v>1</v>
      </c>
    </row>
    <row r="130" spans="2:64" ht="27" customHeight="1">
      <c r="B130" s="13"/>
      <c r="C130" s="83">
        <v>16</v>
      </c>
      <c r="D130" s="84" t="s">
        <v>71</v>
      </c>
      <c r="E130" s="85" t="s">
        <v>101</v>
      </c>
      <c r="F130" s="137" t="s">
        <v>102</v>
      </c>
      <c r="G130" s="133"/>
      <c r="H130" s="133"/>
      <c r="I130" s="134"/>
      <c r="J130" s="86" t="s">
        <v>77</v>
      </c>
      <c r="K130" s="87">
        <v>30</v>
      </c>
      <c r="L130" s="132"/>
      <c r="M130" s="134"/>
      <c r="N130" s="132">
        <f t="shared" si="1"/>
        <v>0</v>
      </c>
      <c r="O130" s="133"/>
      <c r="P130" s="133"/>
      <c r="Q130" s="134"/>
      <c r="R130" s="14"/>
      <c r="T130" s="88"/>
      <c r="U130" s="17" t="s">
        <v>18</v>
      </c>
      <c r="V130" s="89"/>
      <c r="W130" s="89">
        <f t="shared" si="2"/>
        <v>0</v>
      </c>
      <c r="X130" s="89">
        <v>0</v>
      </c>
      <c r="Y130" s="89">
        <f t="shared" si="3"/>
        <v>0</v>
      </c>
      <c r="Z130" s="89">
        <v>0</v>
      </c>
      <c r="AA130" s="90">
        <f t="shared" si="4"/>
        <v>0</v>
      </c>
      <c r="AT130" s="4" t="s">
        <v>71</v>
      </c>
      <c r="AU130" s="46">
        <v>1</v>
      </c>
      <c r="AY130" s="4" t="s">
        <v>70</v>
      </c>
      <c r="BE130" s="91">
        <f t="shared" si="5"/>
        <v>0</v>
      </c>
      <c r="BF130" s="91">
        <f t="shared" si="6"/>
        <v>0</v>
      </c>
      <c r="BG130" s="91">
        <f t="shared" si="7"/>
        <v>0</v>
      </c>
      <c r="BH130" s="91">
        <f t="shared" si="8"/>
        <v>0</v>
      </c>
      <c r="BI130" s="91">
        <f t="shared" si="9"/>
        <v>0</v>
      </c>
      <c r="BJ130" s="46">
        <v>1</v>
      </c>
      <c r="BK130" s="91">
        <f t="shared" si="0"/>
        <v>0</v>
      </c>
      <c r="BL130" s="46">
        <v>1</v>
      </c>
    </row>
    <row r="131" spans="2:64" ht="18" customHeight="1">
      <c r="B131" s="13"/>
      <c r="C131" s="98">
        <v>17</v>
      </c>
      <c r="D131" s="99" t="s">
        <v>85</v>
      </c>
      <c r="E131" s="100" t="s">
        <v>103</v>
      </c>
      <c r="F131" s="141" t="s">
        <v>104</v>
      </c>
      <c r="G131" s="142"/>
      <c r="H131" s="142"/>
      <c r="I131" s="143"/>
      <c r="J131" s="101" t="s">
        <v>77</v>
      </c>
      <c r="K131" s="102">
        <v>30</v>
      </c>
      <c r="L131" s="144"/>
      <c r="M131" s="143"/>
      <c r="N131" s="144">
        <f t="shared" si="1"/>
        <v>0</v>
      </c>
      <c r="O131" s="133"/>
      <c r="P131" s="133"/>
      <c r="Q131" s="134"/>
      <c r="R131" s="14"/>
      <c r="T131" s="88"/>
      <c r="U131" s="17" t="s">
        <v>18</v>
      </c>
      <c r="V131" s="89"/>
      <c r="W131" s="89">
        <f t="shared" si="2"/>
        <v>0</v>
      </c>
      <c r="X131" s="89">
        <v>0.00024</v>
      </c>
      <c r="Y131" s="89">
        <f t="shared" si="3"/>
        <v>0.0072</v>
      </c>
      <c r="Z131" s="89"/>
      <c r="AA131" s="90">
        <f t="shared" si="4"/>
        <v>0</v>
      </c>
      <c r="AT131" s="4" t="s">
        <v>85</v>
      </c>
      <c r="AU131" s="46">
        <v>1</v>
      </c>
      <c r="AY131" s="4" t="s">
        <v>70</v>
      </c>
      <c r="BE131" s="91">
        <f t="shared" si="5"/>
        <v>0</v>
      </c>
      <c r="BF131" s="91">
        <f t="shared" si="6"/>
        <v>0</v>
      </c>
      <c r="BG131" s="91">
        <f t="shared" si="7"/>
        <v>0</v>
      </c>
      <c r="BH131" s="91">
        <f t="shared" si="8"/>
        <v>0</v>
      </c>
      <c r="BI131" s="91">
        <f t="shared" si="9"/>
        <v>0</v>
      </c>
      <c r="BJ131" s="46">
        <v>1</v>
      </c>
      <c r="BK131" s="91">
        <f t="shared" si="0"/>
        <v>0</v>
      </c>
      <c r="BL131" s="46">
        <v>1</v>
      </c>
    </row>
    <row r="132" spans="2:64" ht="36.75" customHeight="1">
      <c r="B132" s="13"/>
      <c r="C132" s="83">
        <v>18</v>
      </c>
      <c r="D132" s="84" t="s">
        <v>71</v>
      </c>
      <c r="E132" s="85" t="s">
        <v>105</v>
      </c>
      <c r="F132" s="137" t="s">
        <v>106</v>
      </c>
      <c r="G132" s="133"/>
      <c r="H132" s="133"/>
      <c r="I132" s="134"/>
      <c r="J132" s="86" t="s">
        <v>107</v>
      </c>
      <c r="K132" s="87">
        <v>30</v>
      </c>
      <c r="L132" s="132"/>
      <c r="M132" s="134"/>
      <c r="N132" s="132">
        <f t="shared" si="1"/>
        <v>0</v>
      </c>
      <c r="O132" s="133"/>
      <c r="P132" s="133"/>
      <c r="Q132" s="134"/>
      <c r="R132" s="14"/>
      <c r="T132" s="88"/>
      <c r="U132" s="17" t="s">
        <v>18</v>
      </c>
      <c r="V132" s="89"/>
      <c r="W132" s="89">
        <f t="shared" si="2"/>
        <v>0</v>
      </c>
      <c r="X132" s="89">
        <v>0</v>
      </c>
      <c r="Y132" s="89">
        <f t="shared" si="3"/>
        <v>0</v>
      </c>
      <c r="Z132" s="89">
        <v>0</v>
      </c>
      <c r="AA132" s="90">
        <f t="shared" si="4"/>
        <v>0</v>
      </c>
      <c r="AT132" s="4" t="s">
        <v>71</v>
      </c>
      <c r="AU132" s="46">
        <v>1</v>
      </c>
      <c r="AY132" s="4" t="s">
        <v>70</v>
      </c>
      <c r="BE132" s="91">
        <f t="shared" si="5"/>
        <v>0</v>
      </c>
      <c r="BF132" s="91">
        <f t="shared" si="6"/>
        <v>0</v>
      </c>
      <c r="BG132" s="91">
        <f t="shared" si="7"/>
        <v>0</v>
      </c>
      <c r="BH132" s="91">
        <f t="shared" si="8"/>
        <v>0</v>
      </c>
      <c r="BI132" s="91">
        <f t="shared" si="9"/>
        <v>0</v>
      </c>
      <c r="BJ132" s="46">
        <v>1</v>
      </c>
      <c r="BK132" s="91">
        <f t="shared" si="0"/>
        <v>0</v>
      </c>
      <c r="BL132" s="46">
        <v>1</v>
      </c>
    </row>
    <row r="133" spans="2:64" ht="27" customHeight="1">
      <c r="B133" s="13"/>
      <c r="C133" s="98">
        <v>19</v>
      </c>
      <c r="D133" s="99" t="s">
        <v>85</v>
      </c>
      <c r="E133" s="100" t="s">
        <v>108</v>
      </c>
      <c r="F133" s="141" t="s">
        <v>109</v>
      </c>
      <c r="G133" s="142"/>
      <c r="H133" s="142"/>
      <c r="I133" s="143"/>
      <c r="J133" s="101" t="s">
        <v>107</v>
      </c>
      <c r="K133" s="102">
        <v>30</v>
      </c>
      <c r="L133" s="144"/>
      <c r="M133" s="143"/>
      <c r="N133" s="144">
        <f t="shared" si="1"/>
        <v>0</v>
      </c>
      <c r="O133" s="133"/>
      <c r="P133" s="133"/>
      <c r="Q133" s="134"/>
      <c r="R133" s="14"/>
      <c r="T133" s="88"/>
      <c r="U133" s="17" t="s">
        <v>18</v>
      </c>
      <c r="V133" s="89"/>
      <c r="W133" s="89">
        <f t="shared" si="2"/>
        <v>0</v>
      </c>
      <c r="X133" s="89">
        <v>0</v>
      </c>
      <c r="Y133" s="89">
        <f t="shared" si="3"/>
        <v>0</v>
      </c>
      <c r="Z133" s="89"/>
      <c r="AA133" s="90">
        <f t="shared" si="4"/>
        <v>0</v>
      </c>
      <c r="AT133" s="4" t="s">
        <v>85</v>
      </c>
      <c r="AU133" s="46">
        <v>1</v>
      </c>
      <c r="AY133" s="4" t="s">
        <v>70</v>
      </c>
      <c r="BE133" s="91">
        <f t="shared" si="5"/>
        <v>0</v>
      </c>
      <c r="BF133" s="91">
        <f t="shared" si="6"/>
        <v>0</v>
      </c>
      <c r="BG133" s="91">
        <f t="shared" si="7"/>
        <v>0</v>
      </c>
      <c r="BH133" s="91">
        <f t="shared" si="8"/>
        <v>0</v>
      </c>
      <c r="BI133" s="91">
        <f t="shared" si="9"/>
        <v>0</v>
      </c>
      <c r="BJ133" s="46">
        <v>1</v>
      </c>
      <c r="BK133" s="91">
        <f t="shared" si="0"/>
        <v>0</v>
      </c>
      <c r="BL133" s="46">
        <v>1</v>
      </c>
    </row>
    <row r="134" spans="2:64" ht="36.75" customHeight="1">
      <c r="B134" s="13"/>
      <c r="C134" s="83">
        <v>20</v>
      </c>
      <c r="D134" s="84" t="s">
        <v>71</v>
      </c>
      <c r="E134" s="85" t="s">
        <v>105</v>
      </c>
      <c r="F134" s="137" t="s">
        <v>106</v>
      </c>
      <c r="G134" s="133"/>
      <c r="H134" s="133"/>
      <c r="I134" s="134"/>
      <c r="J134" s="86" t="s">
        <v>107</v>
      </c>
      <c r="K134" s="87">
        <v>22</v>
      </c>
      <c r="L134" s="132"/>
      <c r="M134" s="134"/>
      <c r="N134" s="132">
        <f t="shared" si="1"/>
        <v>0</v>
      </c>
      <c r="O134" s="133"/>
      <c r="P134" s="133"/>
      <c r="Q134" s="134"/>
      <c r="R134" s="14"/>
      <c r="T134" s="88"/>
      <c r="U134" s="17" t="s">
        <v>18</v>
      </c>
      <c r="V134" s="89"/>
      <c r="W134" s="89">
        <f t="shared" si="2"/>
        <v>0</v>
      </c>
      <c r="X134" s="89">
        <v>0</v>
      </c>
      <c r="Y134" s="89">
        <f t="shared" si="3"/>
        <v>0</v>
      </c>
      <c r="Z134" s="89">
        <v>0</v>
      </c>
      <c r="AA134" s="90">
        <f t="shared" si="4"/>
        <v>0</v>
      </c>
      <c r="AT134" s="4" t="s">
        <v>71</v>
      </c>
      <c r="AU134" s="46">
        <v>1</v>
      </c>
      <c r="AY134" s="4" t="s">
        <v>70</v>
      </c>
      <c r="BE134" s="91">
        <f t="shared" si="5"/>
        <v>0</v>
      </c>
      <c r="BF134" s="91">
        <f t="shared" si="6"/>
        <v>0</v>
      </c>
      <c r="BG134" s="91">
        <f t="shared" si="7"/>
        <v>0</v>
      </c>
      <c r="BH134" s="91">
        <f t="shared" si="8"/>
        <v>0</v>
      </c>
      <c r="BI134" s="91">
        <f t="shared" si="9"/>
        <v>0</v>
      </c>
      <c r="BJ134" s="46">
        <v>1</v>
      </c>
      <c r="BK134" s="91">
        <f t="shared" si="0"/>
        <v>0</v>
      </c>
      <c r="BL134" s="46">
        <v>1</v>
      </c>
    </row>
    <row r="135" spans="2:64" ht="18" customHeight="1">
      <c r="B135" s="13"/>
      <c r="C135" s="98">
        <v>21</v>
      </c>
      <c r="D135" s="99" t="s">
        <v>85</v>
      </c>
      <c r="E135" s="100" t="s">
        <v>108</v>
      </c>
      <c r="F135" s="141" t="s">
        <v>110</v>
      </c>
      <c r="G135" s="142"/>
      <c r="H135" s="142"/>
      <c r="I135" s="143"/>
      <c r="J135" s="101" t="s">
        <v>107</v>
      </c>
      <c r="K135" s="102">
        <v>22</v>
      </c>
      <c r="L135" s="144"/>
      <c r="M135" s="143"/>
      <c r="N135" s="144">
        <f t="shared" si="1"/>
        <v>0</v>
      </c>
      <c r="O135" s="133"/>
      <c r="P135" s="133"/>
      <c r="Q135" s="134"/>
      <c r="R135" s="14"/>
      <c r="T135" s="88"/>
      <c r="U135" s="17" t="s">
        <v>18</v>
      </c>
      <c r="V135" s="89"/>
      <c r="W135" s="89">
        <f t="shared" si="2"/>
        <v>0</v>
      </c>
      <c r="X135" s="89">
        <v>0</v>
      </c>
      <c r="Y135" s="89">
        <f t="shared" si="3"/>
        <v>0</v>
      </c>
      <c r="Z135" s="89"/>
      <c r="AA135" s="90">
        <f t="shared" si="4"/>
        <v>0</v>
      </c>
      <c r="AT135" s="4" t="s">
        <v>85</v>
      </c>
      <c r="AU135" s="46">
        <v>1</v>
      </c>
      <c r="AY135" s="4" t="s">
        <v>70</v>
      </c>
      <c r="BE135" s="91">
        <f t="shared" si="5"/>
        <v>0</v>
      </c>
      <c r="BF135" s="91">
        <f t="shared" si="6"/>
        <v>0</v>
      </c>
      <c r="BG135" s="91">
        <f t="shared" si="7"/>
        <v>0</v>
      </c>
      <c r="BH135" s="91">
        <f t="shared" si="8"/>
        <v>0</v>
      </c>
      <c r="BI135" s="91">
        <f t="shared" si="9"/>
        <v>0</v>
      </c>
      <c r="BJ135" s="46">
        <v>1</v>
      </c>
      <c r="BK135" s="91">
        <f t="shared" si="0"/>
        <v>0</v>
      </c>
      <c r="BL135" s="46">
        <v>1</v>
      </c>
    </row>
    <row r="136" spans="2:64" ht="27" customHeight="1">
      <c r="B136" s="13"/>
      <c r="C136" s="83">
        <v>22</v>
      </c>
      <c r="D136" s="84" t="s">
        <v>71</v>
      </c>
      <c r="E136" s="85" t="s">
        <v>111</v>
      </c>
      <c r="F136" s="137" t="s">
        <v>112</v>
      </c>
      <c r="G136" s="133"/>
      <c r="H136" s="133"/>
      <c r="I136" s="134"/>
      <c r="J136" s="86" t="s">
        <v>107</v>
      </c>
      <c r="K136" s="87">
        <v>8</v>
      </c>
      <c r="L136" s="132"/>
      <c r="M136" s="134"/>
      <c r="N136" s="132">
        <f t="shared" si="1"/>
        <v>0</v>
      </c>
      <c r="O136" s="133"/>
      <c r="P136" s="133"/>
      <c r="Q136" s="134"/>
      <c r="R136" s="14"/>
      <c r="T136" s="88"/>
      <c r="U136" s="17" t="s">
        <v>18</v>
      </c>
      <c r="V136" s="89"/>
      <c r="W136" s="89">
        <f t="shared" si="2"/>
        <v>0</v>
      </c>
      <c r="X136" s="89">
        <v>0</v>
      </c>
      <c r="Y136" s="89">
        <f t="shared" si="3"/>
        <v>0</v>
      </c>
      <c r="Z136" s="89">
        <v>0</v>
      </c>
      <c r="AA136" s="90">
        <f t="shared" si="4"/>
        <v>0</v>
      </c>
      <c r="AT136" s="4" t="s">
        <v>71</v>
      </c>
      <c r="AU136" s="46">
        <v>1</v>
      </c>
      <c r="AY136" s="4" t="s">
        <v>70</v>
      </c>
      <c r="BE136" s="91">
        <f t="shared" si="5"/>
        <v>0</v>
      </c>
      <c r="BF136" s="91">
        <f t="shared" si="6"/>
        <v>0</v>
      </c>
      <c r="BG136" s="91">
        <f t="shared" si="7"/>
        <v>0</v>
      </c>
      <c r="BH136" s="91">
        <f t="shared" si="8"/>
        <v>0</v>
      </c>
      <c r="BI136" s="91">
        <f t="shared" si="9"/>
        <v>0</v>
      </c>
      <c r="BJ136" s="46">
        <v>1</v>
      </c>
      <c r="BK136" s="91">
        <f t="shared" si="0"/>
        <v>0</v>
      </c>
      <c r="BL136" s="46">
        <v>1</v>
      </c>
    </row>
    <row r="137" spans="2:64" ht="27" customHeight="1">
      <c r="B137" s="13"/>
      <c r="C137" s="98">
        <v>23</v>
      </c>
      <c r="D137" s="99" t="s">
        <v>85</v>
      </c>
      <c r="E137" s="100" t="s">
        <v>108</v>
      </c>
      <c r="F137" s="141" t="s">
        <v>113</v>
      </c>
      <c r="G137" s="142"/>
      <c r="H137" s="142"/>
      <c r="I137" s="143"/>
      <c r="J137" s="101" t="s">
        <v>107</v>
      </c>
      <c r="K137" s="102">
        <v>8</v>
      </c>
      <c r="L137" s="144"/>
      <c r="M137" s="143"/>
      <c r="N137" s="144">
        <f t="shared" si="1"/>
        <v>0</v>
      </c>
      <c r="O137" s="133"/>
      <c r="P137" s="133"/>
      <c r="Q137" s="134"/>
      <c r="R137" s="14"/>
      <c r="T137" s="88"/>
      <c r="U137" s="17" t="s">
        <v>18</v>
      </c>
      <c r="V137" s="89"/>
      <c r="W137" s="89">
        <f t="shared" si="2"/>
        <v>0</v>
      </c>
      <c r="X137" s="89">
        <v>0</v>
      </c>
      <c r="Y137" s="89">
        <f t="shared" si="3"/>
        <v>0</v>
      </c>
      <c r="Z137" s="89"/>
      <c r="AA137" s="90">
        <f t="shared" si="4"/>
        <v>0</v>
      </c>
      <c r="AT137" s="4" t="s">
        <v>85</v>
      </c>
      <c r="AU137" s="46">
        <v>1</v>
      </c>
      <c r="AY137" s="4" t="s">
        <v>70</v>
      </c>
      <c r="BE137" s="91">
        <f t="shared" si="5"/>
        <v>0</v>
      </c>
      <c r="BF137" s="91">
        <f t="shared" si="6"/>
        <v>0</v>
      </c>
      <c r="BG137" s="91">
        <f t="shared" si="7"/>
        <v>0</v>
      </c>
      <c r="BH137" s="91">
        <f t="shared" si="8"/>
        <v>0</v>
      </c>
      <c r="BI137" s="91">
        <f t="shared" si="9"/>
        <v>0</v>
      </c>
      <c r="BJ137" s="46">
        <v>1</v>
      </c>
      <c r="BK137" s="91">
        <f t="shared" si="0"/>
        <v>0</v>
      </c>
      <c r="BL137" s="46">
        <v>1</v>
      </c>
    </row>
    <row r="138" spans="2:64" ht="36.75" customHeight="1">
      <c r="B138" s="13"/>
      <c r="C138" s="83">
        <v>24</v>
      </c>
      <c r="D138" s="84" t="s">
        <v>71</v>
      </c>
      <c r="E138" s="85" t="s">
        <v>114</v>
      </c>
      <c r="F138" s="137" t="s">
        <v>115</v>
      </c>
      <c r="G138" s="133"/>
      <c r="H138" s="133"/>
      <c r="I138" s="134"/>
      <c r="J138" s="86" t="s">
        <v>107</v>
      </c>
      <c r="K138" s="87">
        <v>2</v>
      </c>
      <c r="L138" s="132"/>
      <c r="M138" s="134"/>
      <c r="N138" s="132">
        <f t="shared" si="1"/>
        <v>0</v>
      </c>
      <c r="O138" s="133"/>
      <c r="P138" s="133"/>
      <c r="Q138" s="134"/>
      <c r="R138" s="14"/>
      <c r="T138" s="88"/>
      <c r="U138" s="17" t="s">
        <v>18</v>
      </c>
      <c r="V138" s="89"/>
      <c r="W138" s="89">
        <f t="shared" si="2"/>
        <v>0</v>
      </c>
      <c r="X138" s="89">
        <v>0</v>
      </c>
      <c r="Y138" s="89">
        <f t="shared" si="3"/>
        <v>0</v>
      </c>
      <c r="Z138" s="89">
        <v>0</v>
      </c>
      <c r="AA138" s="90">
        <f t="shared" si="4"/>
        <v>0</v>
      </c>
      <c r="AT138" s="4" t="s">
        <v>71</v>
      </c>
      <c r="AU138" s="46">
        <v>1</v>
      </c>
      <c r="AY138" s="4" t="s">
        <v>70</v>
      </c>
      <c r="BE138" s="91">
        <f t="shared" si="5"/>
        <v>0</v>
      </c>
      <c r="BF138" s="91">
        <f t="shared" si="6"/>
        <v>0</v>
      </c>
      <c r="BG138" s="91">
        <f t="shared" si="7"/>
        <v>0</v>
      </c>
      <c r="BH138" s="91">
        <f t="shared" si="8"/>
        <v>0</v>
      </c>
      <c r="BI138" s="91">
        <f t="shared" si="9"/>
        <v>0</v>
      </c>
      <c r="BJ138" s="46">
        <v>1</v>
      </c>
      <c r="BK138" s="91">
        <f t="shared" si="0"/>
        <v>0</v>
      </c>
      <c r="BL138" s="46">
        <v>1</v>
      </c>
    </row>
    <row r="139" spans="2:64" ht="27" customHeight="1">
      <c r="B139" s="13"/>
      <c r="C139" s="98">
        <v>25</v>
      </c>
      <c r="D139" s="99" t="s">
        <v>85</v>
      </c>
      <c r="E139" s="100" t="s">
        <v>108</v>
      </c>
      <c r="F139" s="141" t="s">
        <v>116</v>
      </c>
      <c r="G139" s="142"/>
      <c r="H139" s="142"/>
      <c r="I139" s="143"/>
      <c r="J139" s="101" t="s">
        <v>107</v>
      </c>
      <c r="K139" s="102">
        <v>2</v>
      </c>
      <c r="L139" s="144"/>
      <c r="M139" s="143"/>
      <c r="N139" s="144">
        <f t="shared" si="1"/>
        <v>0</v>
      </c>
      <c r="O139" s="133"/>
      <c r="P139" s="133"/>
      <c r="Q139" s="134"/>
      <c r="R139" s="14"/>
      <c r="T139" s="88"/>
      <c r="U139" s="17" t="s">
        <v>18</v>
      </c>
      <c r="V139" s="89"/>
      <c r="W139" s="89">
        <f t="shared" si="2"/>
        <v>0</v>
      </c>
      <c r="X139" s="89">
        <v>0</v>
      </c>
      <c r="Y139" s="89">
        <f t="shared" si="3"/>
        <v>0</v>
      </c>
      <c r="Z139" s="89"/>
      <c r="AA139" s="90">
        <f t="shared" si="4"/>
        <v>0</v>
      </c>
      <c r="AT139" s="4" t="s">
        <v>85</v>
      </c>
      <c r="AU139" s="46">
        <v>1</v>
      </c>
      <c r="AY139" s="4" t="s">
        <v>70</v>
      </c>
      <c r="BE139" s="91">
        <f t="shared" si="5"/>
        <v>0</v>
      </c>
      <c r="BF139" s="91">
        <f t="shared" si="6"/>
        <v>0</v>
      </c>
      <c r="BG139" s="91">
        <f t="shared" si="7"/>
        <v>0</v>
      </c>
      <c r="BH139" s="91">
        <f t="shared" si="8"/>
        <v>0</v>
      </c>
      <c r="BI139" s="91">
        <f t="shared" si="9"/>
        <v>0</v>
      </c>
      <c r="BJ139" s="46">
        <v>1</v>
      </c>
      <c r="BK139" s="91">
        <f t="shared" si="0"/>
        <v>0</v>
      </c>
      <c r="BL139" s="46">
        <v>1</v>
      </c>
    </row>
    <row r="140" spans="2:64" ht="36.75" customHeight="1">
      <c r="B140" s="13"/>
      <c r="C140" s="83">
        <v>26</v>
      </c>
      <c r="D140" s="84" t="s">
        <v>71</v>
      </c>
      <c r="E140" s="85" t="s">
        <v>114</v>
      </c>
      <c r="F140" s="137" t="s">
        <v>115</v>
      </c>
      <c r="G140" s="133"/>
      <c r="H140" s="133"/>
      <c r="I140" s="134"/>
      <c r="J140" s="86" t="s">
        <v>107</v>
      </c>
      <c r="K140" s="87">
        <v>22</v>
      </c>
      <c r="L140" s="132"/>
      <c r="M140" s="134"/>
      <c r="N140" s="132">
        <f t="shared" si="1"/>
        <v>0</v>
      </c>
      <c r="O140" s="133"/>
      <c r="P140" s="133"/>
      <c r="Q140" s="134"/>
      <c r="R140" s="14"/>
      <c r="T140" s="88"/>
      <c r="U140" s="17" t="s">
        <v>18</v>
      </c>
      <c r="V140" s="89"/>
      <c r="W140" s="89">
        <f t="shared" si="2"/>
        <v>0</v>
      </c>
      <c r="X140" s="89">
        <v>0</v>
      </c>
      <c r="Y140" s="89">
        <f t="shared" si="3"/>
        <v>0</v>
      </c>
      <c r="Z140" s="89">
        <v>0</v>
      </c>
      <c r="AA140" s="90">
        <f t="shared" si="4"/>
        <v>0</v>
      </c>
      <c r="AT140" s="4" t="s">
        <v>71</v>
      </c>
      <c r="AU140" s="46">
        <v>1</v>
      </c>
      <c r="AY140" s="4" t="s">
        <v>70</v>
      </c>
      <c r="BE140" s="91">
        <f t="shared" si="5"/>
        <v>0</v>
      </c>
      <c r="BF140" s="91">
        <f t="shared" si="6"/>
        <v>0</v>
      </c>
      <c r="BG140" s="91">
        <f t="shared" si="7"/>
        <v>0</v>
      </c>
      <c r="BH140" s="91">
        <f t="shared" si="8"/>
        <v>0</v>
      </c>
      <c r="BI140" s="91">
        <f t="shared" si="9"/>
        <v>0</v>
      </c>
      <c r="BJ140" s="46">
        <v>1</v>
      </c>
      <c r="BK140" s="91">
        <f t="shared" si="0"/>
        <v>0</v>
      </c>
      <c r="BL140" s="46">
        <v>1</v>
      </c>
    </row>
    <row r="141" spans="2:64" ht="27" customHeight="1">
      <c r="B141" s="13"/>
      <c r="C141" s="98">
        <v>27</v>
      </c>
      <c r="D141" s="99" t="s">
        <v>85</v>
      </c>
      <c r="E141" s="100" t="s">
        <v>108</v>
      </c>
      <c r="F141" s="141" t="s">
        <v>117</v>
      </c>
      <c r="G141" s="142"/>
      <c r="H141" s="142"/>
      <c r="I141" s="143"/>
      <c r="J141" s="101" t="s">
        <v>107</v>
      </c>
      <c r="K141" s="102">
        <v>22</v>
      </c>
      <c r="L141" s="144"/>
      <c r="M141" s="143"/>
      <c r="N141" s="144">
        <f t="shared" si="1"/>
        <v>0</v>
      </c>
      <c r="O141" s="133"/>
      <c r="P141" s="133"/>
      <c r="Q141" s="134"/>
      <c r="R141" s="14"/>
      <c r="T141" s="88"/>
      <c r="U141" s="17" t="s">
        <v>18</v>
      </c>
      <c r="V141" s="89"/>
      <c r="W141" s="89">
        <f t="shared" si="2"/>
        <v>0</v>
      </c>
      <c r="X141" s="89">
        <v>0</v>
      </c>
      <c r="Y141" s="89">
        <f t="shared" si="3"/>
        <v>0</v>
      </c>
      <c r="Z141" s="89"/>
      <c r="AA141" s="90">
        <f t="shared" si="4"/>
        <v>0</v>
      </c>
      <c r="AT141" s="4" t="s">
        <v>85</v>
      </c>
      <c r="AU141" s="46">
        <v>1</v>
      </c>
      <c r="AY141" s="4" t="s">
        <v>70</v>
      </c>
      <c r="BE141" s="91">
        <f t="shared" si="5"/>
        <v>0</v>
      </c>
      <c r="BF141" s="91">
        <f t="shared" si="6"/>
        <v>0</v>
      </c>
      <c r="BG141" s="91">
        <f t="shared" si="7"/>
        <v>0</v>
      </c>
      <c r="BH141" s="91">
        <f t="shared" si="8"/>
        <v>0</v>
      </c>
      <c r="BI141" s="91">
        <f t="shared" si="9"/>
        <v>0</v>
      </c>
      <c r="BJ141" s="46">
        <v>1</v>
      </c>
      <c r="BK141" s="91">
        <f t="shared" si="0"/>
        <v>0</v>
      </c>
      <c r="BL141" s="46">
        <v>1</v>
      </c>
    </row>
    <row r="142" spans="2:64" ht="18" customHeight="1">
      <c r="B142" s="13"/>
      <c r="C142" s="83">
        <v>28</v>
      </c>
      <c r="D142" s="84" t="s">
        <v>71</v>
      </c>
      <c r="E142" s="85" t="s">
        <v>118</v>
      </c>
      <c r="F142" s="137" t="s">
        <v>119</v>
      </c>
      <c r="G142" s="133"/>
      <c r="H142" s="133"/>
      <c r="I142" s="134"/>
      <c r="J142" s="86" t="s">
        <v>107</v>
      </c>
      <c r="K142" s="87">
        <v>1</v>
      </c>
      <c r="L142" s="132"/>
      <c r="M142" s="134"/>
      <c r="N142" s="132">
        <f t="shared" si="1"/>
        <v>0</v>
      </c>
      <c r="O142" s="133"/>
      <c r="P142" s="133"/>
      <c r="Q142" s="134"/>
      <c r="R142" s="14"/>
      <c r="T142" s="88"/>
      <c r="U142" s="17" t="s">
        <v>18</v>
      </c>
      <c r="V142" s="89"/>
      <c r="W142" s="89">
        <f t="shared" si="2"/>
        <v>0</v>
      </c>
      <c r="X142" s="89">
        <v>0</v>
      </c>
      <c r="Y142" s="89">
        <f t="shared" si="3"/>
        <v>0</v>
      </c>
      <c r="Z142" s="89">
        <v>0</v>
      </c>
      <c r="AA142" s="90">
        <f t="shared" si="4"/>
        <v>0</v>
      </c>
      <c r="AT142" s="4" t="s">
        <v>71</v>
      </c>
      <c r="AU142" s="46">
        <v>1</v>
      </c>
      <c r="AY142" s="4" t="s">
        <v>70</v>
      </c>
      <c r="BE142" s="91">
        <f t="shared" si="5"/>
        <v>0</v>
      </c>
      <c r="BF142" s="91">
        <f t="shared" si="6"/>
        <v>0</v>
      </c>
      <c r="BG142" s="91">
        <f t="shared" si="7"/>
        <v>0</v>
      </c>
      <c r="BH142" s="91">
        <f t="shared" si="8"/>
        <v>0</v>
      </c>
      <c r="BI142" s="91">
        <f t="shared" si="9"/>
        <v>0</v>
      </c>
      <c r="BJ142" s="46">
        <v>1</v>
      </c>
      <c r="BK142" s="91">
        <f t="shared" si="0"/>
        <v>0</v>
      </c>
      <c r="BL142" s="46">
        <v>1</v>
      </c>
    </row>
    <row r="143" spans="2:64" ht="18" customHeight="1">
      <c r="B143" s="13"/>
      <c r="C143" s="98">
        <v>29</v>
      </c>
      <c r="D143" s="99" t="s">
        <v>85</v>
      </c>
      <c r="E143" s="100" t="s">
        <v>120</v>
      </c>
      <c r="F143" s="141" t="s">
        <v>121</v>
      </c>
      <c r="G143" s="142"/>
      <c r="H143" s="142"/>
      <c r="I143" s="143"/>
      <c r="J143" s="101" t="s">
        <v>107</v>
      </c>
      <c r="K143" s="102">
        <v>136</v>
      </c>
      <c r="L143" s="144"/>
      <c r="M143" s="143"/>
      <c r="N143" s="144">
        <f t="shared" si="1"/>
        <v>0</v>
      </c>
      <c r="O143" s="133"/>
      <c r="P143" s="133"/>
      <c r="Q143" s="134"/>
      <c r="R143" s="14"/>
      <c r="T143" s="88"/>
      <c r="U143" s="17" t="s">
        <v>18</v>
      </c>
      <c r="V143" s="89"/>
      <c r="W143" s="89">
        <f t="shared" si="2"/>
        <v>0</v>
      </c>
      <c r="X143" s="89"/>
      <c r="Y143" s="89">
        <f t="shared" si="3"/>
        <v>0</v>
      </c>
      <c r="Z143" s="89"/>
      <c r="AA143" s="90">
        <f t="shared" si="4"/>
        <v>0</v>
      </c>
      <c r="AT143" s="4" t="s">
        <v>85</v>
      </c>
      <c r="AU143" s="46">
        <v>1</v>
      </c>
      <c r="AY143" s="4" t="s">
        <v>70</v>
      </c>
      <c r="BE143" s="91">
        <f t="shared" si="5"/>
        <v>0</v>
      </c>
      <c r="BF143" s="91">
        <f t="shared" si="6"/>
        <v>0</v>
      </c>
      <c r="BG143" s="91">
        <f t="shared" si="7"/>
        <v>0</v>
      </c>
      <c r="BH143" s="91">
        <f t="shared" si="8"/>
        <v>0</v>
      </c>
      <c r="BI143" s="91">
        <f t="shared" si="9"/>
        <v>0</v>
      </c>
      <c r="BJ143" s="46">
        <v>1</v>
      </c>
      <c r="BK143" s="91">
        <f t="shared" si="0"/>
        <v>0</v>
      </c>
      <c r="BL143" s="46">
        <v>1</v>
      </c>
    </row>
    <row r="144" spans="2:64" ht="18" customHeight="1">
      <c r="B144" s="13"/>
      <c r="C144" s="83">
        <v>30</v>
      </c>
      <c r="D144" s="84" t="s">
        <v>71</v>
      </c>
      <c r="E144" s="85" t="s">
        <v>122</v>
      </c>
      <c r="F144" s="137" t="s">
        <v>123</v>
      </c>
      <c r="G144" s="133"/>
      <c r="H144" s="133"/>
      <c r="I144" s="134"/>
      <c r="J144" s="86" t="s">
        <v>107</v>
      </c>
      <c r="K144" s="87">
        <v>84</v>
      </c>
      <c r="L144" s="132"/>
      <c r="M144" s="134"/>
      <c r="N144" s="132">
        <f t="shared" si="1"/>
        <v>0</v>
      </c>
      <c r="O144" s="133"/>
      <c r="P144" s="133"/>
      <c r="Q144" s="134"/>
      <c r="R144" s="14"/>
      <c r="T144" s="88"/>
      <c r="U144" s="17" t="s">
        <v>18</v>
      </c>
      <c r="V144" s="89"/>
      <c r="W144" s="89">
        <f t="shared" si="2"/>
        <v>0</v>
      </c>
      <c r="X144" s="89">
        <v>0</v>
      </c>
      <c r="Y144" s="89">
        <f t="shared" si="3"/>
        <v>0</v>
      </c>
      <c r="Z144" s="89">
        <v>0</v>
      </c>
      <c r="AA144" s="90">
        <f t="shared" si="4"/>
        <v>0</v>
      </c>
      <c r="AT144" s="4" t="s">
        <v>71</v>
      </c>
      <c r="AU144" s="46">
        <v>1</v>
      </c>
      <c r="AY144" s="4" t="s">
        <v>70</v>
      </c>
      <c r="BE144" s="91">
        <f t="shared" si="5"/>
        <v>0</v>
      </c>
      <c r="BF144" s="91">
        <f t="shared" si="6"/>
        <v>0</v>
      </c>
      <c r="BG144" s="91">
        <f t="shared" si="7"/>
        <v>0</v>
      </c>
      <c r="BH144" s="91">
        <f t="shared" si="8"/>
        <v>0</v>
      </c>
      <c r="BI144" s="91">
        <f t="shared" si="9"/>
        <v>0</v>
      </c>
      <c r="BJ144" s="46">
        <v>1</v>
      </c>
      <c r="BK144" s="91">
        <f t="shared" si="0"/>
        <v>0</v>
      </c>
      <c r="BL144" s="46">
        <v>1</v>
      </c>
    </row>
    <row r="145" spans="2:64" ht="27" customHeight="1">
      <c r="B145" s="13"/>
      <c r="C145" s="83">
        <v>31</v>
      </c>
      <c r="D145" s="84" t="s">
        <v>71</v>
      </c>
      <c r="E145" s="85" t="s">
        <v>124</v>
      </c>
      <c r="F145" s="137" t="s">
        <v>125</v>
      </c>
      <c r="G145" s="133"/>
      <c r="H145" s="133"/>
      <c r="I145" s="134"/>
      <c r="J145" s="86" t="s">
        <v>107</v>
      </c>
      <c r="K145" s="87">
        <v>19</v>
      </c>
      <c r="L145" s="132"/>
      <c r="M145" s="134"/>
      <c r="N145" s="132">
        <f t="shared" si="1"/>
        <v>0</v>
      </c>
      <c r="O145" s="133"/>
      <c r="P145" s="133"/>
      <c r="Q145" s="134"/>
      <c r="R145" s="14"/>
      <c r="T145" s="88"/>
      <c r="U145" s="17" t="s">
        <v>18</v>
      </c>
      <c r="V145" s="89"/>
      <c r="W145" s="89">
        <f t="shared" si="2"/>
        <v>0</v>
      </c>
      <c r="X145" s="89">
        <v>0</v>
      </c>
      <c r="Y145" s="89">
        <f t="shared" si="3"/>
        <v>0</v>
      </c>
      <c r="Z145" s="89">
        <v>0</v>
      </c>
      <c r="AA145" s="90">
        <f t="shared" si="4"/>
        <v>0</v>
      </c>
      <c r="AT145" s="4" t="s">
        <v>71</v>
      </c>
      <c r="AU145" s="46">
        <v>1</v>
      </c>
      <c r="AY145" s="4" t="s">
        <v>70</v>
      </c>
      <c r="BE145" s="91">
        <f t="shared" si="5"/>
        <v>0</v>
      </c>
      <c r="BF145" s="91">
        <f t="shared" si="6"/>
        <v>0</v>
      </c>
      <c r="BG145" s="91">
        <f t="shared" si="7"/>
        <v>0</v>
      </c>
      <c r="BH145" s="91">
        <f t="shared" si="8"/>
        <v>0</v>
      </c>
      <c r="BI145" s="91">
        <f t="shared" si="9"/>
        <v>0</v>
      </c>
      <c r="BJ145" s="46">
        <v>1</v>
      </c>
      <c r="BK145" s="91">
        <f t="shared" si="0"/>
        <v>0</v>
      </c>
      <c r="BL145" s="46">
        <v>1</v>
      </c>
    </row>
    <row r="146" spans="2:64" ht="27" customHeight="1">
      <c r="B146" s="13"/>
      <c r="C146" s="98">
        <v>32</v>
      </c>
      <c r="D146" s="99" t="s">
        <v>85</v>
      </c>
      <c r="E146" s="100" t="s">
        <v>126</v>
      </c>
      <c r="F146" s="141" t="s">
        <v>127</v>
      </c>
      <c r="G146" s="142"/>
      <c r="H146" s="142"/>
      <c r="I146" s="143"/>
      <c r="J146" s="101" t="s">
        <v>128</v>
      </c>
      <c r="K146" s="102">
        <v>19</v>
      </c>
      <c r="L146" s="144"/>
      <c r="M146" s="143"/>
      <c r="N146" s="144">
        <f t="shared" si="1"/>
        <v>0</v>
      </c>
      <c r="O146" s="133"/>
      <c r="P146" s="133"/>
      <c r="Q146" s="134"/>
      <c r="R146" s="14"/>
      <c r="T146" s="88"/>
      <c r="U146" s="17" t="s">
        <v>18</v>
      </c>
      <c r="V146" s="89"/>
      <c r="W146" s="89">
        <f t="shared" si="2"/>
        <v>0</v>
      </c>
      <c r="X146" s="89">
        <v>0</v>
      </c>
      <c r="Y146" s="89">
        <f t="shared" si="3"/>
        <v>0</v>
      </c>
      <c r="Z146" s="89"/>
      <c r="AA146" s="90">
        <f t="shared" si="4"/>
        <v>0</v>
      </c>
      <c r="AT146" s="4" t="s">
        <v>85</v>
      </c>
      <c r="AU146" s="46">
        <v>1</v>
      </c>
      <c r="AY146" s="4" t="s">
        <v>70</v>
      </c>
      <c r="BE146" s="91">
        <f t="shared" si="5"/>
        <v>0</v>
      </c>
      <c r="BF146" s="91">
        <f t="shared" si="6"/>
        <v>0</v>
      </c>
      <c r="BG146" s="91">
        <f t="shared" si="7"/>
        <v>0</v>
      </c>
      <c r="BH146" s="91">
        <f t="shared" si="8"/>
        <v>0</v>
      </c>
      <c r="BI146" s="91">
        <f t="shared" si="9"/>
        <v>0</v>
      </c>
      <c r="BJ146" s="46">
        <v>1</v>
      </c>
      <c r="BK146" s="91">
        <f t="shared" si="0"/>
        <v>0</v>
      </c>
      <c r="BL146" s="46">
        <v>1</v>
      </c>
    </row>
    <row r="147" spans="2:64" ht="27" customHeight="1">
      <c r="B147" s="13"/>
      <c r="C147" s="98">
        <v>33</v>
      </c>
      <c r="D147" s="99" t="s">
        <v>85</v>
      </c>
      <c r="E147" s="100" t="s">
        <v>129</v>
      </c>
      <c r="F147" s="141" t="s">
        <v>130</v>
      </c>
      <c r="G147" s="142"/>
      <c r="H147" s="142"/>
      <c r="I147" s="143"/>
      <c r="J147" s="101" t="s">
        <v>107</v>
      </c>
      <c r="K147" s="102">
        <v>19</v>
      </c>
      <c r="L147" s="144"/>
      <c r="M147" s="143"/>
      <c r="N147" s="144">
        <f t="shared" si="1"/>
        <v>0</v>
      </c>
      <c r="O147" s="133"/>
      <c r="P147" s="133"/>
      <c r="Q147" s="134"/>
      <c r="R147" s="14"/>
      <c r="T147" s="88"/>
      <c r="U147" s="17" t="s">
        <v>18</v>
      </c>
      <c r="V147" s="89"/>
      <c r="W147" s="89">
        <f t="shared" si="2"/>
        <v>0</v>
      </c>
      <c r="X147" s="89">
        <v>0</v>
      </c>
      <c r="Y147" s="89">
        <f t="shared" si="3"/>
        <v>0</v>
      </c>
      <c r="Z147" s="89"/>
      <c r="AA147" s="90">
        <f t="shared" si="4"/>
        <v>0</v>
      </c>
      <c r="AT147" s="4" t="s">
        <v>85</v>
      </c>
      <c r="AU147" s="46">
        <v>1</v>
      </c>
      <c r="AY147" s="4" t="s">
        <v>70</v>
      </c>
      <c r="BE147" s="91">
        <f t="shared" si="5"/>
        <v>0</v>
      </c>
      <c r="BF147" s="91">
        <f t="shared" si="6"/>
        <v>0</v>
      </c>
      <c r="BG147" s="91">
        <f t="shared" si="7"/>
        <v>0</v>
      </c>
      <c r="BH147" s="91">
        <f t="shared" si="8"/>
        <v>0</v>
      </c>
      <c r="BI147" s="91">
        <f t="shared" si="9"/>
        <v>0</v>
      </c>
      <c r="BJ147" s="46">
        <v>1</v>
      </c>
      <c r="BK147" s="91">
        <f t="shared" si="0"/>
        <v>0</v>
      </c>
      <c r="BL147" s="46">
        <v>1</v>
      </c>
    </row>
    <row r="148" spans="2:64" ht="27" customHeight="1">
      <c r="B148" s="13"/>
      <c r="C148" s="83">
        <v>34</v>
      </c>
      <c r="D148" s="84" t="s">
        <v>71</v>
      </c>
      <c r="E148" s="85" t="s">
        <v>131</v>
      </c>
      <c r="F148" s="137" t="s">
        <v>132</v>
      </c>
      <c r="G148" s="133"/>
      <c r="H148" s="133"/>
      <c r="I148" s="134"/>
      <c r="J148" s="86" t="s">
        <v>107</v>
      </c>
      <c r="K148" s="87">
        <v>10</v>
      </c>
      <c r="L148" s="132"/>
      <c r="M148" s="134"/>
      <c r="N148" s="132">
        <f t="shared" si="1"/>
        <v>0</v>
      </c>
      <c r="O148" s="133"/>
      <c r="P148" s="133"/>
      <c r="Q148" s="134"/>
      <c r="R148" s="14"/>
      <c r="T148" s="88"/>
      <c r="U148" s="17" t="s">
        <v>18</v>
      </c>
      <c r="V148" s="89"/>
      <c r="W148" s="89">
        <f t="shared" si="2"/>
        <v>0</v>
      </c>
      <c r="X148" s="89">
        <v>0</v>
      </c>
      <c r="Y148" s="89">
        <f t="shared" si="3"/>
        <v>0</v>
      </c>
      <c r="Z148" s="89">
        <v>0</v>
      </c>
      <c r="AA148" s="90">
        <f t="shared" si="4"/>
        <v>0</v>
      </c>
      <c r="AT148" s="4" t="s">
        <v>71</v>
      </c>
      <c r="AU148" s="46">
        <v>1</v>
      </c>
      <c r="AY148" s="4" t="s">
        <v>70</v>
      </c>
      <c r="BE148" s="91">
        <f t="shared" si="5"/>
        <v>0</v>
      </c>
      <c r="BF148" s="91">
        <f t="shared" si="6"/>
        <v>0</v>
      </c>
      <c r="BG148" s="91">
        <f t="shared" si="7"/>
        <v>0</v>
      </c>
      <c r="BH148" s="91">
        <f t="shared" si="8"/>
        <v>0</v>
      </c>
      <c r="BI148" s="91">
        <f t="shared" si="9"/>
        <v>0</v>
      </c>
      <c r="BJ148" s="46">
        <v>1</v>
      </c>
      <c r="BK148" s="91">
        <f t="shared" si="0"/>
        <v>0</v>
      </c>
      <c r="BL148" s="46">
        <v>1</v>
      </c>
    </row>
    <row r="149" spans="2:64" ht="27" customHeight="1">
      <c r="B149" s="13"/>
      <c r="C149" s="98">
        <v>35</v>
      </c>
      <c r="D149" s="99" t="s">
        <v>85</v>
      </c>
      <c r="E149" s="100" t="s">
        <v>129</v>
      </c>
      <c r="F149" s="141" t="s">
        <v>130</v>
      </c>
      <c r="G149" s="142"/>
      <c r="H149" s="142"/>
      <c r="I149" s="143"/>
      <c r="J149" s="101" t="s">
        <v>107</v>
      </c>
      <c r="K149" s="102">
        <v>10</v>
      </c>
      <c r="L149" s="144"/>
      <c r="M149" s="143"/>
      <c r="N149" s="144">
        <f t="shared" si="1"/>
        <v>0</v>
      </c>
      <c r="O149" s="133"/>
      <c r="P149" s="133"/>
      <c r="Q149" s="134"/>
      <c r="R149" s="14"/>
      <c r="T149" s="88"/>
      <c r="U149" s="17" t="s">
        <v>18</v>
      </c>
      <c r="V149" s="89"/>
      <c r="W149" s="89">
        <f t="shared" si="2"/>
        <v>0</v>
      </c>
      <c r="X149" s="89">
        <v>0</v>
      </c>
      <c r="Y149" s="89">
        <f t="shared" si="3"/>
        <v>0</v>
      </c>
      <c r="Z149" s="89"/>
      <c r="AA149" s="90">
        <f t="shared" si="4"/>
        <v>0</v>
      </c>
      <c r="AT149" s="4" t="s">
        <v>85</v>
      </c>
      <c r="AU149" s="46">
        <v>1</v>
      </c>
      <c r="AY149" s="4" t="s">
        <v>70</v>
      </c>
      <c r="BE149" s="91">
        <f t="shared" si="5"/>
        <v>0</v>
      </c>
      <c r="BF149" s="91">
        <f t="shared" si="6"/>
        <v>0</v>
      </c>
      <c r="BG149" s="91">
        <f t="shared" si="7"/>
        <v>0</v>
      </c>
      <c r="BH149" s="91">
        <f t="shared" si="8"/>
        <v>0</v>
      </c>
      <c r="BI149" s="91">
        <f t="shared" si="9"/>
        <v>0</v>
      </c>
      <c r="BJ149" s="46">
        <v>1</v>
      </c>
      <c r="BK149" s="91">
        <f t="shared" si="0"/>
        <v>0</v>
      </c>
      <c r="BL149" s="46">
        <v>1</v>
      </c>
    </row>
    <row r="150" spans="2:64" ht="18" customHeight="1">
      <c r="B150" s="13"/>
      <c r="C150" s="98">
        <v>36</v>
      </c>
      <c r="D150" s="99" t="s">
        <v>85</v>
      </c>
      <c r="E150" s="100" t="s">
        <v>133</v>
      </c>
      <c r="F150" s="141" t="s">
        <v>134</v>
      </c>
      <c r="G150" s="142"/>
      <c r="H150" s="142"/>
      <c r="I150" s="143"/>
      <c r="J150" s="101" t="s">
        <v>107</v>
      </c>
      <c r="K150" s="102">
        <v>10</v>
      </c>
      <c r="L150" s="144"/>
      <c r="M150" s="143"/>
      <c r="N150" s="144">
        <f t="shared" si="1"/>
        <v>0</v>
      </c>
      <c r="O150" s="133"/>
      <c r="P150" s="133"/>
      <c r="Q150" s="134"/>
      <c r="R150" s="14"/>
      <c r="T150" s="88"/>
      <c r="U150" s="17" t="s">
        <v>18</v>
      </c>
      <c r="V150" s="89"/>
      <c r="W150" s="89">
        <f t="shared" si="2"/>
        <v>0</v>
      </c>
      <c r="X150" s="89">
        <v>0</v>
      </c>
      <c r="Y150" s="89">
        <f t="shared" si="3"/>
        <v>0</v>
      </c>
      <c r="Z150" s="89"/>
      <c r="AA150" s="90">
        <f t="shared" si="4"/>
        <v>0</v>
      </c>
      <c r="AT150" s="4" t="s">
        <v>85</v>
      </c>
      <c r="AU150" s="46">
        <v>1</v>
      </c>
      <c r="AY150" s="4" t="s">
        <v>70</v>
      </c>
      <c r="BE150" s="91">
        <f t="shared" si="5"/>
        <v>0</v>
      </c>
      <c r="BF150" s="91">
        <f t="shared" si="6"/>
        <v>0</v>
      </c>
      <c r="BG150" s="91">
        <f t="shared" si="7"/>
        <v>0</v>
      </c>
      <c r="BH150" s="91">
        <f t="shared" si="8"/>
        <v>0</v>
      </c>
      <c r="BI150" s="91">
        <f t="shared" si="9"/>
        <v>0</v>
      </c>
      <c r="BJ150" s="46">
        <v>1</v>
      </c>
      <c r="BK150" s="91">
        <f t="shared" si="0"/>
        <v>0</v>
      </c>
      <c r="BL150" s="46">
        <v>1</v>
      </c>
    </row>
    <row r="151" spans="2:64" ht="27" customHeight="1">
      <c r="B151" s="13"/>
      <c r="C151" s="83">
        <v>37</v>
      </c>
      <c r="D151" s="84" t="s">
        <v>71</v>
      </c>
      <c r="E151" s="85" t="s">
        <v>135</v>
      </c>
      <c r="F151" s="137" t="s">
        <v>136</v>
      </c>
      <c r="G151" s="133"/>
      <c r="H151" s="133"/>
      <c r="I151" s="134"/>
      <c r="J151" s="86" t="s">
        <v>107</v>
      </c>
      <c r="K151" s="87">
        <v>18</v>
      </c>
      <c r="L151" s="132"/>
      <c r="M151" s="134"/>
      <c r="N151" s="132">
        <f t="shared" si="1"/>
        <v>0</v>
      </c>
      <c r="O151" s="133"/>
      <c r="P151" s="133"/>
      <c r="Q151" s="134"/>
      <c r="R151" s="14"/>
      <c r="T151" s="88"/>
      <c r="U151" s="17" t="s">
        <v>18</v>
      </c>
      <c r="V151" s="89"/>
      <c r="W151" s="89">
        <f t="shared" si="2"/>
        <v>0</v>
      </c>
      <c r="X151" s="89">
        <v>0</v>
      </c>
      <c r="Y151" s="89">
        <f t="shared" si="3"/>
        <v>0</v>
      </c>
      <c r="Z151" s="89">
        <v>0</v>
      </c>
      <c r="AA151" s="90">
        <f t="shared" si="4"/>
        <v>0</v>
      </c>
      <c r="AT151" s="4" t="s">
        <v>71</v>
      </c>
      <c r="AU151" s="46">
        <v>1</v>
      </c>
      <c r="AY151" s="4" t="s">
        <v>70</v>
      </c>
      <c r="BE151" s="91">
        <f t="shared" si="5"/>
        <v>0</v>
      </c>
      <c r="BF151" s="91">
        <f t="shared" si="6"/>
        <v>0</v>
      </c>
      <c r="BG151" s="91">
        <f t="shared" si="7"/>
        <v>0</v>
      </c>
      <c r="BH151" s="91">
        <f t="shared" si="8"/>
        <v>0</v>
      </c>
      <c r="BI151" s="91">
        <f t="shared" si="9"/>
        <v>0</v>
      </c>
      <c r="BJ151" s="46">
        <v>1</v>
      </c>
      <c r="BK151" s="91">
        <f aca="true" t="shared" si="10" ref="BK151:BK176">ROUND((L151*K151),2)</f>
        <v>0</v>
      </c>
      <c r="BL151" s="46">
        <v>1</v>
      </c>
    </row>
    <row r="152" spans="2:64" ht="18" customHeight="1">
      <c r="B152" s="13"/>
      <c r="C152" s="98">
        <v>38</v>
      </c>
      <c r="D152" s="99" t="s">
        <v>85</v>
      </c>
      <c r="E152" s="100" t="s">
        <v>137</v>
      </c>
      <c r="F152" s="141" t="s">
        <v>138</v>
      </c>
      <c r="G152" s="142"/>
      <c r="H152" s="142"/>
      <c r="I152" s="143"/>
      <c r="J152" s="101" t="s">
        <v>107</v>
      </c>
      <c r="K152" s="102">
        <v>18</v>
      </c>
      <c r="L152" s="144"/>
      <c r="M152" s="143"/>
      <c r="N152" s="144">
        <f aca="true" t="shared" si="11" ref="N152:N176">ROUND((L152*K152),2)</f>
        <v>0</v>
      </c>
      <c r="O152" s="133"/>
      <c r="P152" s="133"/>
      <c r="Q152" s="134"/>
      <c r="R152" s="14"/>
      <c r="T152" s="88"/>
      <c r="U152" s="17" t="s">
        <v>18</v>
      </c>
      <c r="V152" s="89"/>
      <c r="W152" s="89">
        <f aca="true" t="shared" si="12" ref="W152:W176">(V152*K152)</f>
        <v>0</v>
      </c>
      <c r="X152" s="89">
        <v>0</v>
      </c>
      <c r="Y152" s="89">
        <f aca="true" t="shared" si="13" ref="Y152:Y176">(X152*K152)</f>
        <v>0</v>
      </c>
      <c r="Z152" s="89"/>
      <c r="AA152" s="90">
        <f aca="true" t="shared" si="14" ref="AA152:AA176">(Z152*K152)</f>
        <v>0</v>
      </c>
      <c r="AT152" s="4" t="s">
        <v>85</v>
      </c>
      <c r="AU152" s="46">
        <v>1</v>
      </c>
      <c r="AY152" s="4" t="s">
        <v>70</v>
      </c>
      <c r="BE152" s="91">
        <f aca="true" t="shared" si="15" ref="BE152:BE176">IF((U152="základná"),N152,0)</f>
        <v>0</v>
      </c>
      <c r="BF152" s="91">
        <f aca="true" t="shared" si="16" ref="BF152:BF176">IF((U152="znížená"),N152,0)</f>
        <v>0</v>
      </c>
      <c r="BG152" s="91">
        <f aca="true" t="shared" si="17" ref="BG152:BG176">IF((U152="základná prenesená"),N152,0)</f>
        <v>0</v>
      </c>
      <c r="BH152" s="91">
        <f aca="true" t="shared" si="18" ref="BH152:BH176">IF((U152="znížená prenesená"),N152,0)</f>
        <v>0</v>
      </c>
      <c r="BI152" s="91">
        <f aca="true" t="shared" si="19" ref="BI152:BI176">IF((U152="nulová"),N152,0)</f>
        <v>0</v>
      </c>
      <c r="BJ152" s="46">
        <v>1</v>
      </c>
      <c r="BK152" s="91">
        <f t="shared" si="10"/>
        <v>0</v>
      </c>
      <c r="BL152" s="46">
        <v>1</v>
      </c>
    </row>
    <row r="153" spans="2:64" ht="27" customHeight="1">
      <c r="B153" s="13"/>
      <c r="C153" s="98">
        <v>39</v>
      </c>
      <c r="D153" s="99" t="s">
        <v>85</v>
      </c>
      <c r="E153" s="100" t="s">
        <v>129</v>
      </c>
      <c r="F153" s="141" t="s">
        <v>130</v>
      </c>
      <c r="G153" s="142"/>
      <c r="H153" s="142"/>
      <c r="I153" s="143"/>
      <c r="J153" s="101" t="s">
        <v>107</v>
      </c>
      <c r="K153" s="102">
        <v>18</v>
      </c>
      <c r="L153" s="144"/>
      <c r="M153" s="143"/>
      <c r="N153" s="144">
        <f t="shared" si="11"/>
        <v>0</v>
      </c>
      <c r="O153" s="133"/>
      <c r="P153" s="133"/>
      <c r="Q153" s="134"/>
      <c r="R153" s="14"/>
      <c r="T153" s="88"/>
      <c r="U153" s="17" t="s">
        <v>18</v>
      </c>
      <c r="V153" s="89"/>
      <c r="W153" s="89">
        <f t="shared" si="12"/>
        <v>0</v>
      </c>
      <c r="X153" s="89">
        <v>0</v>
      </c>
      <c r="Y153" s="89">
        <f t="shared" si="13"/>
        <v>0</v>
      </c>
      <c r="Z153" s="89"/>
      <c r="AA153" s="90">
        <f t="shared" si="14"/>
        <v>0</v>
      </c>
      <c r="AT153" s="4" t="s">
        <v>85</v>
      </c>
      <c r="AU153" s="46">
        <v>1</v>
      </c>
      <c r="AY153" s="4" t="s">
        <v>70</v>
      </c>
      <c r="BE153" s="91">
        <f t="shared" si="15"/>
        <v>0</v>
      </c>
      <c r="BF153" s="91">
        <f t="shared" si="16"/>
        <v>0</v>
      </c>
      <c r="BG153" s="91">
        <f t="shared" si="17"/>
        <v>0</v>
      </c>
      <c r="BH153" s="91">
        <f t="shared" si="18"/>
        <v>0</v>
      </c>
      <c r="BI153" s="91">
        <f t="shared" si="19"/>
        <v>0</v>
      </c>
      <c r="BJ153" s="46">
        <v>1</v>
      </c>
      <c r="BK153" s="91">
        <f t="shared" si="10"/>
        <v>0</v>
      </c>
      <c r="BL153" s="46">
        <v>1</v>
      </c>
    </row>
    <row r="154" spans="2:64" ht="27" customHeight="1">
      <c r="B154" s="13"/>
      <c r="C154" s="83">
        <v>40</v>
      </c>
      <c r="D154" s="84" t="s">
        <v>71</v>
      </c>
      <c r="E154" s="85" t="s">
        <v>139</v>
      </c>
      <c r="F154" s="137" t="s">
        <v>140</v>
      </c>
      <c r="G154" s="133"/>
      <c r="H154" s="133"/>
      <c r="I154" s="134"/>
      <c r="J154" s="86" t="s">
        <v>107</v>
      </c>
      <c r="K154" s="87">
        <v>36</v>
      </c>
      <c r="L154" s="132"/>
      <c r="M154" s="134"/>
      <c r="N154" s="132">
        <f t="shared" si="11"/>
        <v>0</v>
      </c>
      <c r="O154" s="133"/>
      <c r="P154" s="133"/>
      <c r="Q154" s="134"/>
      <c r="R154" s="14"/>
      <c r="T154" s="88"/>
      <c r="U154" s="17" t="s">
        <v>18</v>
      </c>
      <c r="V154" s="89"/>
      <c r="W154" s="89">
        <f t="shared" si="12"/>
        <v>0</v>
      </c>
      <c r="X154" s="89">
        <v>0</v>
      </c>
      <c r="Y154" s="89">
        <f t="shared" si="13"/>
        <v>0</v>
      </c>
      <c r="Z154" s="89">
        <v>0</v>
      </c>
      <c r="AA154" s="90">
        <f t="shared" si="14"/>
        <v>0</v>
      </c>
      <c r="AT154" s="4" t="s">
        <v>71</v>
      </c>
      <c r="AU154" s="46">
        <v>1</v>
      </c>
      <c r="AY154" s="4" t="s">
        <v>70</v>
      </c>
      <c r="BE154" s="91">
        <f t="shared" si="15"/>
        <v>0</v>
      </c>
      <c r="BF154" s="91">
        <f t="shared" si="16"/>
        <v>0</v>
      </c>
      <c r="BG154" s="91">
        <f t="shared" si="17"/>
        <v>0</v>
      </c>
      <c r="BH154" s="91">
        <f t="shared" si="18"/>
        <v>0</v>
      </c>
      <c r="BI154" s="91">
        <f t="shared" si="19"/>
        <v>0</v>
      </c>
      <c r="BJ154" s="46">
        <v>1</v>
      </c>
      <c r="BK154" s="91">
        <f t="shared" si="10"/>
        <v>0</v>
      </c>
      <c r="BL154" s="46">
        <v>1</v>
      </c>
    </row>
    <row r="155" spans="2:64" ht="18" customHeight="1">
      <c r="B155" s="13"/>
      <c r="C155" s="98">
        <v>41</v>
      </c>
      <c r="D155" s="99" t="s">
        <v>85</v>
      </c>
      <c r="E155" s="100" t="s">
        <v>141</v>
      </c>
      <c r="F155" s="141" t="s">
        <v>142</v>
      </c>
      <c r="G155" s="142"/>
      <c r="H155" s="142"/>
      <c r="I155" s="143"/>
      <c r="J155" s="101" t="s">
        <v>128</v>
      </c>
      <c r="K155" s="102">
        <v>36</v>
      </c>
      <c r="L155" s="144"/>
      <c r="M155" s="143"/>
      <c r="N155" s="144">
        <f t="shared" si="11"/>
        <v>0</v>
      </c>
      <c r="O155" s="133"/>
      <c r="P155" s="133"/>
      <c r="Q155" s="134"/>
      <c r="R155" s="14"/>
      <c r="T155" s="88"/>
      <c r="U155" s="17" t="s">
        <v>18</v>
      </c>
      <c r="V155" s="89"/>
      <c r="W155" s="89">
        <f t="shared" si="12"/>
        <v>0</v>
      </c>
      <c r="X155" s="89">
        <v>0</v>
      </c>
      <c r="Y155" s="89">
        <f t="shared" si="13"/>
        <v>0</v>
      </c>
      <c r="Z155" s="89"/>
      <c r="AA155" s="90">
        <f t="shared" si="14"/>
        <v>0</v>
      </c>
      <c r="AT155" s="4" t="s">
        <v>85</v>
      </c>
      <c r="AU155" s="46">
        <v>1</v>
      </c>
      <c r="AY155" s="4" t="s">
        <v>70</v>
      </c>
      <c r="BE155" s="91">
        <f t="shared" si="15"/>
        <v>0</v>
      </c>
      <c r="BF155" s="91">
        <f t="shared" si="16"/>
        <v>0</v>
      </c>
      <c r="BG155" s="91">
        <f t="shared" si="17"/>
        <v>0</v>
      </c>
      <c r="BH155" s="91">
        <f t="shared" si="18"/>
        <v>0</v>
      </c>
      <c r="BI155" s="91">
        <f t="shared" si="19"/>
        <v>0</v>
      </c>
      <c r="BJ155" s="46">
        <v>1</v>
      </c>
      <c r="BK155" s="91">
        <f t="shared" si="10"/>
        <v>0</v>
      </c>
      <c r="BL155" s="46">
        <v>1</v>
      </c>
    </row>
    <row r="156" spans="2:64" ht="27" customHeight="1">
      <c r="B156" s="13"/>
      <c r="C156" s="98">
        <v>42</v>
      </c>
      <c r="D156" s="99" t="s">
        <v>85</v>
      </c>
      <c r="E156" s="100" t="s">
        <v>129</v>
      </c>
      <c r="F156" s="141" t="s">
        <v>130</v>
      </c>
      <c r="G156" s="142"/>
      <c r="H156" s="142"/>
      <c r="I156" s="143"/>
      <c r="J156" s="101" t="s">
        <v>107</v>
      </c>
      <c r="K156" s="102">
        <v>36</v>
      </c>
      <c r="L156" s="144"/>
      <c r="M156" s="143"/>
      <c r="N156" s="144">
        <f t="shared" si="11"/>
        <v>0</v>
      </c>
      <c r="O156" s="133"/>
      <c r="P156" s="133"/>
      <c r="Q156" s="134"/>
      <c r="R156" s="14"/>
      <c r="T156" s="88"/>
      <c r="U156" s="17" t="s">
        <v>18</v>
      </c>
      <c r="V156" s="89"/>
      <c r="W156" s="89">
        <f t="shared" si="12"/>
        <v>0</v>
      </c>
      <c r="X156" s="89">
        <v>0</v>
      </c>
      <c r="Y156" s="89">
        <f t="shared" si="13"/>
        <v>0</v>
      </c>
      <c r="Z156" s="89"/>
      <c r="AA156" s="90">
        <f t="shared" si="14"/>
        <v>0</v>
      </c>
      <c r="AT156" s="4" t="s">
        <v>85</v>
      </c>
      <c r="AU156" s="46">
        <v>1</v>
      </c>
      <c r="AY156" s="4" t="s">
        <v>70</v>
      </c>
      <c r="BE156" s="91">
        <f t="shared" si="15"/>
        <v>0</v>
      </c>
      <c r="BF156" s="91">
        <f t="shared" si="16"/>
        <v>0</v>
      </c>
      <c r="BG156" s="91">
        <f t="shared" si="17"/>
        <v>0</v>
      </c>
      <c r="BH156" s="91">
        <f t="shared" si="18"/>
        <v>0</v>
      </c>
      <c r="BI156" s="91">
        <f t="shared" si="19"/>
        <v>0</v>
      </c>
      <c r="BJ156" s="46">
        <v>1</v>
      </c>
      <c r="BK156" s="91">
        <f t="shared" si="10"/>
        <v>0</v>
      </c>
      <c r="BL156" s="46">
        <v>1</v>
      </c>
    </row>
    <row r="157" spans="2:64" ht="27" customHeight="1">
      <c r="B157" s="13"/>
      <c r="C157" s="83">
        <v>43</v>
      </c>
      <c r="D157" s="84" t="s">
        <v>71</v>
      </c>
      <c r="E157" s="85" t="s">
        <v>143</v>
      </c>
      <c r="F157" s="137" t="s">
        <v>144</v>
      </c>
      <c r="G157" s="133"/>
      <c r="H157" s="133"/>
      <c r="I157" s="134"/>
      <c r="J157" s="86" t="s">
        <v>107</v>
      </c>
      <c r="K157" s="87">
        <v>84</v>
      </c>
      <c r="L157" s="132"/>
      <c r="M157" s="134"/>
      <c r="N157" s="132">
        <f t="shared" si="11"/>
        <v>0</v>
      </c>
      <c r="O157" s="133"/>
      <c r="P157" s="133"/>
      <c r="Q157" s="134"/>
      <c r="R157" s="14"/>
      <c r="T157" s="88"/>
      <c r="U157" s="17" t="s">
        <v>18</v>
      </c>
      <c r="V157" s="89"/>
      <c r="W157" s="89">
        <f t="shared" si="12"/>
        <v>0</v>
      </c>
      <c r="X157" s="89">
        <v>0</v>
      </c>
      <c r="Y157" s="89">
        <f t="shared" si="13"/>
        <v>0</v>
      </c>
      <c r="Z157" s="89">
        <v>0</v>
      </c>
      <c r="AA157" s="90">
        <f t="shared" si="14"/>
        <v>0</v>
      </c>
      <c r="AT157" s="4" t="s">
        <v>71</v>
      </c>
      <c r="AU157" s="46">
        <v>1</v>
      </c>
      <c r="AY157" s="4" t="s">
        <v>70</v>
      </c>
      <c r="BE157" s="91">
        <f t="shared" si="15"/>
        <v>0</v>
      </c>
      <c r="BF157" s="91">
        <f t="shared" si="16"/>
        <v>0</v>
      </c>
      <c r="BG157" s="91">
        <f t="shared" si="17"/>
        <v>0</v>
      </c>
      <c r="BH157" s="91">
        <f t="shared" si="18"/>
        <v>0</v>
      </c>
      <c r="BI157" s="91">
        <f t="shared" si="19"/>
        <v>0</v>
      </c>
      <c r="BJ157" s="46">
        <v>1</v>
      </c>
      <c r="BK157" s="91">
        <f t="shared" si="10"/>
        <v>0</v>
      </c>
      <c r="BL157" s="46">
        <v>1</v>
      </c>
    </row>
    <row r="158" spans="2:64" ht="18" customHeight="1">
      <c r="B158" s="13"/>
      <c r="C158" s="98">
        <v>44</v>
      </c>
      <c r="D158" s="99" t="s">
        <v>85</v>
      </c>
      <c r="E158" s="100" t="s">
        <v>145</v>
      </c>
      <c r="F158" s="141" t="s">
        <v>146</v>
      </c>
      <c r="G158" s="142"/>
      <c r="H158" s="142"/>
      <c r="I158" s="143"/>
      <c r="J158" s="101" t="s">
        <v>107</v>
      </c>
      <c r="K158" s="102">
        <v>84</v>
      </c>
      <c r="L158" s="144"/>
      <c r="M158" s="143"/>
      <c r="N158" s="144">
        <f t="shared" si="11"/>
        <v>0</v>
      </c>
      <c r="O158" s="133"/>
      <c r="P158" s="133"/>
      <c r="Q158" s="134"/>
      <c r="R158" s="14"/>
      <c r="T158" s="88"/>
      <c r="U158" s="17" t="s">
        <v>18</v>
      </c>
      <c r="V158" s="89"/>
      <c r="W158" s="89">
        <f t="shared" si="12"/>
        <v>0</v>
      </c>
      <c r="X158" s="89">
        <v>4E-05</v>
      </c>
      <c r="Y158" s="89">
        <f t="shared" si="13"/>
        <v>0.00336</v>
      </c>
      <c r="Z158" s="89"/>
      <c r="AA158" s="90">
        <f t="shared" si="14"/>
        <v>0</v>
      </c>
      <c r="AT158" s="4" t="s">
        <v>85</v>
      </c>
      <c r="AU158" s="46">
        <v>1</v>
      </c>
      <c r="AY158" s="4" t="s">
        <v>70</v>
      </c>
      <c r="BE158" s="91">
        <f t="shared" si="15"/>
        <v>0</v>
      </c>
      <c r="BF158" s="91">
        <f t="shared" si="16"/>
        <v>0</v>
      </c>
      <c r="BG158" s="91">
        <f t="shared" si="17"/>
        <v>0</v>
      </c>
      <c r="BH158" s="91">
        <f t="shared" si="18"/>
        <v>0</v>
      </c>
      <c r="BI158" s="91">
        <f t="shared" si="19"/>
        <v>0</v>
      </c>
      <c r="BJ158" s="46">
        <v>1</v>
      </c>
      <c r="BK158" s="91">
        <f t="shared" si="10"/>
        <v>0</v>
      </c>
      <c r="BL158" s="46">
        <v>1</v>
      </c>
    </row>
    <row r="159" spans="2:64" ht="18" customHeight="1">
      <c r="B159" s="13"/>
      <c r="C159" s="83">
        <v>45</v>
      </c>
      <c r="D159" s="84" t="s">
        <v>71</v>
      </c>
      <c r="E159" s="85" t="s">
        <v>147</v>
      </c>
      <c r="F159" s="137" t="s">
        <v>148</v>
      </c>
      <c r="G159" s="133"/>
      <c r="H159" s="133"/>
      <c r="I159" s="134"/>
      <c r="J159" s="86" t="s">
        <v>107</v>
      </c>
      <c r="K159" s="87">
        <v>5</v>
      </c>
      <c r="L159" s="132"/>
      <c r="M159" s="134"/>
      <c r="N159" s="132">
        <f t="shared" si="11"/>
        <v>0</v>
      </c>
      <c r="O159" s="133"/>
      <c r="P159" s="133"/>
      <c r="Q159" s="134"/>
      <c r="R159" s="14"/>
      <c r="T159" s="88"/>
      <c r="U159" s="17" t="s">
        <v>18</v>
      </c>
      <c r="V159" s="89"/>
      <c r="W159" s="89">
        <f t="shared" si="12"/>
        <v>0</v>
      </c>
      <c r="X159" s="89">
        <v>0</v>
      </c>
      <c r="Y159" s="89">
        <f t="shared" si="13"/>
        <v>0</v>
      </c>
      <c r="Z159" s="89">
        <v>0</v>
      </c>
      <c r="AA159" s="90">
        <f t="shared" si="14"/>
        <v>0</v>
      </c>
      <c r="AT159" s="4" t="s">
        <v>71</v>
      </c>
      <c r="AU159" s="46">
        <v>1</v>
      </c>
      <c r="AY159" s="4" t="s">
        <v>70</v>
      </c>
      <c r="BE159" s="91">
        <f t="shared" si="15"/>
        <v>0</v>
      </c>
      <c r="BF159" s="91">
        <f t="shared" si="16"/>
        <v>0</v>
      </c>
      <c r="BG159" s="91">
        <f t="shared" si="17"/>
        <v>0</v>
      </c>
      <c r="BH159" s="91">
        <f t="shared" si="18"/>
        <v>0</v>
      </c>
      <c r="BI159" s="91">
        <f t="shared" si="19"/>
        <v>0</v>
      </c>
      <c r="BJ159" s="46">
        <v>1</v>
      </c>
      <c r="BK159" s="91">
        <f t="shared" si="10"/>
        <v>0</v>
      </c>
      <c r="BL159" s="46">
        <v>1</v>
      </c>
    </row>
    <row r="160" spans="2:64" ht="36.75" customHeight="1">
      <c r="B160" s="13"/>
      <c r="C160" s="98">
        <v>46</v>
      </c>
      <c r="D160" s="99" t="s">
        <v>85</v>
      </c>
      <c r="E160" s="100" t="s">
        <v>149</v>
      </c>
      <c r="F160" s="141" t="s">
        <v>150</v>
      </c>
      <c r="G160" s="142"/>
      <c r="H160" s="142"/>
      <c r="I160" s="143"/>
      <c r="J160" s="101" t="s">
        <v>107</v>
      </c>
      <c r="K160" s="102">
        <v>5</v>
      </c>
      <c r="L160" s="144"/>
      <c r="M160" s="143"/>
      <c r="N160" s="144">
        <f t="shared" si="11"/>
        <v>0</v>
      </c>
      <c r="O160" s="133"/>
      <c r="P160" s="133"/>
      <c r="Q160" s="134"/>
      <c r="R160" s="14"/>
      <c r="T160" s="88"/>
      <c r="U160" s="17" t="s">
        <v>18</v>
      </c>
      <c r="V160" s="89"/>
      <c r="W160" s="89">
        <f t="shared" si="12"/>
        <v>0</v>
      </c>
      <c r="X160" s="89">
        <v>0</v>
      </c>
      <c r="Y160" s="89">
        <f t="shared" si="13"/>
        <v>0</v>
      </c>
      <c r="Z160" s="89"/>
      <c r="AA160" s="90">
        <f t="shared" si="14"/>
        <v>0</v>
      </c>
      <c r="AT160" s="4" t="s">
        <v>85</v>
      </c>
      <c r="AU160" s="46">
        <v>1</v>
      </c>
      <c r="AY160" s="4" t="s">
        <v>70</v>
      </c>
      <c r="BE160" s="91">
        <f t="shared" si="15"/>
        <v>0</v>
      </c>
      <c r="BF160" s="91">
        <f t="shared" si="16"/>
        <v>0</v>
      </c>
      <c r="BG160" s="91">
        <f t="shared" si="17"/>
        <v>0</v>
      </c>
      <c r="BH160" s="91">
        <f t="shared" si="18"/>
        <v>0</v>
      </c>
      <c r="BI160" s="91">
        <f t="shared" si="19"/>
        <v>0</v>
      </c>
      <c r="BJ160" s="46">
        <v>1</v>
      </c>
      <c r="BK160" s="91">
        <f t="shared" si="10"/>
        <v>0</v>
      </c>
      <c r="BL160" s="46">
        <v>1</v>
      </c>
    </row>
    <row r="161" spans="2:64" ht="27" customHeight="1">
      <c r="B161" s="13"/>
      <c r="C161" s="98">
        <v>47</v>
      </c>
      <c r="D161" s="99" t="s">
        <v>85</v>
      </c>
      <c r="E161" s="100" t="s">
        <v>151</v>
      </c>
      <c r="F161" s="141" t="s">
        <v>152</v>
      </c>
      <c r="G161" s="142"/>
      <c r="H161" s="142"/>
      <c r="I161" s="143"/>
      <c r="J161" s="101" t="s">
        <v>107</v>
      </c>
      <c r="K161" s="102">
        <v>2</v>
      </c>
      <c r="L161" s="144"/>
      <c r="M161" s="143"/>
      <c r="N161" s="144">
        <f t="shared" si="11"/>
        <v>0</v>
      </c>
      <c r="O161" s="133"/>
      <c r="P161" s="133"/>
      <c r="Q161" s="134"/>
      <c r="R161" s="14"/>
      <c r="T161" s="88"/>
      <c r="U161" s="17" t="s">
        <v>18</v>
      </c>
      <c r="V161" s="89"/>
      <c r="W161" s="89">
        <f t="shared" si="12"/>
        <v>0</v>
      </c>
      <c r="X161" s="89">
        <v>0</v>
      </c>
      <c r="Y161" s="89">
        <f t="shared" si="13"/>
        <v>0</v>
      </c>
      <c r="Z161" s="89"/>
      <c r="AA161" s="90">
        <f t="shared" si="14"/>
        <v>0</v>
      </c>
      <c r="AT161" s="4" t="s">
        <v>85</v>
      </c>
      <c r="AU161" s="46">
        <v>1</v>
      </c>
      <c r="AY161" s="4" t="s">
        <v>70</v>
      </c>
      <c r="BE161" s="91">
        <f t="shared" si="15"/>
        <v>0</v>
      </c>
      <c r="BF161" s="91">
        <f t="shared" si="16"/>
        <v>0</v>
      </c>
      <c r="BG161" s="91">
        <f t="shared" si="17"/>
        <v>0</v>
      </c>
      <c r="BH161" s="91">
        <f t="shared" si="18"/>
        <v>0</v>
      </c>
      <c r="BI161" s="91">
        <f t="shared" si="19"/>
        <v>0</v>
      </c>
      <c r="BJ161" s="46">
        <v>1</v>
      </c>
      <c r="BK161" s="91">
        <f t="shared" si="10"/>
        <v>0</v>
      </c>
      <c r="BL161" s="46">
        <v>1</v>
      </c>
    </row>
    <row r="162" spans="2:64" ht="27" customHeight="1">
      <c r="B162" s="13"/>
      <c r="C162" s="83">
        <v>48</v>
      </c>
      <c r="D162" s="84" t="s">
        <v>71</v>
      </c>
      <c r="E162" s="85" t="s">
        <v>153</v>
      </c>
      <c r="F162" s="137" t="s">
        <v>154</v>
      </c>
      <c r="G162" s="133"/>
      <c r="H162" s="133"/>
      <c r="I162" s="134"/>
      <c r="J162" s="86" t="s">
        <v>77</v>
      </c>
      <c r="K162" s="87">
        <v>20</v>
      </c>
      <c r="L162" s="132"/>
      <c r="M162" s="134"/>
      <c r="N162" s="132">
        <f t="shared" si="11"/>
        <v>0</v>
      </c>
      <c r="O162" s="133"/>
      <c r="P162" s="133"/>
      <c r="Q162" s="134"/>
      <c r="R162" s="14"/>
      <c r="T162" s="88"/>
      <c r="U162" s="17" t="s">
        <v>18</v>
      </c>
      <c r="V162" s="89"/>
      <c r="W162" s="89">
        <f t="shared" si="12"/>
        <v>0</v>
      </c>
      <c r="X162" s="89">
        <v>0</v>
      </c>
      <c r="Y162" s="89">
        <f t="shared" si="13"/>
        <v>0</v>
      </c>
      <c r="Z162" s="89">
        <v>0</v>
      </c>
      <c r="AA162" s="90">
        <f t="shared" si="14"/>
        <v>0</v>
      </c>
      <c r="AT162" s="4" t="s">
        <v>71</v>
      </c>
      <c r="AU162" s="46">
        <v>1</v>
      </c>
      <c r="AY162" s="4" t="s">
        <v>70</v>
      </c>
      <c r="BE162" s="91">
        <f t="shared" si="15"/>
        <v>0</v>
      </c>
      <c r="BF162" s="91">
        <f t="shared" si="16"/>
        <v>0</v>
      </c>
      <c r="BG162" s="91">
        <f t="shared" si="17"/>
        <v>0</v>
      </c>
      <c r="BH162" s="91">
        <f t="shared" si="18"/>
        <v>0</v>
      </c>
      <c r="BI162" s="91">
        <f t="shared" si="19"/>
        <v>0</v>
      </c>
      <c r="BJ162" s="46">
        <v>1</v>
      </c>
      <c r="BK162" s="91">
        <f t="shared" si="10"/>
        <v>0</v>
      </c>
      <c r="BL162" s="46">
        <v>1</v>
      </c>
    </row>
    <row r="163" spans="2:64" ht="27" customHeight="1">
      <c r="B163" s="13"/>
      <c r="C163" s="98">
        <v>49</v>
      </c>
      <c r="D163" s="99" t="s">
        <v>85</v>
      </c>
      <c r="E163" s="100" t="s">
        <v>155</v>
      </c>
      <c r="F163" s="141" t="s">
        <v>156</v>
      </c>
      <c r="G163" s="142"/>
      <c r="H163" s="142"/>
      <c r="I163" s="143"/>
      <c r="J163" s="101" t="s">
        <v>77</v>
      </c>
      <c r="K163" s="102">
        <v>20</v>
      </c>
      <c r="L163" s="144"/>
      <c r="M163" s="143"/>
      <c r="N163" s="144">
        <f t="shared" si="11"/>
        <v>0</v>
      </c>
      <c r="O163" s="133"/>
      <c r="P163" s="133"/>
      <c r="Q163" s="134"/>
      <c r="R163" s="14"/>
      <c r="T163" s="88"/>
      <c r="U163" s="17" t="s">
        <v>18</v>
      </c>
      <c r="V163" s="89"/>
      <c r="W163" s="89">
        <f t="shared" si="12"/>
        <v>0</v>
      </c>
      <c r="X163" s="89">
        <v>7E-05</v>
      </c>
      <c r="Y163" s="89">
        <f t="shared" si="13"/>
        <v>0.0013999999999999998</v>
      </c>
      <c r="Z163" s="89"/>
      <c r="AA163" s="90">
        <f t="shared" si="14"/>
        <v>0</v>
      </c>
      <c r="AT163" s="4" t="s">
        <v>85</v>
      </c>
      <c r="AU163" s="46">
        <v>1</v>
      </c>
      <c r="AY163" s="4" t="s">
        <v>70</v>
      </c>
      <c r="BE163" s="91">
        <f t="shared" si="15"/>
        <v>0</v>
      </c>
      <c r="BF163" s="91">
        <f t="shared" si="16"/>
        <v>0</v>
      </c>
      <c r="BG163" s="91">
        <f t="shared" si="17"/>
        <v>0</v>
      </c>
      <c r="BH163" s="91">
        <f t="shared" si="18"/>
        <v>0</v>
      </c>
      <c r="BI163" s="91">
        <f t="shared" si="19"/>
        <v>0</v>
      </c>
      <c r="BJ163" s="46">
        <v>1</v>
      </c>
      <c r="BK163" s="91">
        <f t="shared" si="10"/>
        <v>0</v>
      </c>
      <c r="BL163" s="46">
        <v>1</v>
      </c>
    </row>
    <row r="164" spans="2:64" ht="27" customHeight="1">
      <c r="B164" s="13"/>
      <c r="C164" s="83">
        <v>50</v>
      </c>
      <c r="D164" s="84" t="s">
        <v>71</v>
      </c>
      <c r="E164" s="85" t="s">
        <v>157</v>
      </c>
      <c r="F164" s="137" t="s">
        <v>158</v>
      </c>
      <c r="G164" s="133"/>
      <c r="H164" s="133"/>
      <c r="I164" s="134"/>
      <c r="J164" s="86" t="s">
        <v>107</v>
      </c>
      <c r="K164" s="87">
        <v>5</v>
      </c>
      <c r="L164" s="132"/>
      <c r="M164" s="134"/>
      <c r="N164" s="132">
        <f t="shared" si="11"/>
        <v>0</v>
      </c>
      <c r="O164" s="133"/>
      <c r="P164" s="133"/>
      <c r="Q164" s="134"/>
      <c r="R164" s="14"/>
      <c r="T164" s="88"/>
      <c r="U164" s="17" t="s">
        <v>18</v>
      </c>
      <c r="V164" s="89"/>
      <c r="W164" s="89">
        <f t="shared" si="12"/>
        <v>0</v>
      </c>
      <c r="X164" s="89">
        <v>0</v>
      </c>
      <c r="Y164" s="89">
        <f t="shared" si="13"/>
        <v>0</v>
      </c>
      <c r="Z164" s="89">
        <v>0</v>
      </c>
      <c r="AA164" s="90">
        <f t="shared" si="14"/>
        <v>0</v>
      </c>
      <c r="AT164" s="4" t="s">
        <v>71</v>
      </c>
      <c r="AU164" s="46">
        <v>1</v>
      </c>
      <c r="AY164" s="4" t="s">
        <v>70</v>
      </c>
      <c r="BE164" s="91">
        <f t="shared" si="15"/>
        <v>0</v>
      </c>
      <c r="BF164" s="91">
        <f t="shared" si="16"/>
        <v>0</v>
      </c>
      <c r="BG164" s="91">
        <f t="shared" si="17"/>
        <v>0</v>
      </c>
      <c r="BH164" s="91">
        <f t="shared" si="18"/>
        <v>0</v>
      </c>
      <c r="BI164" s="91">
        <f t="shared" si="19"/>
        <v>0</v>
      </c>
      <c r="BJ164" s="46">
        <v>1</v>
      </c>
      <c r="BK164" s="91">
        <f t="shared" si="10"/>
        <v>0</v>
      </c>
      <c r="BL164" s="46">
        <v>1</v>
      </c>
    </row>
    <row r="165" spans="2:64" ht="27" customHeight="1">
      <c r="B165" s="13"/>
      <c r="C165" s="83">
        <v>51</v>
      </c>
      <c r="D165" s="84" t="s">
        <v>71</v>
      </c>
      <c r="E165" s="85" t="s">
        <v>159</v>
      </c>
      <c r="F165" s="137" t="s">
        <v>160</v>
      </c>
      <c r="G165" s="133"/>
      <c r="H165" s="133"/>
      <c r="I165" s="134"/>
      <c r="J165" s="86" t="s">
        <v>107</v>
      </c>
      <c r="K165" s="87">
        <v>1</v>
      </c>
      <c r="L165" s="132"/>
      <c r="M165" s="134"/>
      <c r="N165" s="132">
        <f t="shared" si="11"/>
        <v>0</v>
      </c>
      <c r="O165" s="133"/>
      <c r="P165" s="133"/>
      <c r="Q165" s="134"/>
      <c r="R165" s="14"/>
      <c r="T165" s="88"/>
      <c r="U165" s="17" t="s">
        <v>18</v>
      </c>
      <c r="V165" s="89"/>
      <c r="W165" s="89">
        <f t="shared" si="12"/>
        <v>0</v>
      </c>
      <c r="X165" s="89">
        <v>0</v>
      </c>
      <c r="Y165" s="89">
        <f t="shared" si="13"/>
        <v>0</v>
      </c>
      <c r="Z165" s="89">
        <v>0</v>
      </c>
      <c r="AA165" s="90">
        <f t="shared" si="14"/>
        <v>0</v>
      </c>
      <c r="AT165" s="4" t="s">
        <v>71</v>
      </c>
      <c r="AU165" s="46">
        <v>1</v>
      </c>
      <c r="AY165" s="4" t="s">
        <v>70</v>
      </c>
      <c r="BE165" s="91">
        <f t="shared" si="15"/>
        <v>0</v>
      </c>
      <c r="BF165" s="91">
        <f t="shared" si="16"/>
        <v>0</v>
      </c>
      <c r="BG165" s="91">
        <f t="shared" si="17"/>
        <v>0</v>
      </c>
      <c r="BH165" s="91">
        <f t="shared" si="18"/>
        <v>0</v>
      </c>
      <c r="BI165" s="91">
        <f t="shared" si="19"/>
        <v>0</v>
      </c>
      <c r="BJ165" s="46">
        <v>1</v>
      </c>
      <c r="BK165" s="91">
        <f t="shared" si="10"/>
        <v>0</v>
      </c>
      <c r="BL165" s="46">
        <v>1</v>
      </c>
    </row>
    <row r="166" spans="2:64" ht="27" customHeight="1">
      <c r="B166" s="13"/>
      <c r="C166" s="98">
        <v>52</v>
      </c>
      <c r="D166" s="99" t="s">
        <v>85</v>
      </c>
      <c r="E166" s="100" t="s">
        <v>161</v>
      </c>
      <c r="F166" s="141" t="s">
        <v>162</v>
      </c>
      <c r="G166" s="142"/>
      <c r="H166" s="142"/>
      <c r="I166" s="143"/>
      <c r="J166" s="101" t="s">
        <v>128</v>
      </c>
      <c r="K166" s="102">
        <v>1</v>
      </c>
      <c r="L166" s="144"/>
      <c r="M166" s="143"/>
      <c r="N166" s="144">
        <f t="shared" si="11"/>
        <v>0</v>
      </c>
      <c r="O166" s="133"/>
      <c r="P166" s="133"/>
      <c r="Q166" s="134"/>
      <c r="R166" s="14"/>
      <c r="T166" s="88"/>
      <c r="U166" s="17" t="s">
        <v>18</v>
      </c>
      <c r="V166" s="89"/>
      <c r="W166" s="89">
        <f t="shared" si="12"/>
        <v>0</v>
      </c>
      <c r="X166" s="89">
        <v>0</v>
      </c>
      <c r="Y166" s="89">
        <f t="shared" si="13"/>
        <v>0</v>
      </c>
      <c r="Z166" s="89"/>
      <c r="AA166" s="90">
        <f t="shared" si="14"/>
        <v>0</v>
      </c>
      <c r="AT166" s="4" t="s">
        <v>85</v>
      </c>
      <c r="AU166" s="46">
        <v>1</v>
      </c>
      <c r="AY166" s="4" t="s">
        <v>70</v>
      </c>
      <c r="BE166" s="91">
        <f t="shared" si="15"/>
        <v>0</v>
      </c>
      <c r="BF166" s="91">
        <f t="shared" si="16"/>
        <v>0</v>
      </c>
      <c r="BG166" s="91">
        <f t="shared" si="17"/>
        <v>0</v>
      </c>
      <c r="BH166" s="91">
        <f t="shared" si="18"/>
        <v>0</v>
      </c>
      <c r="BI166" s="91">
        <f t="shared" si="19"/>
        <v>0</v>
      </c>
      <c r="BJ166" s="46">
        <v>1</v>
      </c>
      <c r="BK166" s="91">
        <f t="shared" si="10"/>
        <v>0</v>
      </c>
      <c r="BL166" s="46">
        <v>1</v>
      </c>
    </row>
    <row r="167" spans="2:64" ht="27" customHeight="1">
      <c r="B167" s="13"/>
      <c r="C167" s="98">
        <v>53</v>
      </c>
      <c r="D167" s="99" t="s">
        <v>85</v>
      </c>
      <c r="E167" s="100" t="s">
        <v>129</v>
      </c>
      <c r="F167" s="141" t="s">
        <v>130</v>
      </c>
      <c r="G167" s="142"/>
      <c r="H167" s="142"/>
      <c r="I167" s="143"/>
      <c r="J167" s="101" t="s">
        <v>107</v>
      </c>
      <c r="K167" s="102">
        <v>1</v>
      </c>
      <c r="L167" s="144"/>
      <c r="M167" s="143"/>
      <c r="N167" s="144">
        <f t="shared" si="11"/>
        <v>0</v>
      </c>
      <c r="O167" s="133"/>
      <c r="P167" s="133"/>
      <c r="Q167" s="134"/>
      <c r="R167" s="14"/>
      <c r="T167" s="88"/>
      <c r="U167" s="17" t="s">
        <v>18</v>
      </c>
      <c r="V167" s="89"/>
      <c r="W167" s="89">
        <f t="shared" si="12"/>
        <v>0</v>
      </c>
      <c r="X167" s="89">
        <v>0</v>
      </c>
      <c r="Y167" s="89">
        <f t="shared" si="13"/>
        <v>0</v>
      </c>
      <c r="Z167" s="89"/>
      <c r="AA167" s="90">
        <f t="shared" si="14"/>
        <v>0</v>
      </c>
      <c r="AT167" s="4" t="s">
        <v>85</v>
      </c>
      <c r="AU167" s="46">
        <v>1</v>
      </c>
      <c r="AY167" s="4" t="s">
        <v>70</v>
      </c>
      <c r="BE167" s="91">
        <f t="shared" si="15"/>
        <v>0</v>
      </c>
      <c r="BF167" s="91">
        <f t="shared" si="16"/>
        <v>0</v>
      </c>
      <c r="BG167" s="91">
        <f t="shared" si="17"/>
        <v>0</v>
      </c>
      <c r="BH167" s="91">
        <f t="shared" si="18"/>
        <v>0</v>
      </c>
      <c r="BI167" s="91">
        <f t="shared" si="19"/>
        <v>0</v>
      </c>
      <c r="BJ167" s="46">
        <v>1</v>
      </c>
      <c r="BK167" s="91">
        <f t="shared" si="10"/>
        <v>0</v>
      </c>
      <c r="BL167" s="46">
        <v>1</v>
      </c>
    </row>
    <row r="168" spans="2:64" ht="27" customHeight="1">
      <c r="B168" s="13"/>
      <c r="C168" s="83">
        <v>54</v>
      </c>
      <c r="D168" s="84" t="s">
        <v>71</v>
      </c>
      <c r="E168" s="85" t="s">
        <v>163</v>
      </c>
      <c r="F168" s="137" t="s">
        <v>164</v>
      </c>
      <c r="G168" s="133"/>
      <c r="H168" s="133"/>
      <c r="I168" s="134"/>
      <c r="J168" s="86" t="s">
        <v>107</v>
      </c>
      <c r="K168" s="87">
        <v>42</v>
      </c>
      <c r="L168" s="132"/>
      <c r="M168" s="134"/>
      <c r="N168" s="132">
        <f t="shared" si="11"/>
        <v>0</v>
      </c>
      <c r="O168" s="133"/>
      <c r="P168" s="133"/>
      <c r="Q168" s="134"/>
      <c r="R168" s="14"/>
      <c r="T168" s="88"/>
      <c r="U168" s="17" t="s">
        <v>18</v>
      </c>
      <c r="V168" s="89"/>
      <c r="W168" s="89">
        <f t="shared" si="12"/>
        <v>0</v>
      </c>
      <c r="X168" s="89">
        <v>0</v>
      </c>
      <c r="Y168" s="89">
        <f t="shared" si="13"/>
        <v>0</v>
      </c>
      <c r="Z168" s="89">
        <v>0</v>
      </c>
      <c r="AA168" s="90">
        <f t="shared" si="14"/>
        <v>0</v>
      </c>
      <c r="AT168" s="4" t="s">
        <v>71</v>
      </c>
      <c r="AU168" s="46">
        <v>1</v>
      </c>
      <c r="AY168" s="4" t="s">
        <v>70</v>
      </c>
      <c r="BE168" s="91">
        <f t="shared" si="15"/>
        <v>0</v>
      </c>
      <c r="BF168" s="91">
        <f t="shared" si="16"/>
        <v>0</v>
      </c>
      <c r="BG168" s="91">
        <f t="shared" si="17"/>
        <v>0</v>
      </c>
      <c r="BH168" s="91">
        <f t="shared" si="18"/>
        <v>0</v>
      </c>
      <c r="BI168" s="91">
        <f t="shared" si="19"/>
        <v>0</v>
      </c>
      <c r="BJ168" s="46">
        <v>1</v>
      </c>
      <c r="BK168" s="91">
        <f t="shared" si="10"/>
        <v>0</v>
      </c>
      <c r="BL168" s="46">
        <v>1</v>
      </c>
    </row>
    <row r="169" spans="2:64" ht="18" customHeight="1">
      <c r="B169" s="13"/>
      <c r="C169" s="98">
        <v>55</v>
      </c>
      <c r="D169" s="99" t="s">
        <v>85</v>
      </c>
      <c r="E169" s="100" t="s">
        <v>165</v>
      </c>
      <c r="F169" s="141" t="s">
        <v>166</v>
      </c>
      <c r="G169" s="142"/>
      <c r="H169" s="142"/>
      <c r="I169" s="143"/>
      <c r="J169" s="101" t="s">
        <v>107</v>
      </c>
      <c r="K169" s="102">
        <v>42</v>
      </c>
      <c r="L169" s="144"/>
      <c r="M169" s="143"/>
      <c r="N169" s="144">
        <f t="shared" si="11"/>
        <v>0</v>
      </c>
      <c r="O169" s="133"/>
      <c r="P169" s="133"/>
      <c r="Q169" s="134"/>
      <c r="R169" s="14"/>
      <c r="T169" s="88"/>
      <c r="U169" s="17" t="s">
        <v>18</v>
      </c>
      <c r="V169" s="89"/>
      <c r="W169" s="89">
        <f t="shared" si="12"/>
        <v>0</v>
      </c>
      <c r="X169" s="89">
        <v>9E-05</v>
      </c>
      <c r="Y169" s="89">
        <f t="shared" si="13"/>
        <v>0.0037800000000000004</v>
      </c>
      <c r="Z169" s="89"/>
      <c r="AA169" s="90">
        <f t="shared" si="14"/>
        <v>0</v>
      </c>
      <c r="AT169" s="4" t="s">
        <v>85</v>
      </c>
      <c r="AU169" s="46">
        <v>1</v>
      </c>
      <c r="AY169" s="4" t="s">
        <v>70</v>
      </c>
      <c r="BE169" s="91">
        <f t="shared" si="15"/>
        <v>0</v>
      </c>
      <c r="BF169" s="91">
        <f t="shared" si="16"/>
        <v>0</v>
      </c>
      <c r="BG169" s="91">
        <f t="shared" si="17"/>
        <v>0</v>
      </c>
      <c r="BH169" s="91">
        <f t="shared" si="18"/>
        <v>0</v>
      </c>
      <c r="BI169" s="91">
        <f t="shared" si="19"/>
        <v>0</v>
      </c>
      <c r="BJ169" s="46">
        <v>1</v>
      </c>
      <c r="BK169" s="91">
        <f t="shared" si="10"/>
        <v>0</v>
      </c>
      <c r="BL169" s="46">
        <v>1</v>
      </c>
    </row>
    <row r="170" spans="2:64" ht="27" customHeight="1">
      <c r="B170" s="13"/>
      <c r="C170" s="83">
        <v>56</v>
      </c>
      <c r="D170" s="84" t="s">
        <v>71</v>
      </c>
      <c r="E170" s="85" t="s">
        <v>167</v>
      </c>
      <c r="F170" s="137" t="s">
        <v>168</v>
      </c>
      <c r="G170" s="133"/>
      <c r="H170" s="133"/>
      <c r="I170" s="134"/>
      <c r="J170" s="86" t="s">
        <v>107</v>
      </c>
      <c r="K170" s="87">
        <v>42</v>
      </c>
      <c r="L170" s="132"/>
      <c r="M170" s="134"/>
      <c r="N170" s="132">
        <f t="shared" si="11"/>
        <v>0</v>
      </c>
      <c r="O170" s="133"/>
      <c r="P170" s="133"/>
      <c r="Q170" s="134"/>
      <c r="R170" s="14"/>
      <c r="T170" s="88"/>
      <c r="U170" s="17" t="s">
        <v>18</v>
      </c>
      <c r="V170" s="89"/>
      <c r="W170" s="89">
        <f t="shared" si="12"/>
        <v>0</v>
      </c>
      <c r="X170" s="89">
        <v>0</v>
      </c>
      <c r="Y170" s="89">
        <f t="shared" si="13"/>
        <v>0</v>
      </c>
      <c r="Z170" s="89">
        <v>0</v>
      </c>
      <c r="AA170" s="90">
        <f t="shared" si="14"/>
        <v>0</v>
      </c>
      <c r="AT170" s="4" t="s">
        <v>71</v>
      </c>
      <c r="AU170" s="46">
        <v>1</v>
      </c>
      <c r="AY170" s="4" t="s">
        <v>70</v>
      </c>
      <c r="BE170" s="91">
        <f t="shared" si="15"/>
        <v>0</v>
      </c>
      <c r="BF170" s="91">
        <f t="shared" si="16"/>
        <v>0</v>
      </c>
      <c r="BG170" s="91">
        <f t="shared" si="17"/>
        <v>0</v>
      </c>
      <c r="BH170" s="91">
        <f t="shared" si="18"/>
        <v>0</v>
      </c>
      <c r="BI170" s="91">
        <f t="shared" si="19"/>
        <v>0</v>
      </c>
      <c r="BJ170" s="46">
        <v>1</v>
      </c>
      <c r="BK170" s="91">
        <f t="shared" si="10"/>
        <v>0</v>
      </c>
      <c r="BL170" s="46">
        <v>1</v>
      </c>
    </row>
    <row r="171" spans="2:64" ht="18" customHeight="1">
      <c r="B171" s="13"/>
      <c r="C171" s="83">
        <v>57</v>
      </c>
      <c r="D171" s="84" t="s">
        <v>71</v>
      </c>
      <c r="E171" s="85" t="s">
        <v>169</v>
      </c>
      <c r="F171" s="137" t="s">
        <v>170</v>
      </c>
      <c r="G171" s="133"/>
      <c r="H171" s="133"/>
      <c r="I171" s="134"/>
      <c r="J171" s="86" t="s">
        <v>107</v>
      </c>
      <c r="K171" s="87">
        <v>65</v>
      </c>
      <c r="L171" s="132"/>
      <c r="M171" s="134"/>
      <c r="N171" s="132">
        <f t="shared" si="11"/>
        <v>0</v>
      </c>
      <c r="O171" s="133"/>
      <c r="P171" s="133"/>
      <c r="Q171" s="134"/>
      <c r="R171" s="14"/>
      <c r="T171" s="88"/>
      <c r="U171" s="17" t="s">
        <v>18</v>
      </c>
      <c r="V171" s="89"/>
      <c r="W171" s="89">
        <f t="shared" si="12"/>
        <v>0</v>
      </c>
      <c r="X171" s="89">
        <v>0</v>
      </c>
      <c r="Y171" s="89">
        <f t="shared" si="13"/>
        <v>0</v>
      </c>
      <c r="Z171" s="89">
        <v>0</v>
      </c>
      <c r="AA171" s="90">
        <f t="shared" si="14"/>
        <v>0</v>
      </c>
      <c r="AT171" s="4" t="s">
        <v>71</v>
      </c>
      <c r="AU171" s="46">
        <v>1</v>
      </c>
      <c r="AY171" s="4" t="s">
        <v>70</v>
      </c>
      <c r="BE171" s="91">
        <f t="shared" si="15"/>
        <v>0</v>
      </c>
      <c r="BF171" s="91">
        <f t="shared" si="16"/>
        <v>0</v>
      </c>
      <c r="BG171" s="91">
        <f t="shared" si="17"/>
        <v>0</v>
      </c>
      <c r="BH171" s="91">
        <f t="shared" si="18"/>
        <v>0</v>
      </c>
      <c r="BI171" s="91">
        <f t="shared" si="19"/>
        <v>0</v>
      </c>
      <c r="BJ171" s="46">
        <v>1</v>
      </c>
      <c r="BK171" s="91">
        <f t="shared" si="10"/>
        <v>0</v>
      </c>
      <c r="BL171" s="46">
        <v>1</v>
      </c>
    </row>
    <row r="172" spans="2:64" ht="18" customHeight="1">
      <c r="B172" s="13"/>
      <c r="C172" s="83">
        <v>58</v>
      </c>
      <c r="D172" s="84" t="s">
        <v>71</v>
      </c>
      <c r="E172" s="85" t="s">
        <v>171</v>
      </c>
      <c r="F172" s="137" t="s">
        <v>172</v>
      </c>
      <c r="G172" s="133"/>
      <c r="H172" s="133"/>
      <c r="I172" s="134"/>
      <c r="J172" s="86" t="s">
        <v>173</v>
      </c>
      <c r="K172" s="87">
        <v>0.5</v>
      </c>
      <c r="L172" s="132"/>
      <c r="M172" s="134"/>
      <c r="N172" s="132">
        <f t="shared" si="11"/>
        <v>0</v>
      </c>
      <c r="O172" s="133"/>
      <c r="P172" s="133"/>
      <c r="Q172" s="134"/>
      <c r="R172" s="14"/>
      <c r="T172" s="88"/>
      <c r="U172" s="17" t="s">
        <v>18</v>
      </c>
      <c r="V172" s="89"/>
      <c r="W172" s="89">
        <f t="shared" si="12"/>
        <v>0</v>
      </c>
      <c r="X172" s="89">
        <v>0</v>
      </c>
      <c r="Y172" s="89">
        <f t="shared" si="13"/>
        <v>0</v>
      </c>
      <c r="Z172" s="89">
        <v>0</v>
      </c>
      <c r="AA172" s="90">
        <f t="shared" si="14"/>
        <v>0</v>
      </c>
      <c r="AT172" s="4" t="s">
        <v>71</v>
      </c>
      <c r="AU172" s="46">
        <v>1</v>
      </c>
      <c r="AY172" s="4" t="s">
        <v>70</v>
      </c>
      <c r="BE172" s="91">
        <f t="shared" si="15"/>
        <v>0</v>
      </c>
      <c r="BF172" s="91">
        <f t="shared" si="16"/>
        <v>0</v>
      </c>
      <c r="BG172" s="91">
        <f t="shared" si="17"/>
        <v>0</v>
      </c>
      <c r="BH172" s="91">
        <f t="shared" si="18"/>
        <v>0</v>
      </c>
      <c r="BI172" s="91">
        <f t="shared" si="19"/>
        <v>0</v>
      </c>
      <c r="BJ172" s="46">
        <v>1</v>
      </c>
      <c r="BK172" s="91">
        <f t="shared" si="10"/>
        <v>0</v>
      </c>
      <c r="BL172" s="46">
        <v>1</v>
      </c>
    </row>
    <row r="173" spans="2:64" ht="18" customHeight="1">
      <c r="B173" s="13"/>
      <c r="C173" s="98">
        <v>59</v>
      </c>
      <c r="D173" s="99" t="s">
        <v>85</v>
      </c>
      <c r="E173" s="100" t="s">
        <v>174</v>
      </c>
      <c r="F173" s="141" t="s">
        <v>175</v>
      </c>
      <c r="G173" s="142"/>
      <c r="H173" s="142"/>
      <c r="I173" s="143"/>
      <c r="J173" s="101" t="s">
        <v>173</v>
      </c>
      <c r="K173" s="102">
        <v>0.5</v>
      </c>
      <c r="L173" s="144"/>
      <c r="M173" s="143"/>
      <c r="N173" s="144">
        <f t="shared" si="11"/>
        <v>0</v>
      </c>
      <c r="O173" s="133"/>
      <c r="P173" s="133"/>
      <c r="Q173" s="134"/>
      <c r="R173" s="14"/>
      <c r="T173" s="88"/>
      <c r="U173" s="17" t="s">
        <v>18</v>
      </c>
      <c r="V173" s="89"/>
      <c r="W173" s="89">
        <f t="shared" si="12"/>
        <v>0</v>
      </c>
      <c r="X173" s="89">
        <v>0.00025</v>
      </c>
      <c r="Y173" s="89">
        <f t="shared" si="13"/>
        <v>0.000125</v>
      </c>
      <c r="Z173" s="89"/>
      <c r="AA173" s="90">
        <f t="shared" si="14"/>
        <v>0</v>
      </c>
      <c r="AT173" s="4" t="s">
        <v>85</v>
      </c>
      <c r="AU173" s="46">
        <v>1</v>
      </c>
      <c r="AY173" s="4" t="s">
        <v>70</v>
      </c>
      <c r="BE173" s="91">
        <f t="shared" si="15"/>
        <v>0</v>
      </c>
      <c r="BF173" s="91">
        <f t="shared" si="16"/>
        <v>0</v>
      </c>
      <c r="BG173" s="91">
        <f t="shared" si="17"/>
        <v>0</v>
      </c>
      <c r="BH173" s="91">
        <f t="shared" si="18"/>
        <v>0</v>
      </c>
      <c r="BI173" s="91">
        <f t="shared" si="19"/>
        <v>0</v>
      </c>
      <c r="BJ173" s="46">
        <v>1</v>
      </c>
      <c r="BK173" s="91">
        <f t="shared" si="10"/>
        <v>0</v>
      </c>
      <c r="BL173" s="46">
        <v>1</v>
      </c>
    </row>
    <row r="174" spans="2:64" ht="27" customHeight="1">
      <c r="B174" s="13"/>
      <c r="C174" s="83">
        <v>60</v>
      </c>
      <c r="D174" s="84" t="s">
        <v>71</v>
      </c>
      <c r="E174" s="85" t="s">
        <v>176</v>
      </c>
      <c r="F174" s="137" t="s">
        <v>177</v>
      </c>
      <c r="G174" s="133"/>
      <c r="H174" s="133"/>
      <c r="I174" s="134"/>
      <c r="J174" s="86" t="s">
        <v>107</v>
      </c>
      <c r="K174" s="87">
        <v>1</v>
      </c>
      <c r="L174" s="132"/>
      <c r="M174" s="134"/>
      <c r="N174" s="132">
        <f t="shared" si="11"/>
        <v>0</v>
      </c>
      <c r="O174" s="133"/>
      <c r="P174" s="133"/>
      <c r="Q174" s="134"/>
      <c r="R174" s="14"/>
      <c r="T174" s="88"/>
      <c r="U174" s="17" t="s">
        <v>18</v>
      </c>
      <c r="V174" s="89"/>
      <c r="W174" s="89">
        <f t="shared" si="12"/>
        <v>0</v>
      </c>
      <c r="X174" s="89">
        <v>0</v>
      </c>
      <c r="Y174" s="89">
        <f t="shared" si="13"/>
        <v>0</v>
      </c>
      <c r="Z174" s="89">
        <v>0</v>
      </c>
      <c r="AA174" s="90">
        <f t="shared" si="14"/>
        <v>0</v>
      </c>
      <c r="AT174" s="4" t="s">
        <v>71</v>
      </c>
      <c r="AU174" s="46">
        <v>1</v>
      </c>
      <c r="AY174" s="4" t="s">
        <v>70</v>
      </c>
      <c r="BE174" s="91">
        <f t="shared" si="15"/>
        <v>0</v>
      </c>
      <c r="BF174" s="91">
        <f t="shared" si="16"/>
        <v>0</v>
      </c>
      <c r="BG174" s="91">
        <f t="shared" si="17"/>
        <v>0</v>
      </c>
      <c r="BH174" s="91">
        <f t="shared" si="18"/>
        <v>0</v>
      </c>
      <c r="BI174" s="91">
        <f t="shared" si="19"/>
        <v>0</v>
      </c>
      <c r="BJ174" s="46">
        <v>1</v>
      </c>
      <c r="BK174" s="91">
        <f t="shared" si="10"/>
        <v>0</v>
      </c>
      <c r="BL174" s="46">
        <v>1</v>
      </c>
    </row>
    <row r="175" spans="2:64" ht="27" customHeight="1">
      <c r="B175" s="13"/>
      <c r="C175" s="98">
        <v>61</v>
      </c>
      <c r="D175" s="99" t="s">
        <v>85</v>
      </c>
      <c r="E175" s="100" t="s">
        <v>178</v>
      </c>
      <c r="F175" s="141" t="s">
        <v>179</v>
      </c>
      <c r="G175" s="142"/>
      <c r="H175" s="142"/>
      <c r="I175" s="143"/>
      <c r="J175" s="101" t="s">
        <v>107</v>
      </c>
      <c r="K175" s="102">
        <v>1</v>
      </c>
      <c r="L175" s="144"/>
      <c r="M175" s="143"/>
      <c r="N175" s="144">
        <f t="shared" si="11"/>
        <v>0</v>
      </c>
      <c r="O175" s="133"/>
      <c r="P175" s="133"/>
      <c r="Q175" s="134"/>
      <c r="R175" s="14"/>
      <c r="T175" s="88"/>
      <c r="U175" s="17" t="s">
        <v>18</v>
      </c>
      <c r="V175" s="89"/>
      <c r="W175" s="89">
        <f t="shared" si="12"/>
        <v>0</v>
      </c>
      <c r="X175" s="89">
        <v>0</v>
      </c>
      <c r="Y175" s="89">
        <f t="shared" si="13"/>
        <v>0</v>
      </c>
      <c r="Z175" s="89"/>
      <c r="AA175" s="90">
        <f t="shared" si="14"/>
        <v>0</v>
      </c>
      <c r="AT175" s="4" t="s">
        <v>85</v>
      </c>
      <c r="AU175" s="46">
        <v>1</v>
      </c>
      <c r="AY175" s="4" t="s">
        <v>70</v>
      </c>
      <c r="BE175" s="91">
        <f t="shared" si="15"/>
        <v>0</v>
      </c>
      <c r="BF175" s="91">
        <f t="shared" si="16"/>
        <v>0</v>
      </c>
      <c r="BG175" s="91">
        <f t="shared" si="17"/>
        <v>0</v>
      </c>
      <c r="BH175" s="91">
        <f t="shared" si="18"/>
        <v>0</v>
      </c>
      <c r="BI175" s="91">
        <f t="shared" si="19"/>
        <v>0</v>
      </c>
      <c r="BJ175" s="46">
        <v>1</v>
      </c>
      <c r="BK175" s="91">
        <f t="shared" si="10"/>
        <v>0</v>
      </c>
      <c r="BL175" s="46">
        <v>1</v>
      </c>
    </row>
    <row r="176" spans="2:64" ht="18" customHeight="1">
      <c r="B176" s="13"/>
      <c r="C176" s="98">
        <v>62</v>
      </c>
      <c r="D176" s="99" t="s">
        <v>85</v>
      </c>
      <c r="E176" s="100" t="s">
        <v>180</v>
      </c>
      <c r="F176" s="141" t="s">
        <v>181</v>
      </c>
      <c r="G176" s="142"/>
      <c r="H176" s="142"/>
      <c r="I176" s="143"/>
      <c r="J176" s="101" t="s">
        <v>107</v>
      </c>
      <c r="K176" s="102">
        <v>1</v>
      </c>
      <c r="L176" s="144"/>
      <c r="M176" s="143"/>
      <c r="N176" s="144">
        <f t="shared" si="11"/>
        <v>0</v>
      </c>
      <c r="O176" s="133"/>
      <c r="P176" s="133"/>
      <c r="Q176" s="134"/>
      <c r="R176" s="14"/>
      <c r="T176" s="88"/>
      <c r="U176" s="17" t="s">
        <v>18</v>
      </c>
      <c r="V176" s="89"/>
      <c r="W176" s="89">
        <f t="shared" si="12"/>
        <v>0</v>
      </c>
      <c r="X176" s="89">
        <v>0</v>
      </c>
      <c r="Y176" s="89">
        <f t="shared" si="13"/>
        <v>0</v>
      </c>
      <c r="Z176" s="89"/>
      <c r="AA176" s="90">
        <f t="shared" si="14"/>
        <v>0</v>
      </c>
      <c r="AT176" s="4" t="s">
        <v>85</v>
      </c>
      <c r="AU176" s="46">
        <v>1</v>
      </c>
      <c r="AY176" s="4" t="s">
        <v>70</v>
      </c>
      <c r="BE176" s="91">
        <f t="shared" si="15"/>
        <v>0</v>
      </c>
      <c r="BF176" s="91">
        <f t="shared" si="16"/>
        <v>0</v>
      </c>
      <c r="BG176" s="91">
        <f t="shared" si="17"/>
        <v>0</v>
      </c>
      <c r="BH176" s="91">
        <f t="shared" si="18"/>
        <v>0</v>
      </c>
      <c r="BI176" s="91">
        <f t="shared" si="19"/>
        <v>0</v>
      </c>
      <c r="BJ176" s="46">
        <v>1</v>
      </c>
      <c r="BK176" s="91">
        <f t="shared" si="10"/>
        <v>0</v>
      </c>
      <c r="BL176" s="46">
        <v>1</v>
      </c>
    </row>
    <row r="177" spans="2:64" ht="37.5" customHeight="1">
      <c r="B177" s="72"/>
      <c r="C177" s="73"/>
      <c r="D177" s="74" t="s">
        <v>52</v>
      </c>
      <c r="E177" s="75"/>
      <c r="N177" s="135">
        <f>BK177</f>
        <v>0</v>
      </c>
      <c r="O177" s="136"/>
      <c r="P177" s="136"/>
      <c r="Q177" s="136"/>
      <c r="R177" s="77"/>
      <c r="T177" s="78"/>
      <c r="W177" s="79">
        <f>SUM(W178:W190)</f>
        <v>0</v>
      </c>
      <c r="Y177" s="79">
        <f>SUM(Y178:Y190)</f>
        <v>0.00512</v>
      </c>
      <c r="AA177" s="80">
        <f>SUM(AA178:AA190)</f>
        <v>0</v>
      </c>
      <c r="AR177" s="76"/>
      <c r="AT177" s="76" t="s">
        <v>34</v>
      </c>
      <c r="AU177" s="81">
        <v>0</v>
      </c>
      <c r="AY177" s="76" t="s">
        <v>70</v>
      </c>
      <c r="BK177" s="92">
        <f>SUM(BK178:BK190)</f>
        <v>0</v>
      </c>
      <c r="BL177" s="46">
        <v>0</v>
      </c>
    </row>
    <row r="178" spans="2:64" ht="18" customHeight="1">
      <c r="B178" s="13"/>
      <c r="C178" s="83">
        <v>63</v>
      </c>
      <c r="D178" s="84" t="s">
        <v>71</v>
      </c>
      <c r="E178" s="85" t="s">
        <v>182</v>
      </c>
      <c r="F178" s="137" t="s">
        <v>183</v>
      </c>
      <c r="G178" s="133"/>
      <c r="H178" s="133"/>
      <c r="I178" s="134"/>
      <c r="J178" s="86" t="s">
        <v>107</v>
      </c>
      <c r="K178" s="87">
        <v>7</v>
      </c>
      <c r="L178" s="132"/>
      <c r="M178" s="134"/>
      <c r="N178" s="132">
        <f aca="true" t="shared" si="20" ref="N178:N190">ROUND((L178*K178),2)</f>
        <v>0</v>
      </c>
      <c r="O178" s="133"/>
      <c r="P178" s="133"/>
      <c r="Q178" s="134"/>
      <c r="R178" s="14"/>
      <c r="T178" s="88"/>
      <c r="U178" s="17" t="s">
        <v>18</v>
      </c>
      <c r="V178" s="89"/>
      <c r="W178" s="89">
        <f aca="true" t="shared" si="21" ref="W178:W190">(V178*K178)</f>
        <v>0</v>
      </c>
      <c r="X178" s="89">
        <v>0</v>
      </c>
      <c r="Y178" s="89">
        <f aca="true" t="shared" si="22" ref="Y178:Y190">(X178*K178)</f>
        <v>0</v>
      </c>
      <c r="Z178" s="89">
        <v>0</v>
      </c>
      <c r="AA178" s="90">
        <f aca="true" t="shared" si="23" ref="AA178:AA190">(Z178*K178)</f>
        <v>0</v>
      </c>
      <c r="AT178" s="4" t="s">
        <v>71</v>
      </c>
      <c r="AU178" s="46">
        <v>1</v>
      </c>
      <c r="AY178" s="4" t="s">
        <v>70</v>
      </c>
      <c r="BE178" s="91">
        <f aca="true" t="shared" si="24" ref="BE178:BE190">IF((U178="základná"),N178,0)</f>
        <v>0</v>
      </c>
      <c r="BF178" s="91">
        <f aca="true" t="shared" si="25" ref="BF178:BF190">IF((U178="znížená"),N178,0)</f>
        <v>0</v>
      </c>
      <c r="BG178" s="91">
        <f aca="true" t="shared" si="26" ref="BG178:BG190">IF((U178="základná prenesená"),N178,0)</f>
        <v>0</v>
      </c>
      <c r="BH178" s="91">
        <f aca="true" t="shared" si="27" ref="BH178:BH190">IF((U178="znížená prenesená"),N178,0)</f>
        <v>0</v>
      </c>
      <c r="BI178" s="91">
        <f aca="true" t="shared" si="28" ref="BI178:BI190">IF((U178="nulová"),N178,0)</f>
        <v>0</v>
      </c>
      <c r="BJ178" s="46">
        <v>1</v>
      </c>
      <c r="BK178" s="91">
        <f aca="true" t="shared" si="29" ref="BK178:BK190">ROUND((L178*K178),2)</f>
        <v>0</v>
      </c>
      <c r="BL178" s="46">
        <v>1</v>
      </c>
    </row>
    <row r="179" spans="2:64" ht="18" customHeight="1">
      <c r="B179" s="13"/>
      <c r="C179" s="98">
        <v>64</v>
      </c>
      <c r="D179" s="99" t="s">
        <v>85</v>
      </c>
      <c r="E179" s="100" t="s">
        <v>184</v>
      </c>
      <c r="F179" s="141" t="s">
        <v>185</v>
      </c>
      <c r="G179" s="142"/>
      <c r="H179" s="142"/>
      <c r="I179" s="143"/>
      <c r="J179" s="101" t="s">
        <v>107</v>
      </c>
      <c r="K179" s="102">
        <v>7</v>
      </c>
      <c r="L179" s="144"/>
      <c r="M179" s="143"/>
      <c r="N179" s="144">
        <f t="shared" si="20"/>
        <v>0</v>
      </c>
      <c r="O179" s="133"/>
      <c r="P179" s="133"/>
      <c r="Q179" s="134"/>
      <c r="R179" s="14"/>
      <c r="T179" s="88"/>
      <c r="U179" s="17" t="s">
        <v>18</v>
      </c>
      <c r="V179" s="89"/>
      <c r="W179" s="89">
        <f t="shared" si="21"/>
        <v>0</v>
      </c>
      <c r="X179" s="89">
        <v>0.00012</v>
      </c>
      <c r="Y179" s="89">
        <f t="shared" si="22"/>
        <v>0.00084</v>
      </c>
      <c r="Z179" s="89"/>
      <c r="AA179" s="90">
        <f t="shared" si="23"/>
        <v>0</v>
      </c>
      <c r="AT179" s="4" t="s">
        <v>85</v>
      </c>
      <c r="AU179" s="46">
        <v>1</v>
      </c>
      <c r="AY179" s="4" t="s">
        <v>70</v>
      </c>
      <c r="BE179" s="91">
        <f t="shared" si="24"/>
        <v>0</v>
      </c>
      <c r="BF179" s="91">
        <f t="shared" si="25"/>
        <v>0</v>
      </c>
      <c r="BG179" s="91">
        <f t="shared" si="26"/>
        <v>0</v>
      </c>
      <c r="BH179" s="91">
        <f t="shared" si="27"/>
        <v>0</v>
      </c>
      <c r="BI179" s="91">
        <f t="shared" si="28"/>
        <v>0</v>
      </c>
      <c r="BJ179" s="46">
        <v>1</v>
      </c>
      <c r="BK179" s="91">
        <f t="shared" si="29"/>
        <v>0</v>
      </c>
      <c r="BL179" s="46">
        <v>1</v>
      </c>
    </row>
    <row r="180" spans="2:64" ht="18" customHeight="1">
      <c r="B180" s="13"/>
      <c r="C180" s="83">
        <v>65</v>
      </c>
      <c r="D180" s="84" t="s">
        <v>71</v>
      </c>
      <c r="E180" s="85" t="s">
        <v>182</v>
      </c>
      <c r="F180" s="137" t="s">
        <v>183</v>
      </c>
      <c r="G180" s="133"/>
      <c r="H180" s="133"/>
      <c r="I180" s="134"/>
      <c r="J180" s="86" t="s">
        <v>107</v>
      </c>
      <c r="K180" s="87">
        <v>9</v>
      </c>
      <c r="L180" s="132"/>
      <c r="M180" s="134"/>
      <c r="N180" s="132">
        <f t="shared" si="20"/>
        <v>0</v>
      </c>
      <c r="O180" s="133"/>
      <c r="P180" s="133"/>
      <c r="Q180" s="134"/>
      <c r="R180" s="14"/>
      <c r="T180" s="88"/>
      <c r="U180" s="17" t="s">
        <v>18</v>
      </c>
      <c r="V180" s="89"/>
      <c r="W180" s="89">
        <f t="shared" si="21"/>
        <v>0</v>
      </c>
      <c r="X180" s="89">
        <v>0</v>
      </c>
      <c r="Y180" s="89">
        <f t="shared" si="22"/>
        <v>0</v>
      </c>
      <c r="Z180" s="89">
        <v>0</v>
      </c>
      <c r="AA180" s="90">
        <f t="shared" si="23"/>
        <v>0</v>
      </c>
      <c r="AT180" s="4" t="s">
        <v>71</v>
      </c>
      <c r="AU180" s="46">
        <v>1</v>
      </c>
      <c r="AY180" s="4" t="s">
        <v>70</v>
      </c>
      <c r="BE180" s="91">
        <f t="shared" si="24"/>
        <v>0</v>
      </c>
      <c r="BF180" s="91">
        <f t="shared" si="25"/>
        <v>0</v>
      </c>
      <c r="BG180" s="91">
        <f t="shared" si="26"/>
        <v>0</v>
      </c>
      <c r="BH180" s="91">
        <f t="shared" si="27"/>
        <v>0</v>
      </c>
      <c r="BI180" s="91">
        <f t="shared" si="28"/>
        <v>0</v>
      </c>
      <c r="BJ180" s="46">
        <v>1</v>
      </c>
      <c r="BK180" s="91">
        <f t="shared" si="29"/>
        <v>0</v>
      </c>
      <c r="BL180" s="46">
        <v>1</v>
      </c>
    </row>
    <row r="181" spans="2:64" ht="18" customHeight="1">
      <c r="B181" s="13"/>
      <c r="C181" s="98">
        <v>66</v>
      </c>
      <c r="D181" s="99" t="s">
        <v>85</v>
      </c>
      <c r="E181" s="100" t="s">
        <v>186</v>
      </c>
      <c r="F181" s="141" t="s">
        <v>187</v>
      </c>
      <c r="G181" s="142"/>
      <c r="H181" s="142"/>
      <c r="I181" s="143"/>
      <c r="J181" s="101" t="s">
        <v>107</v>
      </c>
      <c r="K181" s="102">
        <v>9</v>
      </c>
      <c r="L181" s="144"/>
      <c r="M181" s="143"/>
      <c r="N181" s="144">
        <f t="shared" si="20"/>
        <v>0</v>
      </c>
      <c r="O181" s="133"/>
      <c r="P181" s="133"/>
      <c r="Q181" s="134"/>
      <c r="R181" s="14"/>
      <c r="T181" s="88"/>
      <c r="U181" s="17" t="s">
        <v>18</v>
      </c>
      <c r="V181" s="89"/>
      <c r="W181" s="89">
        <f t="shared" si="21"/>
        <v>0</v>
      </c>
      <c r="X181" s="89">
        <v>0.00012</v>
      </c>
      <c r="Y181" s="89">
        <f t="shared" si="22"/>
        <v>0.00108</v>
      </c>
      <c r="Z181" s="89"/>
      <c r="AA181" s="90">
        <f t="shared" si="23"/>
        <v>0</v>
      </c>
      <c r="AT181" s="4" t="s">
        <v>85</v>
      </c>
      <c r="AU181" s="46">
        <v>1</v>
      </c>
      <c r="AY181" s="4" t="s">
        <v>70</v>
      </c>
      <c r="BE181" s="91">
        <f t="shared" si="24"/>
        <v>0</v>
      </c>
      <c r="BF181" s="91">
        <f t="shared" si="25"/>
        <v>0</v>
      </c>
      <c r="BG181" s="91">
        <f t="shared" si="26"/>
        <v>0</v>
      </c>
      <c r="BH181" s="91">
        <f t="shared" si="27"/>
        <v>0</v>
      </c>
      <c r="BI181" s="91">
        <f t="shared" si="28"/>
        <v>0</v>
      </c>
      <c r="BJ181" s="46">
        <v>1</v>
      </c>
      <c r="BK181" s="91">
        <f t="shared" si="29"/>
        <v>0</v>
      </c>
      <c r="BL181" s="46">
        <v>1</v>
      </c>
    </row>
    <row r="182" spans="2:64" ht="18" customHeight="1">
      <c r="B182" s="13"/>
      <c r="C182" s="83">
        <v>67</v>
      </c>
      <c r="D182" s="84" t="s">
        <v>71</v>
      </c>
      <c r="E182" s="85" t="s">
        <v>188</v>
      </c>
      <c r="F182" s="137" t="s">
        <v>189</v>
      </c>
      <c r="G182" s="133"/>
      <c r="H182" s="133"/>
      <c r="I182" s="134"/>
      <c r="J182" s="86" t="s">
        <v>107</v>
      </c>
      <c r="K182" s="87">
        <v>1</v>
      </c>
      <c r="L182" s="132"/>
      <c r="M182" s="134"/>
      <c r="N182" s="132">
        <f t="shared" si="20"/>
        <v>0</v>
      </c>
      <c r="O182" s="133"/>
      <c r="P182" s="133"/>
      <c r="Q182" s="134"/>
      <c r="R182" s="14"/>
      <c r="T182" s="88"/>
      <c r="U182" s="17" t="s">
        <v>18</v>
      </c>
      <c r="V182" s="89"/>
      <c r="W182" s="89">
        <f t="shared" si="21"/>
        <v>0</v>
      </c>
      <c r="X182" s="89">
        <v>0</v>
      </c>
      <c r="Y182" s="89">
        <f t="shared" si="22"/>
        <v>0</v>
      </c>
      <c r="Z182" s="89">
        <v>0</v>
      </c>
      <c r="AA182" s="90">
        <f t="shared" si="23"/>
        <v>0</v>
      </c>
      <c r="AT182" s="4" t="s">
        <v>71</v>
      </c>
      <c r="AU182" s="46">
        <v>1</v>
      </c>
      <c r="AY182" s="4" t="s">
        <v>70</v>
      </c>
      <c r="BE182" s="91">
        <f t="shared" si="24"/>
        <v>0</v>
      </c>
      <c r="BF182" s="91">
        <f t="shared" si="25"/>
        <v>0</v>
      </c>
      <c r="BG182" s="91">
        <f t="shared" si="26"/>
        <v>0</v>
      </c>
      <c r="BH182" s="91">
        <f t="shared" si="27"/>
        <v>0</v>
      </c>
      <c r="BI182" s="91">
        <f t="shared" si="28"/>
        <v>0</v>
      </c>
      <c r="BJ182" s="46">
        <v>1</v>
      </c>
      <c r="BK182" s="91">
        <f t="shared" si="29"/>
        <v>0</v>
      </c>
      <c r="BL182" s="46">
        <v>1</v>
      </c>
    </row>
    <row r="183" spans="2:64" ht="18" customHeight="1">
      <c r="B183" s="13"/>
      <c r="C183" s="98">
        <v>68</v>
      </c>
      <c r="D183" s="99" t="s">
        <v>85</v>
      </c>
      <c r="E183" s="100" t="s">
        <v>190</v>
      </c>
      <c r="F183" s="141" t="s">
        <v>191</v>
      </c>
      <c r="G183" s="142"/>
      <c r="H183" s="142"/>
      <c r="I183" s="143"/>
      <c r="J183" s="101" t="s">
        <v>107</v>
      </c>
      <c r="K183" s="102">
        <v>1</v>
      </c>
      <c r="L183" s="144"/>
      <c r="M183" s="143"/>
      <c r="N183" s="144">
        <f t="shared" si="20"/>
        <v>0</v>
      </c>
      <c r="O183" s="133"/>
      <c r="P183" s="133"/>
      <c r="Q183" s="134"/>
      <c r="R183" s="14"/>
      <c r="T183" s="88"/>
      <c r="U183" s="17" t="s">
        <v>18</v>
      </c>
      <c r="V183" s="89"/>
      <c r="W183" s="89">
        <f t="shared" si="21"/>
        <v>0</v>
      </c>
      <c r="X183" s="89">
        <v>0</v>
      </c>
      <c r="Y183" s="89">
        <f t="shared" si="22"/>
        <v>0</v>
      </c>
      <c r="Z183" s="89"/>
      <c r="AA183" s="90">
        <f t="shared" si="23"/>
        <v>0</v>
      </c>
      <c r="AT183" s="4" t="s">
        <v>85</v>
      </c>
      <c r="AU183" s="46">
        <v>1</v>
      </c>
      <c r="AY183" s="4" t="s">
        <v>70</v>
      </c>
      <c r="BE183" s="91">
        <f t="shared" si="24"/>
        <v>0</v>
      </c>
      <c r="BF183" s="91">
        <f t="shared" si="25"/>
        <v>0</v>
      </c>
      <c r="BG183" s="91">
        <f t="shared" si="26"/>
        <v>0</v>
      </c>
      <c r="BH183" s="91">
        <f t="shared" si="27"/>
        <v>0</v>
      </c>
      <c r="BI183" s="91">
        <f t="shared" si="28"/>
        <v>0</v>
      </c>
      <c r="BJ183" s="46">
        <v>1</v>
      </c>
      <c r="BK183" s="91">
        <f t="shared" si="29"/>
        <v>0</v>
      </c>
      <c r="BL183" s="46">
        <v>1</v>
      </c>
    </row>
    <row r="184" spans="2:64" ht="18" customHeight="1">
      <c r="B184" s="13"/>
      <c r="C184" s="83">
        <v>69</v>
      </c>
      <c r="D184" s="84" t="s">
        <v>71</v>
      </c>
      <c r="E184" s="85" t="s">
        <v>192</v>
      </c>
      <c r="F184" s="137" t="s">
        <v>193</v>
      </c>
      <c r="G184" s="133"/>
      <c r="H184" s="133"/>
      <c r="I184" s="134"/>
      <c r="J184" s="86" t="s">
        <v>107</v>
      </c>
      <c r="K184" s="87">
        <v>3</v>
      </c>
      <c r="L184" s="132"/>
      <c r="M184" s="134"/>
      <c r="N184" s="132">
        <f t="shared" si="20"/>
        <v>0</v>
      </c>
      <c r="O184" s="133"/>
      <c r="P184" s="133"/>
      <c r="Q184" s="134"/>
      <c r="R184" s="14"/>
      <c r="T184" s="88"/>
      <c r="U184" s="17" t="s">
        <v>18</v>
      </c>
      <c r="V184" s="89"/>
      <c r="W184" s="89">
        <f t="shared" si="21"/>
        <v>0</v>
      </c>
      <c r="X184" s="89">
        <v>0</v>
      </c>
      <c r="Y184" s="89">
        <f t="shared" si="22"/>
        <v>0</v>
      </c>
      <c r="Z184" s="89">
        <v>0</v>
      </c>
      <c r="AA184" s="90">
        <f t="shared" si="23"/>
        <v>0</v>
      </c>
      <c r="AT184" s="4" t="s">
        <v>71</v>
      </c>
      <c r="AU184" s="46">
        <v>1</v>
      </c>
      <c r="AY184" s="4" t="s">
        <v>70</v>
      </c>
      <c r="BE184" s="91">
        <f t="shared" si="24"/>
        <v>0</v>
      </c>
      <c r="BF184" s="91">
        <f t="shared" si="25"/>
        <v>0</v>
      </c>
      <c r="BG184" s="91">
        <f t="shared" si="26"/>
        <v>0</v>
      </c>
      <c r="BH184" s="91">
        <f t="shared" si="27"/>
        <v>0</v>
      </c>
      <c r="BI184" s="91">
        <f t="shared" si="28"/>
        <v>0</v>
      </c>
      <c r="BJ184" s="46">
        <v>1</v>
      </c>
      <c r="BK184" s="91">
        <f t="shared" si="29"/>
        <v>0</v>
      </c>
      <c r="BL184" s="46">
        <v>1</v>
      </c>
    </row>
    <row r="185" spans="2:64" ht="18" customHeight="1">
      <c r="B185" s="13"/>
      <c r="C185" s="98">
        <v>70</v>
      </c>
      <c r="D185" s="99" t="s">
        <v>85</v>
      </c>
      <c r="E185" s="100" t="s">
        <v>194</v>
      </c>
      <c r="F185" s="141" t="s">
        <v>195</v>
      </c>
      <c r="G185" s="142"/>
      <c r="H185" s="142"/>
      <c r="I185" s="143"/>
      <c r="J185" s="101" t="s">
        <v>107</v>
      </c>
      <c r="K185" s="102">
        <v>3</v>
      </c>
      <c r="L185" s="144"/>
      <c r="M185" s="143"/>
      <c r="N185" s="144">
        <f t="shared" si="20"/>
        <v>0</v>
      </c>
      <c r="O185" s="133"/>
      <c r="P185" s="133"/>
      <c r="Q185" s="134"/>
      <c r="R185" s="14"/>
      <c r="T185" s="88"/>
      <c r="U185" s="17" t="s">
        <v>18</v>
      </c>
      <c r="V185" s="89"/>
      <c r="W185" s="89">
        <f t="shared" si="21"/>
        <v>0</v>
      </c>
      <c r="X185" s="89">
        <v>0.0005</v>
      </c>
      <c r="Y185" s="89">
        <f t="shared" si="22"/>
        <v>0.0015</v>
      </c>
      <c r="Z185" s="89"/>
      <c r="AA185" s="90">
        <f t="shared" si="23"/>
        <v>0</v>
      </c>
      <c r="AT185" s="4" t="s">
        <v>85</v>
      </c>
      <c r="AU185" s="46">
        <v>1</v>
      </c>
      <c r="AY185" s="4" t="s">
        <v>70</v>
      </c>
      <c r="BE185" s="91">
        <f t="shared" si="24"/>
        <v>0</v>
      </c>
      <c r="BF185" s="91">
        <f t="shared" si="25"/>
        <v>0</v>
      </c>
      <c r="BG185" s="91">
        <f t="shared" si="26"/>
        <v>0</v>
      </c>
      <c r="BH185" s="91">
        <f t="shared" si="27"/>
        <v>0</v>
      </c>
      <c r="BI185" s="91">
        <f t="shared" si="28"/>
        <v>0</v>
      </c>
      <c r="BJ185" s="46">
        <v>1</v>
      </c>
      <c r="BK185" s="91">
        <f t="shared" si="29"/>
        <v>0</v>
      </c>
      <c r="BL185" s="46">
        <v>1</v>
      </c>
    </row>
    <row r="186" spans="2:64" ht="27" customHeight="1">
      <c r="B186" s="13"/>
      <c r="C186" s="98">
        <v>71</v>
      </c>
      <c r="D186" s="99" t="s">
        <v>85</v>
      </c>
      <c r="E186" s="100" t="s">
        <v>196</v>
      </c>
      <c r="F186" s="141" t="s">
        <v>197</v>
      </c>
      <c r="G186" s="142"/>
      <c r="H186" s="142"/>
      <c r="I186" s="143"/>
      <c r="J186" s="101" t="s">
        <v>107</v>
      </c>
      <c r="K186" s="102">
        <v>1</v>
      </c>
      <c r="L186" s="144"/>
      <c r="M186" s="143"/>
      <c r="N186" s="144">
        <f t="shared" si="20"/>
        <v>0</v>
      </c>
      <c r="O186" s="133"/>
      <c r="P186" s="133"/>
      <c r="Q186" s="134"/>
      <c r="R186" s="14"/>
      <c r="T186" s="88"/>
      <c r="U186" s="17" t="s">
        <v>18</v>
      </c>
      <c r="V186" s="89"/>
      <c r="W186" s="89">
        <f t="shared" si="21"/>
        <v>0</v>
      </c>
      <c r="X186" s="89"/>
      <c r="Y186" s="89">
        <f t="shared" si="22"/>
        <v>0</v>
      </c>
      <c r="Z186" s="89"/>
      <c r="AA186" s="90">
        <f t="shared" si="23"/>
        <v>0</v>
      </c>
      <c r="AT186" s="4" t="s">
        <v>85</v>
      </c>
      <c r="AU186" s="46">
        <v>1</v>
      </c>
      <c r="AY186" s="4" t="s">
        <v>70</v>
      </c>
      <c r="BE186" s="91">
        <f t="shared" si="24"/>
        <v>0</v>
      </c>
      <c r="BF186" s="91">
        <f t="shared" si="25"/>
        <v>0</v>
      </c>
      <c r="BG186" s="91">
        <f t="shared" si="26"/>
        <v>0</v>
      </c>
      <c r="BH186" s="91">
        <f t="shared" si="27"/>
        <v>0</v>
      </c>
      <c r="BI186" s="91">
        <f t="shared" si="28"/>
        <v>0</v>
      </c>
      <c r="BJ186" s="46">
        <v>1</v>
      </c>
      <c r="BK186" s="91">
        <f t="shared" si="29"/>
        <v>0</v>
      </c>
      <c r="BL186" s="46">
        <v>1</v>
      </c>
    </row>
    <row r="187" spans="2:64" ht="18" customHeight="1">
      <c r="B187" s="13"/>
      <c r="C187" s="83">
        <v>72</v>
      </c>
      <c r="D187" s="84" t="s">
        <v>71</v>
      </c>
      <c r="E187" s="85" t="s">
        <v>198</v>
      </c>
      <c r="F187" s="137" t="s">
        <v>199</v>
      </c>
      <c r="G187" s="133"/>
      <c r="H187" s="133"/>
      <c r="I187" s="134"/>
      <c r="J187" s="86" t="s">
        <v>107</v>
      </c>
      <c r="K187" s="87">
        <v>1</v>
      </c>
      <c r="L187" s="132"/>
      <c r="M187" s="134"/>
      <c r="N187" s="132">
        <f t="shared" si="20"/>
        <v>0</v>
      </c>
      <c r="O187" s="133"/>
      <c r="P187" s="133"/>
      <c r="Q187" s="134"/>
      <c r="R187" s="14"/>
      <c r="T187" s="88"/>
      <c r="U187" s="17" t="s">
        <v>18</v>
      </c>
      <c r="V187" s="89"/>
      <c r="W187" s="89">
        <f t="shared" si="21"/>
        <v>0</v>
      </c>
      <c r="X187" s="89">
        <v>0</v>
      </c>
      <c r="Y187" s="89">
        <f t="shared" si="22"/>
        <v>0</v>
      </c>
      <c r="Z187" s="89">
        <v>0</v>
      </c>
      <c r="AA187" s="90">
        <f t="shared" si="23"/>
        <v>0</v>
      </c>
      <c r="AT187" s="4" t="s">
        <v>71</v>
      </c>
      <c r="AU187" s="46">
        <v>1</v>
      </c>
      <c r="AY187" s="4" t="s">
        <v>70</v>
      </c>
      <c r="BE187" s="91">
        <f t="shared" si="24"/>
        <v>0</v>
      </c>
      <c r="BF187" s="91">
        <f t="shared" si="25"/>
        <v>0</v>
      </c>
      <c r="BG187" s="91">
        <f t="shared" si="26"/>
        <v>0</v>
      </c>
      <c r="BH187" s="91">
        <f t="shared" si="27"/>
        <v>0</v>
      </c>
      <c r="BI187" s="91">
        <f t="shared" si="28"/>
        <v>0</v>
      </c>
      <c r="BJ187" s="46">
        <v>1</v>
      </c>
      <c r="BK187" s="91">
        <f t="shared" si="29"/>
        <v>0</v>
      </c>
      <c r="BL187" s="46">
        <v>1</v>
      </c>
    </row>
    <row r="188" spans="2:64" ht="27" customHeight="1">
      <c r="B188" s="13"/>
      <c r="C188" s="98">
        <v>73</v>
      </c>
      <c r="D188" s="99" t="s">
        <v>85</v>
      </c>
      <c r="E188" s="100" t="s">
        <v>200</v>
      </c>
      <c r="F188" s="141" t="s">
        <v>201</v>
      </c>
      <c r="G188" s="142"/>
      <c r="H188" s="142"/>
      <c r="I188" s="143"/>
      <c r="J188" s="101" t="s">
        <v>107</v>
      </c>
      <c r="K188" s="102">
        <v>1</v>
      </c>
      <c r="L188" s="144"/>
      <c r="M188" s="143"/>
      <c r="N188" s="144">
        <f t="shared" si="20"/>
        <v>0</v>
      </c>
      <c r="O188" s="133"/>
      <c r="P188" s="133"/>
      <c r="Q188" s="134"/>
      <c r="R188" s="14"/>
      <c r="T188" s="88"/>
      <c r="U188" s="17" t="s">
        <v>18</v>
      </c>
      <c r="V188" s="89"/>
      <c r="W188" s="89">
        <f t="shared" si="21"/>
        <v>0</v>
      </c>
      <c r="X188" s="89">
        <v>0.001</v>
      </c>
      <c r="Y188" s="89">
        <f t="shared" si="22"/>
        <v>0.001</v>
      </c>
      <c r="Z188" s="89"/>
      <c r="AA188" s="90">
        <f t="shared" si="23"/>
        <v>0</v>
      </c>
      <c r="AT188" s="4" t="s">
        <v>85</v>
      </c>
      <c r="AU188" s="46">
        <v>1</v>
      </c>
      <c r="AY188" s="4" t="s">
        <v>70</v>
      </c>
      <c r="BE188" s="91">
        <f t="shared" si="24"/>
        <v>0</v>
      </c>
      <c r="BF188" s="91">
        <f t="shared" si="25"/>
        <v>0</v>
      </c>
      <c r="BG188" s="91">
        <f t="shared" si="26"/>
        <v>0</v>
      </c>
      <c r="BH188" s="91">
        <f t="shared" si="27"/>
        <v>0</v>
      </c>
      <c r="BI188" s="91">
        <f t="shared" si="28"/>
        <v>0</v>
      </c>
      <c r="BJ188" s="46">
        <v>1</v>
      </c>
      <c r="BK188" s="91">
        <f t="shared" si="29"/>
        <v>0</v>
      </c>
      <c r="BL188" s="46">
        <v>1</v>
      </c>
    </row>
    <row r="189" spans="2:64" ht="18" customHeight="1">
      <c r="B189" s="13"/>
      <c r="C189" s="83">
        <v>74</v>
      </c>
      <c r="D189" s="84" t="s">
        <v>71</v>
      </c>
      <c r="E189" s="85" t="s">
        <v>188</v>
      </c>
      <c r="F189" s="137" t="s">
        <v>202</v>
      </c>
      <c r="G189" s="133"/>
      <c r="H189" s="133"/>
      <c r="I189" s="134"/>
      <c r="J189" s="86" t="s">
        <v>107</v>
      </c>
      <c r="K189" s="87">
        <v>2</v>
      </c>
      <c r="L189" s="132"/>
      <c r="M189" s="134"/>
      <c r="N189" s="132">
        <f t="shared" si="20"/>
        <v>0</v>
      </c>
      <c r="O189" s="133"/>
      <c r="P189" s="133"/>
      <c r="Q189" s="134"/>
      <c r="R189" s="14"/>
      <c r="T189" s="88"/>
      <c r="U189" s="17" t="s">
        <v>18</v>
      </c>
      <c r="V189" s="89"/>
      <c r="W189" s="89">
        <f t="shared" si="21"/>
        <v>0</v>
      </c>
      <c r="X189" s="89">
        <v>0</v>
      </c>
      <c r="Y189" s="89">
        <f t="shared" si="22"/>
        <v>0</v>
      </c>
      <c r="Z189" s="89">
        <v>0</v>
      </c>
      <c r="AA189" s="90">
        <f t="shared" si="23"/>
        <v>0</v>
      </c>
      <c r="AT189" s="4" t="s">
        <v>71</v>
      </c>
      <c r="AU189" s="46">
        <v>1</v>
      </c>
      <c r="AY189" s="4" t="s">
        <v>70</v>
      </c>
      <c r="BE189" s="91">
        <f t="shared" si="24"/>
        <v>0</v>
      </c>
      <c r="BF189" s="91">
        <f t="shared" si="25"/>
        <v>0</v>
      </c>
      <c r="BG189" s="91">
        <f t="shared" si="26"/>
        <v>0</v>
      </c>
      <c r="BH189" s="91">
        <f t="shared" si="27"/>
        <v>0</v>
      </c>
      <c r="BI189" s="91">
        <f t="shared" si="28"/>
        <v>0</v>
      </c>
      <c r="BJ189" s="46">
        <v>1</v>
      </c>
      <c r="BK189" s="91">
        <f t="shared" si="29"/>
        <v>0</v>
      </c>
      <c r="BL189" s="46">
        <v>1</v>
      </c>
    </row>
    <row r="190" spans="2:64" ht="18" customHeight="1">
      <c r="B190" s="13"/>
      <c r="C190" s="98">
        <v>75</v>
      </c>
      <c r="D190" s="99" t="s">
        <v>85</v>
      </c>
      <c r="E190" s="100" t="s">
        <v>203</v>
      </c>
      <c r="F190" s="141" t="s">
        <v>204</v>
      </c>
      <c r="G190" s="142"/>
      <c r="H190" s="142"/>
      <c r="I190" s="143"/>
      <c r="J190" s="101" t="s">
        <v>107</v>
      </c>
      <c r="K190" s="102">
        <v>2</v>
      </c>
      <c r="L190" s="144"/>
      <c r="M190" s="143"/>
      <c r="N190" s="144">
        <f t="shared" si="20"/>
        <v>0</v>
      </c>
      <c r="O190" s="133"/>
      <c r="P190" s="133"/>
      <c r="Q190" s="134"/>
      <c r="R190" s="14"/>
      <c r="T190" s="88"/>
      <c r="U190" s="17" t="s">
        <v>18</v>
      </c>
      <c r="V190" s="89"/>
      <c r="W190" s="89">
        <f t="shared" si="21"/>
        <v>0</v>
      </c>
      <c r="X190" s="89">
        <v>0.00035</v>
      </c>
      <c r="Y190" s="89">
        <f t="shared" si="22"/>
        <v>0.0007</v>
      </c>
      <c r="Z190" s="89"/>
      <c r="AA190" s="90">
        <f t="shared" si="23"/>
        <v>0</v>
      </c>
      <c r="AT190" s="4" t="s">
        <v>85</v>
      </c>
      <c r="AU190" s="46">
        <v>1</v>
      </c>
      <c r="AY190" s="4" t="s">
        <v>70</v>
      </c>
      <c r="BE190" s="91">
        <f t="shared" si="24"/>
        <v>0</v>
      </c>
      <c r="BF190" s="91">
        <f t="shared" si="25"/>
        <v>0</v>
      </c>
      <c r="BG190" s="91">
        <f t="shared" si="26"/>
        <v>0</v>
      </c>
      <c r="BH190" s="91">
        <f t="shared" si="27"/>
        <v>0</v>
      </c>
      <c r="BI190" s="91">
        <f t="shared" si="28"/>
        <v>0</v>
      </c>
      <c r="BJ190" s="46">
        <v>1</v>
      </c>
      <c r="BK190" s="91">
        <f t="shared" si="29"/>
        <v>0</v>
      </c>
      <c r="BL190" s="46">
        <v>1</v>
      </c>
    </row>
    <row r="191" spans="2:64" ht="37.5" customHeight="1">
      <c r="B191" s="72"/>
      <c r="C191" s="73"/>
      <c r="D191" s="74" t="s">
        <v>53</v>
      </c>
      <c r="E191" s="75"/>
      <c r="N191" s="135">
        <f>BK191</f>
        <v>0</v>
      </c>
      <c r="O191" s="136"/>
      <c r="P191" s="136"/>
      <c r="Q191" s="136"/>
      <c r="R191" s="77"/>
      <c r="T191" s="78"/>
      <c r="W191" s="79">
        <f>SUM(W192:W192)</f>
        <v>0</v>
      </c>
      <c r="Y191" s="79">
        <f>SUM(Y192:Y192)</f>
        <v>0</v>
      </c>
      <c r="AA191" s="80">
        <f>SUM(AA192:AA192)</f>
        <v>0</v>
      </c>
      <c r="AR191" s="76"/>
      <c r="AT191" s="76" t="s">
        <v>34</v>
      </c>
      <c r="AU191" s="81">
        <v>0</v>
      </c>
      <c r="AY191" s="76" t="s">
        <v>70</v>
      </c>
      <c r="BK191" s="92">
        <f>SUM(BK192:BK192)</f>
        <v>0</v>
      </c>
      <c r="BL191" s="46">
        <v>0</v>
      </c>
    </row>
    <row r="192" spans="2:64" ht="27" customHeight="1">
      <c r="B192" s="13"/>
      <c r="C192" s="83">
        <v>76</v>
      </c>
      <c r="D192" s="84" t="s">
        <v>71</v>
      </c>
      <c r="E192" s="85" t="s">
        <v>120</v>
      </c>
      <c r="F192" s="137" t="s">
        <v>205</v>
      </c>
      <c r="G192" s="133"/>
      <c r="H192" s="133"/>
      <c r="I192" s="134"/>
      <c r="J192" s="86" t="s">
        <v>107</v>
      </c>
      <c r="K192" s="87">
        <v>1</v>
      </c>
      <c r="L192" s="132"/>
      <c r="M192" s="134"/>
      <c r="N192" s="132">
        <f>ROUND((L192*K192),2)</f>
        <v>0</v>
      </c>
      <c r="O192" s="133"/>
      <c r="P192" s="133"/>
      <c r="Q192" s="134"/>
      <c r="R192" s="14"/>
      <c r="T192" s="88"/>
      <c r="U192" s="17" t="s">
        <v>18</v>
      </c>
      <c r="V192" s="89"/>
      <c r="W192" s="89">
        <f>(V192*K192)</f>
        <v>0</v>
      </c>
      <c r="X192" s="89">
        <v>0</v>
      </c>
      <c r="Y192" s="89">
        <f>(X192*K192)</f>
        <v>0</v>
      </c>
      <c r="Z192" s="89">
        <v>0</v>
      </c>
      <c r="AA192" s="90">
        <f>(Z192*K192)</f>
        <v>0</v>
      </c>
      <c r="AT192" s="4" t="s">
        <v>71</v>
      </c>
      <c r="AU192" s="46">
        <v>1</v>
      </c>
      <c r="AY192" s="4" t="s">
        <v>70</v>
      </c>
      <c r="BE192" s="91">
        <f>IF((U192="základná"),N192,0)</f>
        <v>0</v>
      </c>
      <c r="BF192" s="91">
        <f>IF((U192="znížená"),N192,0)</f>
        <v>0</v>
      </c>
      <c r="BG192" s="91">
        <f>IF((U192="základná prenesená"),N192,0)</f>
        <v>0</v>
      </c>
      <c r="BH192" s="91">
        <f>IF((U192="znížená prenesená"),N192,0)</f>
        <v>0</v>
      </c>
      <c r="BI192" s="91">
        <f>IF((U192="nulová"),N192,0)</f>
        <v>0</v>
      </c>
      <c r="BJ192" s="46">
        <v>1</v>
      </c>
      <c r="BK192" s="91">
        <f>ROUND((L192*K192),2)</f>
        <v>0</v>
      </c>
      <c r="BL192" s="46">
        <v>1</v>
      </c>
    </row>
    <row r="193" spans="2:27" ht="14.25" customHeight="1">
      <c r="B193" s="31"/>
      <c r="C193" s="32"/>
      <c r="D193" s="103"/>
      <c r="E193" s="103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3"/>
      <c r="T193" s="23"/>
      <c r="U193" s="23"/>
      <c r="V193" s="23"/>
      <c r="W193" s="23"/>
      <c r="X193" s="23"/>
      <c r="Y193" s="23"/>
      <c r="Z193" s="23"/>
      <c r="AA193" s="23"/>
    </row>
  </sheetData>
  <sheetProtection/>
  <mergeCells count="282">
    <mergeCell ref="L112:M112"/>
    <mergeCell ref="N112:Q112"/>
    <mergeCell ref="N113:Q113"/>
    <mergeCell ref="F105:P105"/>
    <mergeCell ref="M107:P107"/>
    <mergeCell ref="M109:Q109"/>
    <mergeCell ref="M110:Q110"/>
    <mergeCell ref="L96:Q96"/>
    <mergeCell ref="C102:Q102"/>
    <mergeCell ref="F104:P104"/>
    <mergeCell ref="N191:Q191"/>
    <mergeCell ref="F192:I192"/>
    <mergeCell ref="L192:M192"/>
    <mergeCell ref="N192:Q192"/>
    <mergeCell ref="F189:I189"/>
    <mergeCell ref="L189:M189"/>
    <mergeCell ref="F112:I112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N118:Q118"/>
    <mergeCell ref="F119:I119"/>
    <mergeCell ref="F120:I120"/>
    <mergeCell ref="L120:M120"/>
    <mergeCell ref="N120:Q120"/>
    <mergeCell ref="F116:I116"/>
    <mergeCell ref="L116:M116"/>
    <mergeCell ref="N116:Q116"/>
    <mergeCell ref="F117:I117"/>
    <mergeCell ref="L117:M117"/>
    <mergeCell ref="N117:Q117"/>
    <mergeCell ref="N114:Q114"/>
    <mergeCell ref="F115:I115"/>
    <mergeCell ref="L115:M115"/>
    <mergeCell ref="N115:Q115"/>
    <mergeCell ref="N89:Q89"/>
    <mergeCell ref="N90:Q90"/>
    <mergeCell ref="N91:Q91"/>
    <mergeCell ref="N92:Q92"/>
    <mergeCell ref="N94:Q94"/>
    <mergeCell ref="L35:P35"/>
    <mergeCell ref="C76:Q76"/>
    <mergeCell ref="N88:Q88"/>
    <mergeCell ref="F78:P78"/>
    <mergeCell ref="F79:P79"/>
    <mergeCell ref="M81:P81"/>
    <mergeCell ref="M83:Q83"/>
    <mergeCell ref="M84:Q84"/>
    <mergeCell ref="C86:G86"/>
    <mergeCell ref="N86:Q86"/>
    <mergeCell ref="H32:J32"/>
    <mergeCell ref="M32:P32"/>
    <mergeCell ref="H33:J33"/>
    <mergeCell ref="M33:P33"/>
    <mergeCell ref="H30:J30"/>
    <mergeCell ref="M30:P30"/>
    <mergeCell ref="H31:J31"/>
    <mergeCell ref="M31:P31"/>
    <mergeCell ref="M25:P25"/>
    <mergeCell ref="M27:P27"/>
    <mergeCell ref="H29:J29"/>
    <mergeCell ref="M29:P29"/>
    <mergeCell ref="O18:P18"/>
    <mergeCell ref="O20:P20"/>
    <mergeCell ref="O21:P21"/>
    <mergeCell ref="M24:P24"/>
    <mergeCell ref="O17:P17"/>
    <mergeCell ref="S2:AC2"/>
    <mergeCell ref="C4:Q4"/>
    <mergeCell ref="F6:P6"/>
    <mergeCell ref="F7:P7"/>
    <mergeCell ref="O9:P9"/>
    <mergeCell ref="O11:P11"/>
    <mergeCell ref="F1:G1"/>
    <mergeCell ref="H1:K1"/>
    <mergeCell ref="C2:Q2"/>
    <mergeCell ref="O12:P12"/>
    <mergeCell ref="O14:P14"/>
    <mergeCell ref="O15:P15"/>
  </mergeCells>
  <hyperlinks>
    <hyperlink ref="F1" location="4657 - Rekonštrukcia zdravotechniky, elektroinštal.xls#'4657 (1) - MŠ SO - 02'!C4" display="4657 - Rekonštrukcia zdravotechniky, elektroinštal.xls#'4657 (1) - MŠ SO - 02'!C4"/>
    <hyperlink ref="H1" location="4657 - Rekonštrukcia zdravotechniky, elektroinštal.xls#'4657 (1) - MŠ SO - 02'!C88" display="4657 - Rekonštrukcia zdravotechniky, elektroinštal.xls#'4657 (1) - MŠ SO - 02'!C88"/>
    <hyperlink ref="L1" location="4657 - Rekonštrukcia zdravotechniky, elektroinštal.xls#'4657 (1) - MŠ SO - 02'!C113" display="4657 - Rekonštrukcia zdravotechniky, elektroinštal.xls#'4657 (1) - MŠ SO - 02'!C113"/>
    <hyperlink ref="S1" location="4657 - Rekonštrukcia zdravotechniky, elektroinštal.xls#'Rekapitulácia stavby'!C4" display="4657 - Rekonštrukcia zdravotechniky, elektroinštal.xls#'Rekapitulácia stavby'!C4"/>
  </hyperlinks>
  <printOptions/>
  <pageMargins left="0.5833333333333334" right="0.5833333333333334" top="0.5833333333333334" bottom="0.5833333333333334" header="0" footer="0"/>
  <pageSetup blackAndWhite="1" firstPageNumber="1" useFirstPageNumber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NATŠIN Vladimir</cp:lastModifiedBy>
  <dcterms:modified xsi:type="dcterms:W3CDTF">2017-06-09T13:21:25Z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