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020"/>
  </bookViews>
  <sheets>
    <sheet name="2019" sheetId="6" r:id="rId1"/>
  </sheets>
  <definedNames>
    <definedName name="_xlnm.Print_Area" localSheetId="0">'2019'!$A$1:$C$463</definedName>
  </definedNames>
  <calcPr calcId="152511"/>
</workbook>
</file>

<file path=xl/calcChain.xml><?xml version="1.0" encoding="utf-8"?>
<calcChain xmlns="http://schemas.openxmlformats.org/spreadsheetml/2006/main">
  <c r="E261" i="6" l="1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4" i="6"/>
  <c r="E286" i="6"/>
  <c r="E289" i="6"/>
  <c r="E290" i="6"/>
  <c r="E291" i="6"/>
  <c r="E292" i="6"/>
  <c r="E293" i="6"/>
  <c r="E294" i="6"/>
  <c r="E295" i="6"/>
  <c r="E296" i="6"/>
  <c r="E297" i="6"/>
  <c r="E298" i="6"/>
  <c r="E299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6" i="6"/>
  <c r="E339" i="6"/>
  <c r="E340" i="6"/>
  <c r="E341" i="6"/>
  <c r="E342" i="6"/>
  <c r="E345" i="6"/>
  <c r="E348" i="6"/>
  <c r="E349" i="6"/>
  <c r="E350" i="6"/>
  <c r="E351" i="6"/>
  <c r="E354" i="6"/>
  <c r="E355" i="6"/>
  <c r="E358" i="6"/>
  <c r="E359" i="6"/>
  <c r="E360" i="6"/>
  <c r="E361" i="6"/>
  <c r="E362" i="6"/>
  <c r="E365" i="6"/>
  <c r="E366" i="6"/>
  <c r="E369" i="6"/>
  <c r="E370" i="6"/>
  <c r="E371" i="6"/>
  <c r="E372" i="6"/>
  <c r="E373" i="6"/>
  <c r="E374" i="6"/>
  <c r="E381" i="6"/>
  <c r="E382" i="6"/>
  <c r="E383" i="6"/>
  <c r="E384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3" i="6"/>
  <c r="E406" i="6"/>
  <c r="E407" i="6"/>
  <c r="E408" i="6"/>
  <c r="E412" i="6"/>
  <c r="E415" i="6"/>
  <c r="E416" i="6"/>
  <c r="E420" i="6"/>
  <c r="E421" i="6"/>
  <c r="E422" i="6"/>
  <c r="E425" i="6"/>
  <c r="E430" i="6"/>
  <c r="E435" i="6"/>
  <c r="E217" i="6"/>
  <c r="E220" i="6"/>
  <c r="E222" i="6"/>
  <c r="E223" i="6"/>
  <c r="E224" i="6"/>
  <c r="E227" i="6"/>
  <c r="E229" i="6"/>
  <c r="E230" i="6"/>
  <c r="E231" i="6"/>
  <c r="E232" i="6"/>
  <c r="E233" i="6"/>
  <c r="E234" i="6"/>
  <c r="E235" i="6"/>
  <c r="E236" i="6"/>
  <c r="E239" i="6"/>
  <c r="E240" i="6"/>
  <c r="E241" i="6"/>
  <c r="E242" i="6"/>
  <c r="E245" i="6"/>
  <c r="E246" i="6"/>
  <c r="E248" i="6"/>
  <c r="E249" i="6"/>
  <c r="E250" i="6"/>
  <c r="E251" i="6"/>
  <c r="E254" i="6"/>
  <c r="E255" i="6"/>
  <c r="E258" i="6"/>
  <c r="E159" i="6"/>
  <c r="E160" i="6"/>
  <c r="E161" i="6"/>
  <c r="E164" i="6"/>
  <c r="E166" i="6"/>
  <c r="E169" i="6"/>
  <c r="E170" i="6"/>
  <c r="E173" i="6"/>
  <c r="E174" i="6"/>
  <c r="E175" i="6"/>
  <c r="E178" i="6"/>
  <c r="E180" i="6"/>
  <c r="E183" i="6"/>
  <c r="E186" i="6"/>
  <c r="E190" i="6"/>
  <c r="E192" i="6"/>
  <c r="E193" i="6"/>
  <c r="E195" i="6"/>
  <c r="E197" i="6"/>
  <c r="E198" i="6"/>
  <c r="E201" i="6"/>
  <c r="E204" i="6"/>
  <c r="E205" i="6"/>
  <c r="E206" i="6"/>
  <c r="E207" i="6"/>
  <c r="E210" i="6"/>
  <c r="E211" i="6"/>
  <c r="E212" i="6"/>
  <c r="E213" i="6"/>
  <c r="E214" i="6"/>
  <c r="E152" i="6"/>
  <c r="E153" i="6"/>
  <c r="E154" i="6"/>
  <c r="E155" i="6"/>
  <c r="E156" i="6"/>
  <c r="E143" i="6"/>
  <c r="E136" i="6"/>
  <c r="E137" i="6"/>
  <c r="E138" i="6"/>
  <c r="E139" i="6"/>
  <c r="E140" i="6"/>
  <c r="E141" i="6"/>
  <c r="E142" i="6"/>
  <c r="E144" i="6"/>
  <c r="E145" i="6"/>
  <c r="E146" i="6"/>
  <c r="E147" i="6"/>
  <c r="E148" i="6"/>
  <c r="E149" i="6"/>
  <c r="E150" i="6"/>
  <c r="E151" i="6"/>
  <c r="E105" i="6"/>
  <c r="E106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4" i="6"/>
  <c r="E11" i="6"/>
  <c r="E18" i="6"/>
  <c r="E19" i="6"/>
  <c r="E20" i="6"/>
  <c r="E21" i="6"/>
  <c r="E22" i="6"/>
  <c r="E23" i="6"/>
  <c r="E28" i="6"/>
  <c r="E29" i="6"/>
  <c r="E30" i="6"/>
  <c r="E31" i="6"/>
  <c r="E32" i="6"/>
  <c r="E33" i="6"/>
  <c r="E36" i="6"/>
  <c r="E37" i="6"/>
  <c r="E38" i="6"/>
  <c r="E39" i="6"/>
  <c r="E40" i="6"/>
  <c r="E43" i="6"/>
  <c r="E46" i="6"/>
  <c r="E47" i="6"/>
  <c r="E48" i="6"/>
  <c r="E49" i="6"/>
  <c r="E50" i="6"/>
  <c r="E51" i="6"/>
  <c r="E52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91" i="6"/>
  <c r="E92" i="6"/>
  <c r="E95" i="6"/>
  <c r="E96" i="6"/>
  <c r="E97" i="6"/>
  <c r="E98" i="6"/>
  <c r="E99" i="6"/>
  <c r="E17" i="6"/>
  <c r="E54" i="6" l="1"/>
  <c r="E301" i="6"/>
  <c r="E107" i="6"/>
  <c r="C437" i="6"/>
  <c r="C432" i="6"/>
  <c r="C424" i="6"/>
  <c r="E424" i="6" s="1"/>
  <c r="C419" i="6"/>
  <c r="E419" i="6" s="1"/>
  <c r="C414" i="6"/>
  <c r="E414" i="6" s="1"/>
  <c r="C410" i="6"/>
  <c r="E410" i="6" s="1"/>
  <c r="C405" i="6"/>
  <c r="E405" i="6" s="1"/>
  <c r="C402" i="6"/>
  <c r="E402" i="6" s="1"/>
  <c r="C386" i="6"/>
  <c r="E386" i="6" s="1"/>
  <c r="C380" i="6"/>
  <c r="E380" i="6" s="1"/>
  <c r="C368" i="6"/>
  <c r="E368" i="6" s="1"/>
  <c r="C364" i="6"/>
  <c r="E364" i="6" s="1"/>
  <c r="C357" i="6"/>
  <c r="E357" i="6" s="1"/>
  <c r="C353" i="6"/>
  <c r="E353" i="6" s="1"/>
  <c r="C347" i="6"/>
  <c r="E347" i="6" s="1"/>
  <c r="C344" i="6"/>
  <c r="E344" i="6" s="1"/>
  <c r="C338" i="6"/>
  <c r="E338" i="6" s="1"/>
  <c r="C335" i="6"/>
  <c r="E335" i="6" s="1"/>
  <c r="C301" i="6"/>
  <c r="C288" i="6"/>
  <c r="E288" i="6" s="1"/>
  <c r="C285" i="6"/>
  <c r="C260" i="6"/>
  <c r="E260" i="6" s="1"/>
  <c r="C257" i="6"/>
  <c r="E257" i="6" s="1"/>
  <c r="C253" i="6"/>
  <c r="E253" i="6" s="1"/>
  <c r="C244" i="6"/>
  <c r="E244" i="6" s="1"/>
  <c r="C238" i="6"/>
  <c r="E238" i="6" s="1"/>
  <c r="C228" i="6"/>
  <c r="C221" i="6"/>
  <c r="C216" i="6"/>
  <c r="E216" i="6" s="1"/>
  <c r="C209" i="6"/>
  <c r="E209" i="6" s="1"/>
  <c r="C203" i="6"/>
  <c r="E203" i="6" s="1"/>
  <c r="C200" i="6"/>
  <c r="E200" i="6" s="1"/>
  <c r="C196" i="6"/>
  <c r="C191" i="6"/>
  <c r="C185" i="6"/>
  <c r="E185" i="6" s="1"/>
  <c r="C182" i="6"/>
  <c r="E182" i="6" s="1"/>
  <c r="C179" i="6"/>
  <c r="C172" i="6"/>
  <c r="E172" i="6" s="1"/>
  <c r="C168" i="6"/>
  <c r="E168" i="6" s="1"/>
  <c r="C165" i="6"/>
  <c r="C158" i="6"/>
  <c r="E158" i="6" s="1"/>
  <c r="C107" i="6"/>
  <c r="C94" i="6"/>
  <c r="E94" i="6" s="1"/>
  <c r="C90" i="6"/>
  <c r="E90" i="6" s="1"/>
  <c r="E101" i="6" s="1"/>
  <c r="E441" i="6" s="1"/>
  <c r="C54" i="6"/>
  <c r="C45" i="6"/>
  <c r="E45" i="6" s="1"/>
  <c r="C42" i="6"/>
  <c r="E42" i="6" s="1"/>
  <c r="C35" i="6"/>
  <c r="E35" i="6" s="1"/>
  <c r="C27" i="6"/>
  <c r="E27" i="6" s="1"/>
  <c r="C16" i="6"/>
  <c r="E16" i="6" s="1"/>
  <c r="C13" i="6"/>
  <c r="E13" i="6" s="1"/>
  <c r="C10" i="6"/>
  <c r="E104" i="6" l="1"/>
  <c r="E221" i="6"/>
  <c r="C226" i="6"/>
  <c r="E226" i="6" s="1"/>
  <c r="E228" i="6"/>
  <c r="E8" i="6"/>
  <c r="C189" i="6"/>
  <c r="E189" i="6" s="1"/>
  <c r="E191" i="6"/>
  <c r="C449" i="6"/>
  <c r="E449" i="6" s="1"/>
  <c r="E432" i="6"/>
  <c r="C163" i="6"/>
  <c r="E163" i="6" s="1"/>
  <c r="E165" i="6"/>
  <c r="C177" i="6"/>
  <c r="E177" i="6" s="1"/>
  <c r="E179" i="6"/>
  <c r="C194" i="6"/>
  <c r="E194" i="6" s="1"/>
  <c r="E196" i="6"/>
  <c r="C283" i="6"/>
  <c r="E283" i="6" s="1"/>
  <c r="E376" i="6" s="1"/>
  <c r="E442" i="6" s="1"/>
  <c r="E452" i="6" s="1"/>
  <c r="E285" i="6"/>
  <c r="C454" i="6"/>
  <c r="E454" i="6" s="1"/>
  <c r="E437" i="6"/>
  <c r="C427" i="6"/>
  <c r="C25" i="6"/>
  <c r="E25" i="6" s="1"/>
  <c r="E86" i="6" s="1"/>
  <c r="E440" i="6" s="1"/>
  <c r="C188" i="6"/>
  <c r="E188" i="6" s="1"/>
  <c r="C104" i="6"/>
  <c r="C219" i="6"/>
  <c r="E219" i="6" s="1"/>
  <c r="C86" i="6"/>
  <c r="C101" i="6"/>
  <c r="C8" i="6"/>
  <c r="E447" i="6" l="1"/>
  <c r="E444" i="6"/>
  <c r="C443" i="6"/>
  <c r="E427" i="6"/>
  <c r="E443" i="6" s="1"/>
  <c r="C440" i="6"/>
  <c r="C376" i="6"/>
  <c r="C447" i="6"/>
  <c r="C441" i="6"/>
  <c r="C448" i="6"/>
  <c r="E448" i="6" s="1"/>
  <c r="E450" i="6" l="1"/>
  <c r="C452" i="6"/>
  <c r="C453" i="6"/>
  <c r="E453" i="6" s="1"/>
  <c r="E455" i="6" s="1"/>
  <c r="C450" i="6"/>
  <c r="C442" i="6"/>
  <c r="C444" i="6"/>
  <c r="C455" i="6" l="1"/>
</calcChain>
</file>

<file path=xl/sharedStrings.xml><?xml version="1.0" encoding="utf-8"?>
<sst xmlns="http://schemas.openxmlformats.org/spreadsheetml/2006/main" count="726" uniqueCount="410">
  <si>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</si>
  <si>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</si>
  <si>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</si>
  <si>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</si>
  <si>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</si>
  <si>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</si>
  <si>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</si>
  <si>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</si>
  <si>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</si>
  <si>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</si>
  <si>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</si>
  <si>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</si>
  <si>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</si>
  <si>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</si>
  <si>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</si>
  <si>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</si>
  <si>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</si>
  <si>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</si>
  <si>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</si>
  <si>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</si>
  <si>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</si>
  <si>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nebytových priestorov (nájomníci+BPN)</t>
  </si>
  <si>
    <t>Príjmy z prenájmu bytov -BPN</t>
  </si>
  <si>
    <t>Administratívne poplatky a platby</t>
  </si>
  <si>
    <t>Administratívne poplatky /správne poplatky/</t>
  </si>
  <si>
    <t>22xxxx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</si>
  <si>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</si>
  <si>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</si>
  <si>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</si>
  <si>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</si>
  <si>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</si>
  <si>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</si>
  <si>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</si>
  <si>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</si>
  <si>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</si>
  <si>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</si>
  <si>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</si>
  <si>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</si>
  <si>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</si>
  <si>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</si>
  <si>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</si>
  <si>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</si>
  <si>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</si>
  <si>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</si>
  <si>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</si>
  <si>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</si>
  <si>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Dotácia pre deti v hmotnej núdzi - stravné</t>
  </si>
  <si>
    <t>Dotácia na dopravné</t>
  </si>
  <si>
    <t>Dotácia na vzdelávacie poukazy</t>
  </si>
  <si>
    <t>Dotácia na učebnice</t>
  </si>
  <si>
    <t>Dotácia pre MŠ - posledný ročník</t>
  </si>
  <si>
    <t>Dotácia ŠFRB</t>
  </si>
  <si>
    <t>Dotácia na asistenta učiteľa</t>
  </si>
  <si>
    <t>Transfer pre CSS</t>
  </si>
  <si>
    <t>Granty /Boni fructi/</t>
  </si>
  <si>
    <t>Príspevky obcí na spoločný úrad</t>
  </si>
  <si>
    <t>Bežné príjmy spolu:</t>
  </si>
  <si>
    <r>
      <rPr>
        <b/>
        <sz val="12"/>
        <color indexed="8"/>
        <rFont val="Arial Narrow"/>
        <family val="2"/>
        <charset val="238"/>
      </rPr>
      <t>Kapitálové</t>
    </r>
    <r>
      <rPr>
        <sz val="12"/>
        <color indexed="8"/>
        <rFont val="Arial Narrow"/>
        <family val="2"/>
        <charset val="238"/>
      </rPr>
      <t xml:space="preserve"> </t>
    </r>
    <r>
      <rPr>
        <b/>
        <sz val="12"/>
        <color indexed="8"/>
        <rFont val="Arial Narrow"/>
        <family val="2"/>
        <charset val="238"/>
      </rPr>
      <t>príjmy</t>
    </r>
  </si>
  <si>
    <t>Príjem z predaja pozemkov</t>
  </si>
  <si>
    <t>23xxxx</t>
  </si>
  <si>
    <t>Príjem z predaja kapitálových aktív</t>
  </si>
  <si>
    <t>Transféry - kapitálové</t>
  </si>
  <si>
    <t>32xxxx</t>
  </si>
  <si>
    <t>Kapitálové príjmy spolu</t>
  </si>
  <si>
    <t>Bežné výdavky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</si>
  <si>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</si>
  <si>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</si>
  <si>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</si>
  <si>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</si>
  <si>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</si>
  <si>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</si>
  <si>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</si>
  <si>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</si>
  <si>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</si>
  <si>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</si>
  <si>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</si>
  <si>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</si>
  <si>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</si>
  <si>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</si>
  <si>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</si>
  <si>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</si>
  <si>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</si>
  <si>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</si>
  <si>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</si>
  <si>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</si>
  <si>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</si>
  <si>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</si>
  <si>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</si>
  <si>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</si>
  <si>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</si>
  <si>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</si>
  <si>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</si>
  <si>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</si>
  <si>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</si>
  <si>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</si>
  <si>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</si>
  <si>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</si>
  <si>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</si>
  <si>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Nájomné (klub dôchodcov, pozemky LESY SR,SPF)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</si>
  <si>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</si>
  <si>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</si>
  <si>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</si>
  <si>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</si>
  <si>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</si>
  <si>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</si>
  <si>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</si>
  <si>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</si>
  <si>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</si>
  <si>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</si>
  <si>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</si>
  <si>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</si>
  <si>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</si>
  <si>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</si>
  <si>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</si>
  <si>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</si>
  <si>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</si>
  <si>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</si>
  <si>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</si>
  <si>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</si>
  <si>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</si>
  <si>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</si>
  <si>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</si>
  <si>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</si>
  <si>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</si>
  <si>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</si>
  <si>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</si>
  <si>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</si>
  <si>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</si>
  <si>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</si>
  <si>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</si>
  <si>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</si>
  <si>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</si>
  <si>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</si>
  <si>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</si>
  <si>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</si>
  <si>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</si>
  <si>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</si>
  <si>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</si>
  <si>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</si>
  <si>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</si>
  <si>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</si>
  <si>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</si>
  <si>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</si>
  <si>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</si>
  <si>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</si>
  <si>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03 2 0</t>
  </si>
  <si>
    <t>Požiarna ochrana</t>
  </si>
  <si>
    <t>04 5 1</t>
  </si>
  <si>
    <t>Cestná doprava</t>
  </si>
  <si>
    <t>6xxxxxx</t>
  </si>
  <si>
    <t>ŠSÚ pre miestne komunikácie</t>
  </si>
  <si>
    <t>Nakladanie s odpadmi</t>
  </si>
  <si>
    <t>Monitorovacia správa na skládku odpadu a Zberný dvor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</si>
  <si>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</si>
  <si>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</si>
  <si>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</si>
  <si>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</si>
  <si>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</si>
  <si>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</si>
  <si>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</si>
  <si>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</si>
  <si>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</si>
  <si>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</si>
  <si>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</si>
  <si>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</si>
  <si>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</si>
  <si>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</si>
  <si>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</si>
  <si>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Propagácia a reklama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</si>
  <si>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</si>
  <si>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</si>
  <si>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</si>
  <si>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</si>
  <si>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</si>
  <si>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</si>
  <si>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</si>
  <si>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</si>
  <si>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</si>
  <si>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</si>
  <si>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</si>
  <si>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08.2.0.</t>
  </si>
  <si>
    <t>Kultúrne služby</t>
  </si>
  <si>
    <t>08.3.0.</t>
  </si>
  <si>
    <t>Vysielacie vydavateľské služby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</si>
  <si>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</si>
  <si>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</si>
  <si>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</si>
  <si>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</si>
  <si>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</si>
  <si>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</si>
  <si>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Vyhlásenie - športovec roka</t>
  </si>
  <si>
    <t>Údržba Domu smútku (katafalk)</t>
  </si>
  <si>
    <t>Príspevok-Rodinné centrum Drobček</t>
  </si>
  <si>
    <t>Členské - Združenie Babia hora</t>
  </si>
  <si>
    <t>Členské ZMOS</t>
  </si>
  <si>
    <t>Členské ZMOS - e-government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</si>
  <si>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</si>
  <si>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</si>
  <si>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</si>
  <si>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</si>
  <si>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</si>
  <si>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Príspevok -ZO-SZTP</t>
  </si>
  <si>
    <t>09.1.1</t>
  </si>
  <si>
    <t>Školský úrad</t>
  </si>
  <si>
    <t>Mzdy,platy a ost. osobné vyrovnania</t>
  </si>
  <si>
    <t>09.1.1.</t>
  </si>
  <si>
    <t>Predškolská výchova - MŠ</t>
  </si>
  <si>
    <t>Nemocenské dávky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</si>
  <si>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</si>
  <si>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</si>
  <si>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</si>
  <si>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</si>
  <si>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</si>
  <si>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</si>
  <si>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Príspevok na plavecký výcvik(bez RK)</t>
  </si>
  <si>
    <t xml:space="preserve">Príspevok na údržbu ihriska </t>
  </si>
  <si>
    <t>Dotácia na učebnice /bez RK/</t>
  </si>
  <si>
    <t>ZŠ Brehy -prenesené kompetencie (bez RK)</t>
  </si>
  <si>
    <t>Dotácia vzdelávacie poukazy</t>
  </si>
  <si>
    <t>Príspevok na plavecký výcvik (bez RK)</t>
  </si>
  <si>
    <t>Príspevok na údržbu ihriska</t>
  </si>
  <si>
    <t>Cirkevná základná škola</t>
  </si>
  <si>
    <t>09.1.2.1.</t>
  </si>
  <si>
    <t>Príspevok na lyžiarsky výcvik, na plavecký výcvik /s RK/</t>
  </si>
  <si>
    <t>Základná umelecká škola</t>
  </si>
  <si>
    <t>09.5.0.1.</t>
  </si>
  <si>
    <t>ŠKD + Cirkevná ZŠ</t>
  </si>
  <si>
    <t>Centrum voľného času Maják (bez RK)</t>
  </si>
  <si>
    <t>09.5.0.2.</t>
  </si>
  <si>
    <t>Vedľajšie služby v školstve</t>
  </si>
  <si>
    <t>09 6 0</t>
  </si>
  <si>
    <t>Sociálne zabezpečenie</t>
  </si>
  <si>
    <t>10.</t>
  </si>
  <si>
    <t>Vrátenie nevyčerpanej dotácie CSS a nocľaháreň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</si>
  <si>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</si>
  <si>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</si>
  <si>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</si>
  <si>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</si>
  <si>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</si>
  <si>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</si>
  <si>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</si>
  <si>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</si>
  <si>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</si>
  <si>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</si>
  <si>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</si>
  <si>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</si>
  <si>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</si>
  <si>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</si>
  <si>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</si>
  <si>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</si>
  <si>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</si>
  <si>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</si>
  <si>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Zateplenie budovy MsÚ</t>
  </si>
  <si>
    <t>04.5.1</t>
  </si>
  <si>
    <t>Doprava</t>
  </si>
  <si>
    <t>Náučný chodník 2,5x2100 so spevneným povrchom</t>
  </si>
  <si>
    <t>72xxxx</t>
  </si>
  <si>
    <t>10.2.0</t>
  </si>
  <si>
    <t>Ďalšie soc.služby-opatrovateľská služba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</si>
  <si>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</si>
  <si>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</si>
  <si>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</si>
  <si>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</si>
  <si>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</si>
  <si>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</si>
  <si>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</si>
  <si>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</si>
  <si>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</si>
  <si>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</si>
  <si>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</si>
  <si>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</si>
  <si>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</si>
  <si>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</si>
  <si>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</si>
  <si>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</si>
  <si>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</si>
  <si>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</si>
  <si>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</si>
  <si>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</si>
  <si>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</si>
  <si>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</si>
  <si>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Údržba budov - klimatizácia server,softvér</t>
  </si>
  <si>
    <t>Provízia</t>
  </si>
  <si>
    <t>Aktiváčne práce-dotácia</t>
  </si>
  <si>
    <t>Členské ZMOBO,Klaster Orava</t>
  </si>
  <si>
    <t>Sankcie za porušenie predpisov</t>
  </si>
  <si>
    <t>Dotácia na lyžiarský kurz</t>
  </si>
  <si>
    <t>Dotácia na školu v prírode</t>
  </si>
  <si>
    <t>Rekonštrukcia sociálnych zariadení, zdravotechniky a</t>
  </si>
  <si>
    <t>Údržba verejného priestranstva</t>
  </si>
  <si>
    <t>Ostatné kapitálové výdavky</t>
  </si>
  <si>
    <t>637xxxx</t>
  </si>
  <si>
    <t>Konkurzy, súťaže</t>
  </si>
  <si>
    <t>Rekonštrukcia Nábrežia</t>
  </si>
  <si>
    <t>Projektová dokumentácia zdravotechniky MŠ Veterná</t>
  </si>
  <si>
    <t>Špeciálne služby</t>
  </si>
  <si>
    <t>Obstaranie nehmotného majetku</t>
  </si>
  <si>
    <t>Projektová dokumentácia úpravy Nábrežia oproti SAD</t>
  </si>
  <si>
    <t>Rekonštrukcia MK-ul.Lazová</t>
  </si>
  <si>
    <t>Vybudovanie autobusových zastávok pri štátnej ceste 1/78</t>
  </si>
  <si>
    <t xml:space="preserve"> rozvodov v budove  MŠ X Veterná</t>
  </si>
  <si>
    <t>635xxx</t>
  </si>
  <si>
    <t>05.1.0</t>
  </si>
  <si>
    <t>01.1.1</t>
  </si>
  <si>
    <t>Dotácia pre matričný úrad</t>
  </si>
  <si>
    <t>Dotácia pre školské zariadenia - ZŠ</t>
  </si>
  <si>
    <t>Dotácia pre školský úrad</t>
  </si>
  <si>
    <t>Dotácia pre CVČ - od subjektov verejnej správy</t>
  </si>
  <si>
    <t>Nájom za dočasné parkovanie</t>
  </si>
  <si>
    <t>Nájom  nebytových priestorov MŠ</t>
  </si>
  <si>
    <t xml:space="preserve">Dotácia - evidencia obyvateľstva </t>
  </si>
  <si>
    <t>Dotácia na dopravu pre  TS</t>
  </si>
  <si>
    <t>Dotácia TS - podpora a rozvoj separovaného zberu</t>
  </si>
  <si>
    <t>Dotácia TS - čistenie MK,ver.priest.</t>
  </si>
  <si>
    <t>Dotácia TS - služby za uloženie a likvidáciu odpadu</t>
  </si>
  <si>
    <t>Dotácia TS - rozvoj obcí</t>
  </si>
  <si>
    <t>Dotácia TS - údržba verejného osvetlenia</t>
  </si>
  <si>
    <t>Príspevok -Mestský športový klub Námestovo</t>
  </si>
  <si>
    <t>Príspevok -Telovýchovná jednota Oravan Námestovo</t>
  </si>
  <si>
    <t>Príspevok -Námestovský klub slovenských turistov</t>
  </si>
  <si>
    <t>Dotácia na činnosť vo výške inkasovaného nájmu</t>
  </si>
  <si>
    <t>Dotácia na činnosť DKN</t>
  </si>
  <si>
    <t>Dotácia TS - údržba miestneho rozhlasu</t>
  </si>
  <si>
    <t>Dotácia- OZ Detské centrum Rozprávkovo</t>
  </si>
  <si>
    <t>Dotácia -  MŠ Jančová</t>
  </si>
  <si>
    <t>Dotácia na sociálne znevýhodn. -SZP (bez RK)</t>
  </si>
  <si>
    <t>Dotácia na  dopravné(bez RK)</t>
  </si>
  <si>
    <t>Dotácia na vzdelávacie poukazy(bez RK)</t>
  </si>
  <si>
    <t>Dotácia -Školský klub(bez RK)</t>
  </si>
  <si>
    <t>Dotácia -ZŠS pri ZŠ Komenského(bez RK)</t>
  </si>
  <si>
    <t>Príspevok na  športovú triedu (bez RK)</t>
  </si>
  <si>
    <t>Dotácia -Školský klub</t>
  </si>
  <si>
    <t>Dotácia -ZŠS pri ZŠ Brehy</t>
  </si>
  <si>
    <t>Dotácia na činnosť ZUŠ Ignáca Kolčáka (bez RK)</t>
  </si>
  <si>
    <t>Dotácia - Súkromná ZUŠ Fernezová /s RK/</t>
  </si>
  <si>
    <t>Dotácia - Súkromná ZUŠ Babuliaková s/RK/</t>
  </si>
  <si>
    <t>Dotácia- Školský klub pri Cirkevnej základnej škole /sRK/</t>
  </si>
  <si>
    <t>Dotácia na činnosť CVČ Maják</t>
  </si>
  <si>
    <t>Dotácia od subjektov verejnej správy</t>
  </si>
  <si>
    <t>Dotácia na činnosť pre Centrum sociálnych služieb</t>
  </si>
  <si>
    <t>Dotácia na činnosť ŠR - pre CSS</t>
  </si>
  <si>
    <t>Obstaranie špeciálnych učební ZŠ Komenského</t>
  </si>
  <si>
    <t>Obstaranie špeciálnych učební ZŠ Slnečná</t>
  </si>
  <si>
    <t>Aktivity dôchodcov MO JD a  KJ Námestovo</t>
  </si>
  <si>
    <t>05 1 0</t>
  </si>
  <si>
    <t>Dotácia - "Predchádzanie vzniku odpadu kompostovaním"</t>
  </si>
  <si>
    <t xml:space="preserve">Vybudovanie únikovej požiarnej cesty </t>
  </si>
  <si>
    <t>Rekonštrukcia vzduchotechniky v kinosále DK</t>
  </si>
  <si>
    <t>Dotácia na "Dni mesta Námestovo"</t>
  </si>
  <si>
    <t>Dotácia na projekt "Predchádzanie vzniku odpadu kompostovaním"</t>
  </si>
  <si>
    <t>Príspevok- Slovenský zväz drobnochovateľov</t>
  </si>
  <si>
    <t>Dotácia -Centrum špeciálno -pedagogického poradenstva ICM Orava</t>
  </si>
  <si>
    <t>Dotácia- Centrum špeciálno -pedagogického poradenstva Fonema</t>
  </si>
  <si>
    <t>VPP- nemocenské dávky</t>
  </si>
  <si>
    <t>Nemocenské dávky, odchodné</t>
  </si>
  <si>
    <t>Rekonštrukcia sociálnych zariadení a zdravotechniky</t>
  </si>
  <si>
    <t>Nájom nebytových  priestorov DKN</t>
  </si>
  <si>
    <t>Dotácia na "Podporu nemotorovej dopravy do zamestnania"</t>
  </si>
  <si>
    <t>Iné príjmy - služby</t>
  </si>
  <si>
    <t>24xxxx</t>
  </si>
  <si>
    <t>Vratky nevyčerpanej dotácie CSS</t>
  </si>
  <si>
    <t>Dotácia na registráciu adries, PREGOP</t>
  </si>
  <si>
    <t xml:space="preserve">Triedenie odpadu-nákup vriec, služby </t>
  </si>
  <si>
    <t>Príspevok -Námestovský ochotnícky súbor</t>
  </si>
  <si>
    <t xml:space="preserve">Údržba miestnej komunikácie </t>
  </si>
  <si>
    <t>Vybudovanie miestnej komunikácie ul.Brezová včetne kanál, voda</t>
  </si>
  <si>
    <t>Nájomné kop.strojov</t>
  </si>
  <si>
    <t>2xxxxx</t>
  </si>
  <si>
    <t>Vlastné príjmy RO /bez RK/</t>
  </si>
  <si>
    <t>Dotácia na  výzvu v Základnej škole úspešnejší bez /RK/</t>
  </si>
  <si>
    <t>Platby rodičov  MŠ a školské zariadenia</t>
  </si>
  <si>
    <t>3xxxxx</t>
  </si>
  <si>
    <t>Vlastné príjmy (bez RK)</t>
  </si>
  <si>
    <t xml:space="preserve">Monitorovacia správa -EU </t>
  </si>
  <si>
    <t>Dotácia na asistenta učiteľa bez RK</t>
  </si>
  <si>
    <t>Dotácia-denný stacionár</t>
  </si>
  <si>
    <t>Rekonštrukcia námestia A. Bernoláka</t>
  </si>
  <si>
    <t xml:space="preserve">Vybudovanie ul. Slanická časť Hlinisko </t>
  </si>
  <si>
    <t>Rekonštrukcia ul. Mlynská</t>
  </si>
  <si>
    <t>Dotácia TS - maľovanie kaplnky, oplotenie</t>
  </si>
  <si>
    <t>Dotácia na výzvu v ZŠ úspešnejší bez /RK/+spoluúčasť zriaďovateľa</t>
  </si>
  <si>
    <t>Rekonštrukcia ul. ČK od križovatky po OD Klinec</t>
  </si>
  <si>
    <t>Údržba školských budov, oprava sokla 240m2 /760m2</t>
  </si>
  <si>
    <t>Dotácia na rekonštrukcia zdravotechniky,IS v ZŠ Slnečná</t>
  </si>
  <si>
    <t>Dotácia na obstaranie špeciálnych učební ZŠ Komenského</t>
  </si>
  <si>
    <t xml:space="preserve">Pozemkové úpravy  Čerchle, Vojenské </t>
  </si>
  <si>
    <t>Monitorovacia správa Domov seniorov - EU</t>
  </si>
  <si>
    <t>Príjazdová komunikácia k Skate parku</t>
  </si>
  <si>
    <t>Rekonštrukcia ul. Miestneho priemyslu, Kliňanská cesta</t>
  </si>
  <si>
    <t>2202111</t>
  </si>
  <si>
    <t>Rekonštrukcia chodníka na ul. Štefánikova od kostola po Lidl</t>
  </si>
  <si>
    <t>Rekonštrukcia chodníka pri Dome kultúry 140m</t>
  </si>
  <si>
    <t>rekonštrukcia chodníka pred BD Hamuljakova 185/6</t>
  </si>
  <si>
    <t>Dotácia na obstaranie špeciálnych učební ZŠ Slnečná</t>
  </si>
  <si>
    <t>Pozemkové úpravy Čerchle, Vojenské,Brehy</t>
  </si>
  <si>
    <t>Vybudovanie workout park</t>
  </si>
  <si>
    <t>Rekonštrukcia strechy,zdravotechniky,IS v ZŠ Slnečná</t>
  </si>
  <si>
    <t>primátor mesta</t>
  </si>
  <si>
    <t>Výzvu v ZŠ úspešnejší bez /RK/+spoluúčasť zriaďovateľa</t>
  </si>
  <si>
    <t>637005</t>
  </si>
  <si>
    <t>Monitorovacia správa EÚ</t>
  </si>
  <si>
    <t>Na odstupné</t>
  </si>
  <si>
    <t>Rozpočet 2019</t>
  </si>
  <si>
    <t xml:space="preserve">Milan Hubík </t>
  </si>
  <si>
    <t xml:space="preserve">             Rozpočet mesta Námestovo na rok  2019</t>
  </si>
  <si>
    <t>Dotácia na výmenu strešnej krytiny ZŠ Slnečná</t>
  </si>
  <si>
    <t>Oprava strešnej krytiny v pavilóne "E"</t>
  </si>
  <si>
    <t>Schválený MsZ 13.12.2018, Uznesením č. 61/2018</t>
  </si>
  <si>
    <t>RO č.1/2019 schválené Uznesením č. 2/2019 dňa 23.01.2019</t>
  </si>
  <si>
    <t>Rozpočet 2019 + RO č.1/2019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</si>
</sst>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name val="Arial CE"/>
      <charset val="238"/>
    </font>
    <font>
      <b/>
      <i/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22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right" wrapText="1"/>
    </xf>
    <xf numFmtId="49" fontId="8" fillId="2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49" fontId="1" fillId="3" borderId="6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/>
    </xf>
    <xf numFmtId="49" fontId="10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1" fillId="3" borderId="1" xfId="0" applyFont="1" applyFill="1" applyBorder="1"/>
    <xf numFmtId="0" fontId="10" fillId="3" borderId="1" xfId="0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9" xfId="0" applyFont="1" applyFill="1" applyBorder="1" applyAlignment="1">
      <alignment wrapText="1"/>
    </xf>
    <xf numFmtId="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right" wrapText="1"/>
    </xf>
    <xf numFmtId="0" fontId="16" fillId="3" borderId="1" xfId="0" applyFont="1" applyFill="1" applyBorder="1" applyAlignment="1">
      <alignment wrapText="1"/>
    </xf>
    <xf numFmtId="10" fontId="1" fillId="3" borderId="9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5" fillId="5" borderId="1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" fontId="5" fillId="4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" fontId="4" fillId="5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4" fillId="3" borderId="0" xfId="0" applyFont="1" applyFill="1" applyBorder="1" applyAlignment="1">
      <alignment horizontal="center" wrapText="1"/>
    </xf>
    <xf numFmtId="1" fontId="4" fillId="2" borderId="1" xfId="2" applyNumberFormat="1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</cellXfs>
  <cellStyles count="3">
    <cellStyle name="Normálne" xfId="0" builtinId="0"/>
    <cellStyle name="normální_List1" xfId="1"/>
    <cellStyle name="Percentá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354624</xdr:colOff>
      <xdr:row>1</xdr:row>
      <xdr:rowOff>190501</xdr:rowOff>
    </xdr:from>
    <xdr:to>
      <xdr:col>1</xdr:col>
      <xdr:colOff>704850</xdr:colOff>
      <xdr:row>5</xdr:row>
      <xdr:rowOff>96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624" y="190501"/>
          <a:ext cx="836001" cy="65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"/>
  <sheetViews>
    <sheetView tabSelected="1" topLeftCell="A2" workbookViewId="0">
      <selection activeCell="A2" sqref="A2"/>
    </sheetView>
  </sheetViews>
  <sheetFormatPr defaultColWidth="16.5703125" defaultRowHeight="16.5" x14ac:dyDescent="0.3"/>
  <cols>
    <col min="1" max="1" width="7.28515625" style="2" customWidth="1"/>
    <col min="2" max="2" width="56.7109375" style="2" customWidth="1"/>
    <col min="3" max="3" width="17.28515625" style="29" customWidth="1"/>
    <col min="4" max="4" width="18" style="2" customWidth="1"/>
    <col min="5" max="5" width="13.85546875" style="2" customWidth="1"/>
    <col min="6" max="6" width="11.140625" style="2" customWidth="1"/>
    <col min="7" max="7" width="21.28515625" style="2" customWidth="1"/>
    <col min="8" max="222" width="9.140625" style="2" customWidth="1"/>
    <col min="223" max="223" width="9.28515625" style="2" customWidth="1"/>
    <col min="224" max="224" width="52.28515625" style="2" customWidth="1"/>
    <col min="225" max="225" width="0" style="2" hidden="1" customWidth="1"/>
    <col min="226" max="226" width="12.5703125" style="2" customWidth="1"/>
    <col min="227" max="227" width="0" style="2" hidden="1" customWidth="1"/>
    <col min="228" max="228" width="9.5703125" style="2" customWidth="1"/>
    <col min="229" max="229" width="11.7109375" style="2" customWidth="1"/>
    <col min="230" max="230" width="10.42578125" style="2" customWidth="1"/>
    <col min="231" max="231" width="0" style="2" hidden="1" customWidth="1"/>
    <col min="232" max="232" width="11.140625" style="2" customWidth="1"/>
    <col min="233" max="16384" width="16.5703125" style="2"/>
  </cols>
  <sheetData>
    <row r="1" spans="1:5" s="3" customFormat="1" hidden="1" x14ac:dyDescent="0.3">
      <c r="A1" s="14"/>
      <c r="B1" s="15"/>
      <c r="C1" s="30"/>
      <c r="D1" s="11"/>
    </row>
    <row r="2" spans="1:5" s="5" customFormat="1" x14ac:dyDescent="0.3">
      <c r="A2" s="32"/>
      <c r="B2" s="33"/>
      <c r="C2" s="90"/>
    </row>
    <row r="3" spans="1:5" s="5" customFormat="1" ht="18.75" x14ac:dyDescent="0.3">
      <c r="A3" s="34"/>
      <c r="B3" s="88" t="s">
        <v>404</v>
      </c>
      <c r="C3" s="88"/>
    </row>
    <row r="4" spans="1:5" s="5" customFormat="1" x14ac:dyDescent="0.3">
      <c r="A4" s="34"/>
      <c r="B4" s="20"/>
      <c r="C4" s="91"/>
    </row>
    <row r="5" spans="1:5" s="5" customFormat="1" ht="15" customHeight="1" x14ac:dyDescent="0.3">
      <c r="A5" s="34"/>
      <c r="B5" s="20"/>
      <c r="C5" s="91"/>
    </row>
    <row r="6" spans="1:5" s="6" customFormat="1" x14ac:dyDescent="0.3">
      <c r="A6" s="35"/>
      <c r="B6" s="21"/>
      <c r="C6" s="92"/>
    </row>
    <row r="7" spans="1:5" s="4" customFormat="1" ht="62.25" customHeight="1" x14ac:dyDescent="0.3">
      <c r="A7" s="74"/>
      <c r="B7" s="26" t="s">
        <v>0</v>
      </c>
      <c r="C7" s="75" t="s">
        <v>402</v>
      </c>
      <c r="D7" s="81" t="s">
        <v>408</v>
      </c>
      <c r="E7" s="82" t="s">
        <v>409</v>
      </c>
    </row>
    <row r="8" spans="1:5" ht="17.100000000000001" customHeight="1" x14ac:dyDescent="0.3">
      <c r="A8" s="23">
        <v>100</v>
      </c>
      <c r="B8" s="1" t="s">
        <v>1</v>
      </c>
      <c r="C8" s="50">
        <f>C10+C13+C16</f>
        <v>6189417</v>
      </c>
      <c r="D8" s="56"/>
      <c r="E8" s="77">
        <f>E11+E13+E16</f>
        <v>6189417</v>
      </c>
    </row>
    <row r="9" spans="1:5" ht="15" customHeight="1" x14ac:dyDescent="0.3">
      <c r="A9" s="24"/>
      <c r="D9" s="12"/>
    </row>
    <row r="10" spans="1:5" ht="15" customHeight="1" x14ac:dyDescent="0.3">
      <c r="A10" s="23">
        <v>110</v>
      </c>
      <c r="B10" s="1" t="s">
        <v>2</v>
      </c>
      <c r="C10" s="50">
        <f>C11</f>
        <v>5441167</v>
      </c>
      <c r="D10" s="76"/>
      <c r="E10" s="89">
        <v>5441167</v>
      </c>
    </row>
    <row r="11" spans="1:5" ht="15" customHeight="1" x14ac:dyDescent="0.3">
      <c r="A11" s="24" t="s">
        <v>3</v>
      </c>
      <c r="B11" s="2" t="s">
        <v>4</v>
      </c>
      <c r="C11" s="83">
        <v>5441167</v>
      </c>
      <c r="D11" s="56"/>
      <c r="E11" s="7">
        <f>C11</f>
        <v>5441167</v>
      </c>
    </row>
    <row r="12" spans="1:5" ht="15" customHeight="1" x14ac:dyDescent="0.3">
      <c r="A12" s="24"/>
      <c r="D12" s="12"/>
    </row>
    <row r="13" spans="1:5" ht="15" customHeight="1" x14ac:dyDescent="0.3">
      <c r="A13" s="23">
        <v>120</v>
      </c>
      <c r="B13" s="1" t="s">
        <v>5</v>
      </c>
      <c r="C13" s="49">
        <f>SUM(C14)</f>
        <v>494700</v>
      </c>
      <c r="D13" s="12"/>
      <c r="E13" s="1">
        <f>C13</f>
        <v>494700</v>
      </c>
    </row>
    <row r="14" spans="1:5" ht="15" customHeight="1" x14ac:dyDescent="0.3">
      <c r="A14" s="24" t="s">
        <v>6</v>
      </c>
      <c r="B14" s="2" t="s">
        <v>7</v>
      </c>
      <c r="C14" s="29">
        <v>494700</v>
      </c>
      <c r="D14" s="56"/>
      <c r="E14" s="2">
        <f t="shared" ref="E14:E16" si="0">C14</f>
        <v>494700</v>
      </c>
    </row>
    <row r="15" spans="1:5" ht="15" customHeight="1" x14ac:dyDescent="0.3">
      <c r="A15" s="24"/>
      <c r="D15" s="12"/>
    </row>
    <row r="16" spans="1:5" ht="15" customHeight="1" x14ac:dyDescent="0.3">
      <c r="A16" s="23">
        <v>133</v>
      </c>
      <c r="B16" s="1" t="s">
        <v>8</v>
      </c>
      <c r="C16" s="49">
        <f>SUM(C17:C23)</f>
        <v>253550</v>
      </c>
      <c r="D16" s="12"/>
      <c r="E16" s="1">
        <f t="shared" si="0"/>
        <v>253550</v>
      </c>
    </row>
    <row r="17" spans="1:12" ht="15" customHeight="1" x14ac:dyDescent="0.3">
      <c r="A17" s="24" t="s">
        <v>9</v>
      </c>
      <c r="B17" s="2" t="s">
        <v>10</v>
      </c>
      <c r="C17" s="29">
        <v>5200</v>
      </c>
      <c r="D17" s="12"/>
      <c r="E17" s="2">
        <f>D17+C17</f>
        <v>5200</v>
      </c>
    </row>
    <row r="18" spans="1:12" ht="15" customHeight="1" x14ac:dyDescent="0.3">
      <c r="A18" s="24" t="s">
        <v>9</v>
      </c>
      <c r="B18" s="2" t="s">
        <v>11</v>
      </c>
      <c r="C18" s="29">
        <v>350</v>
      </c>
      <c r="D18" s="12"/>
      <c r="E18" s="2">
        <f t="shared" ref="E18:E81" si="1">D18+C18</f>
        <v>350</v>
      </c>
    </row>
    <row r="19" spans="1:12" ht="15" customHeight="1" x14ac:dyDescent="0.3">
      <c r="A19" s="24" t="s">
        <v>9</v>
      </c>
      <c r="B19" s="2" t="s">
        <v>12</v>
      </c>
      <c r="C19" s="29">
        <v>2000</v>
      </c>
      <c r="D19" s="12"/>
      <c r="E19" s="2">
        <f t="shared" si="1"/>
        <v>2000</v>
      </c>
    </row>
    <row r="20" spans="1:12" ht="15" customHeight="1" x14ac:dyDescent="0.3">
      <c r="A20" s="24" t="s">
        <v>9</v>
      </c>
      <c r="B20" s="2" t="s">
        <v>13</v>
      </c>
      <c r="C20" s="29">
        <v>6000</v>
      </c>
      <c r="D20" s="12"/>
      <c r="E20" s="2">
        <f t="shared" si="1"/>
        <v>6000</v>
      </c>
      <c r="F20" s="7"/>
    </row>
    <row r="21" spans="1:12" ht="15" customHeight="1" x14ac:dyDescent="0.3">
      <c r="A21" s="24" t="s">
        <v>9</v>
      </c>
      <c r="B21" s="2" t="s">
        <v>14</v>
      </c>
      <c r="C21" s="29">
        <v>15000</v>
      </c>
      <c r="D21" s="56"/>
      <c r="E21" s="2">
        <f t="shared" si="1"/>
        <v>15000</v>
      </c>
    </row>
    <row r="22" spans="1:12" ht="15" customHeight="1" x14ac:dyDescent="0.3">
      <c r="A22" s="24" t="s">
        <v>9</v>
      </c>
      <c r="B22" s="2" t="s">
        <v>15</v>
      </c>
      <c r="C22" s="29">
        <v>45000</v>
      </c>
      <c r="D22" s="12"/>
      <c r="E22" s="2">
        <f t="shared" si="1"/>
        <v>45000</v>
      </c>
    </row>
    <row r="23" spans="1:12" ht="15" customHeight="1" x14ac:dyDescent="0.3">
      <c r="A23" s="24" t="s">
        <v>9</v>
      </c>
      <c r="B23" s="2" t="s">
        <v>16</v>
      </c>
      <c r="C23" s="29">
        <v>180000</v>
      </c>
      <c r="D23" s="12"/>
      <c r="E23" s="2">
        <f t="shared" si="1"/>
        <v>180000</v>
      </c>
    </row>
    <row r="24" spans="1:12" ht="15" customHeight="1" x14ac:dyDescent="0.3">
      <c r="A24" s="24"/>
      <c r="D24" s="12"/>
    </row>
    <row r="25" spans="1:12" ht="15" customHeight="1" x14ac:dyDescent="0.3">
      <c r="A25" s="23">
        <v>200</v>
      </c>
      <c r="B25" s="1" t="s">
        <v>17</v>
      </c>
      <c r="C25" s="49">
        <f>C27+C35+C42+C45</f>
        <v>770905</v>
      </c>
      <c r="D25" s="12"/>
      <c r="E25" s="1">
        <f t="shared" si="1"/>
        <v>770905</v>
      </c>
    </row>
    <row r="26" spans="1:12" ht="15" customHeight="1" x14ac:dyDescent="0.3">
      <c r="A26" s="24"/>
      <c r="D26" s="12"/>
      <c r="F26" s="53"/>
    </row>
    <row r="27" spans="1:12" ht="15" customHeight="1" x14ac:dyDescent="0.3">
      <c r="A27" s="23">
        <v>210</v>
      </c>
      <c r="B27" s="1" t="s">
        <v>18</v>
      </c>
      <c r="C27" s="49">
        <f>SUM(C28:C33)</f>
        <v>182120</v>
      </c>
      <c r="D27" s="12"/>
      <c r="E27" s="1">
        <f t="shared" si="1"/>
        <v>182120</v>
      </c>
      <c r="F27" s="53"/>
    </row>
    <row r="28" spans="1:12" ht="15" customHeight="1" x14ac:dyDescent="0.3">
      <c r="A28" s="24" t="s">
        <v>19</v>
      </c>
      <c r="B28" s="2" t="s">
        <v>20</v>
      </c>
      <c r="C28" s="29">
        <v>23300</v>
      </c>
      <c r="D28" s="12"/>
      <c r="E28" s="2">
        <f t="shared" si="1"/>
        <v>23300</v>
      </c>
    </row>
    <row r="29" spans="1:12" ht="15" customHeight="1" x14ac:dyDescent="0.3">
      <c r="A29" s="24" t="s">
        <v>19</v>
      </c>
      <c r="B29" s="2" t="s">
        <v>308</v>
      </c>
      <c r="C29" s="29">
        <v>52000</v>
      </c>
      <c r="D29" s="12"/>
      <c r="E29" s="2">
        <f t="shared" si="1"/>
        <v>52000</v>
      </c>
      <c r="F29" s="53"/>
    </row>
    <row r="30" spans="1:12" ht="15" customHeight="1" x14ac:dyDescent="0.3">
      <c r="A30" s="24" t="s">
        <v>19</v>
      </c>
      <c r="B30" s="2" t="s">
        <v>21</v>
      </c>
      <c r="C30" s="29">
        <v>30600</v>
      </c>
      <c r="D30" s="12"/>
      <c r="E30" s="2">
        <f t="shared" si="1"/>
        <v>30600</v>
      </c>
      <c r="L30" s="7"/>
    </row>
    <row r="31" spans="1:12" ht="15" customHeight="1" x14ac:dyDescent="0.3">
      <c r="A31" s="24" t="s">
        <v>19</v>
      </c>
      <c r="B31" s="2" t="s">
        <v>22</v>
      </c>
      <c r="C31" s="29">
        <v>36000</v>
      </c>
      <c r="D31" s="12"/>
      <c r="E31" s="2">
        <f t="shared" si="1"/>
        <v>36000</v>
      </c>
    </row>
    <row r="32" spans="1:12" ht="15" customHeight="1" x14ac:dyDescent="0.3">
      <c r="A32" s="24" t="s">
        <v>19</v>
      </c>
      <c r="B32" s="2" t="s">
        <v>356</v>
      </c>
      <c r="C32" s="29">
        <v>40000</v>
      </c>
      <c r="D32" s="12"/>
      <c r="E32" s="2">
        <f t="shared" si="1"/>
        <v>40000</v>
      </c>
    </row>
    <row r="33" spans="1:6" ht="15" customHeight="1" x14ac:dyDescent="0.3">
      <c r="A33" s="24" t="s">
        <v>19</v>
      </c>
      <c r="B33" s="2" t="s">
        <v>309</v>
      </c>
      <c r="C33" s="29">
        <v>220</v>
      </c>
      <c r="D33" s="12"/>
      <c r="E33" s="2">
        <f t="shared" si="1"/>
        <v>220</v>
      </c>
    </row>
    <row r="34" spans="1:6" ht="15" customHeight="1" x14ac:dyDescent="0.3">
      <c r="A34" s="24"/>
      <c r="D34" s="12"/>
    </row>
    <row r="35" spans="1:6" ht="15" customHeight="1" x14ac:dyDescent="0.3">
      <c r="A35" s="23">
        <v>220</v>
      </c>
      <c r="B35" s="1" t="s">
        <v>23</v>
      </c>
      <c r="C35" s="49">
        <f>SUM(C36:C41)</f>
        <v>93300</v>
      </c>
      <c r="D35" s="12"/>
      <c r="E35" s="1">
        <f t="shared" si="1"/>
        <v>93300</v>
      </c>
    </row>
    <row r="36" spans="1:6" ht="15" customHeight="1" x14ac:dyDescent="0.3">
      <c r="A36" s="24" t="s">
        <v>25</v>
      </c>
      <c r="B36" s="2" t="s">
        <v>24</v>
      </c>
      <c r="C36" s="29">
        <v>40800</v>
      </c>
      <c r="D36" s="12"/>
      <c r="E36" s="2">
        <f t="shared" si="1"/>
        <v>40800</v>
      </c>
    </row>
    <row r="37" spans="1:6" ht="15" customHeight="1" x14ac:dyDescent="0.3">
      <c r="A37" s="24" t="s">
        <v>25</v>
      </c>
      <c r="B37" s="2" t="s">
        <v>285</v>
      </c>
      <c r="C37" s="29">
        <v>9000</v>
      </c>
      <c r="D37" s="12"/>
      <c r="E37" s="2">
        <f t="shared" si="1"/>
        <v>9000</v>
      </c>
    </row>
    <row r="38" spans="1:6" ht="15" customHeight="1" x14ac:dyDescent="0.3">
      <c r="A38" s="24" t="s">
        <v>25</v>
      </c>
      <c r="B38" s="2" t="s">
        <v>358</v>
      </c>
      <c r="C38" s="29">
        <v>10000</v>
      </c>
      <c r="D38" s="12"/>
      <c r="E38" s="2">
        <f t="shared" si="1"/>
        <v>10000</v>
      </c>
      <c r="F38" s="53"/>
    </row>
    <row r="39" spans="1:6" ht="15" customHeight="1" x14ac:dyDescent="0.3">
      <c r="A39" s="24" t="s">
        <v>25</v>
      </c>
      <c r="B39" s="2" t="s">
        <v>370</v>
      </c>
      <c r="C39" s="29">
        <v>29700</v>
      </c>
      <c r="D39" s="12"/>
      <c r="E39" s="2">
        <f t="shared" si="1"/>
        <v>29700</v>
      </c>
    </row>
    <row r="40" spans="1:6" ht="15" customHeight="1" x14ac:dyDescent="0.3">
      <c r="A40" s="24" t="s">
        <v>25</v>
      </c>
      <c r="B40" s="2" t="s">
        <v>26</v>
      </c>
      <c r="C40" s="29">
        <v>3800</v>
      </c>
      <c r="D40" s="12"/>
      <c r="E40" s="2">
        <f t="shared" si="1"/>
        <v>3800</v>
      </c>
    </row>
    <row r="41" spans="1:6" ht="15" customHeight="1" x14ac:dyDescent="0.3">
      <c r="A41" s="24"/>
      <c r="D41" s="12"/>
    </row>
    <row r="42" spans="1:6" ht="15" customHeight="1" x14ac:dyDescent="0.3">
      <c r="A42" s="23">
        <v>240</v>
      </c>
      <c r="B42" s="1" t="s">
        <v>27</v>
      </c>
      <c r="C42" s="49">
        <f>SUM(C43)</f>
        <v>4200</v>
      </c>
      <c r="D42" s="12"/>
      <c r="E42" s="1">
        <f t="shared" si="1"/>
        <v>4200</v>
      </c>
    </row>
    <row r="43" spans="1:6" ht="15" customHeight="1" x14ac:dyDescent="0.3">
      <c r="A43" s="24" t="s">
        <v>359</v>
      </c>
      <c r="B43" s="2" t="s">
        <v>28</v>
      </c>
      <c r="C43" s="29">
        <v>4200</v>
      </c>
      <c r="D43" s="12"/>
      <c r="E43" s="2">
        <f t="shared" si="1"/>
        <v>4200</v>
      </c>
    </row>
    <row r="44" spans="1:6" ht="15" customHeight="1" x14ac:dyDescent="0.3">
      <c r="A44" s="24"/>
      <c r="D44" s="12"/>
    </row>
    <row r="45" spans="1:6" ht="15" customHeight="1" x14ac:dyDescent="0.3">
      <c r="A45" s="23">
        <v>290</v>
      </c>
      <c r="B45" s="1" t="s">
        <v>29</v>
      </c>
      <c r="C45" s="49">
        <f>SUM(C46:C52)</f>
        <v>491285</v>
      </c>
      <c r="D45" s="12"/>
      <c r="E45" s="1">
        <f t="shared" si="1"/>
        <v>491285</v>
      </c>
    </row>
    <row r="46" spans="1:6" ht="15" customHeight="1" x14ac:dyDescent="0.3">
      <c r="A46" s="24" t="s">
        <v>31</v>
      </c>
      <c r="B46" s="2" t="s">
        <v>30</v>
      </c>
      <c r="C46" s="29">
        <v>4000</v>
      </c>
      <c r="D46" s="28"/>
      <c r="E46" s="2">
        <f t="shared" si="1"/>
        <v>4000</v>
      </c>
      <c r="F46" s="18"/>
    </row>
    <row r="47" spans="1:6" ht="15" customHeight="1" x14ac:dyDescent="0.3">
      <c r="A47" s="24" t="s">
        <v>31</v>
      </c>
      <c r="B47" s="2" t="s">
        <v>32</v>
      </c>
      <c r="C47" s="29">
        <v>5000</v>
      </c>
      <c r="D47" s="12"/>
      <c r="E47" s="2">
        <f t="shared" si="1"/>
        <v>5000</v>
      </c>
    </row>
    <row r="48" spans="1:6" ht="15" customHeight="1" x14ac:dyDescent="0.3">
      <c r="A48" s="24" t="s">
        <v>31</v>
      </c>
      <c r="B48" s="2" t="s">
        <v>29</v>
      </c>
      <c r="C48" s="29">
        <v>5000</v>
      </c>
      <c r="D48" s="12"/>
      <c r="E48" s="2">
        <f t="shared" si="1"/>
        <v>5000</v>
      </c>
    </row>
    <row r="49" spans="1:7" s="18" customFormat="1" ht="15" customHeight="1" x14ac:dyDescent="0.3">
      <c r="A49" s="27" t="s">
        <v>367</v>
      </c>
      <c r="B49" s="18" t="s">
        <v>368</v>
      </c>
      <c r="C49" s="29">
        <v>391410</v>
      </c>
      <c r="D49" s="28"/>
      <c r="E49" s="2">
        <f t="shared" si="1"/>
        <v>391410</v>
      </c>
    </row>
    <row r="50" spans="1:7" ht="15" customHeight="1" x14ac:dyDescent="0.3">
      <c r="A50" s="24" t="s">
        <v>31</v>
      </c>
      <c r="B50" s="2" t="s">
        <v>33</v>
      </c>
      <c r="C50" s="29">
        <v>1000</v>
      </c>
      <c r="D50" s="12"/>
      <c r="E50" s="2">
        <f t="shared" si="1"/>
        <v>1000</v>
      </c>
    </row>
    <row r="51" spans="1:7" ht="15" customHeight="1" x14ac:dyDescent="0.3">
      <c r="A51" s="24" t="s">
        <v>31</v>
      </c>
      <c r="B51" s="2" t="s">
        <v>360</v>
      </c>
      <c r="C51" s="29">
        <v>50000</v>
      </c>
      <c r="D51" s="12"/>
      <c r="E51" s="2">
        <f t="shared" si="1"/>
        <v>50000</v>
      </c>
    </row>
    <row r="52" spans="1:7" ht="15" customHeight="1" x14ac:dyDescent="0.3">
      <c r="A52" s="24" t="s">
        <v>31</v>
      </c>
      <c r="B52" s="18" t="s">
        <v>394</v>
      </c>
      <c r="C52" s="29">
        <v>34875</v>
      </c>
      <c r="D52" s="12"/>
      <c r="E52" s="2">
        <f t="shared" si="1"/>
        <v>34875</v>
      </c>
    </row>
    <row r="53" spans="1:7" ht="15" customHeight="1" x14ac:dyDescent="0.3">
      <c r="A53" s="24"/>
      <c r="D53" s="12"/>
    </row>
    <row r="54" spans="1:7" ht="15" customHeight="1" x14ac:dyDescent="0.3">
      <c r="A54" s="23">
        <v>300</v>
      </c>
      <c r="B54" s="1" t="s">
        <v>34</v>
      </c>
      <c r="C54" s="50">
        <f>SUM(C55:C84)</f>
        <v>1965476</v>
      </c>
      <c r="D54" s="12"/>
      <c r="E54" s="1">
        <f>SUM(E55:E84)</f>
        <v>2020476</v>
      </c>
      <c r="G54" s="7"/>
    </row>
    <row r="55" spans="1:7" ht="15" customHeight="1" x14ac:dyDescent="0.3">
      <c r="A55" s="24" t="s">
        <v>36</v>
      </c>
      <c r="B55" s="2" t="s">
        <v>35</v>
      </c>
      <c r="C55" s="29">
        <v>12423</v>
      </c>
      <c r="D55" s="12"/>
      <c r="E55" s="2">
        <f t="shared" si="1"/>
        <v>12423</v>
      </c>
    </row>
    <row r="56" spans="1:7" ht="15" customHeight="1" x14ac:dyDescent="0.3">
      <c r="A56" s="24" t="s">
        <v>36</v>
      </c>
      <c r="B56" s="2" t="s">
        <v>37</v>
      </c>
      <c r="C56" s="29">
        <v>342</v>
      </c>
      <c r="D56" s="12"/>
      <c r="E56" s="2">
        <f t="shared" si="1"/>
        <v>342</v>
      </c>
    </row>
    <row r="57" spans="1:7" ht="15" customHeight="1" x14ac:dyDescent="0.3">
      <c r="A57" s="24" t="s">
        <v>36</v>
      </c>
      <c r="B57" s="2" t="s">
        <v>38</v>
      </c>
      <c r="C57" s="29">
        <v>200</v>
      </c>
      <c r="D57" s="12"/>
      <c r="E57" s="2">
        <f t="shared" si="1"/>
        <v>200</v>
      </c>
    </row>
    <row r="58" spans="1:7" ht="15" customHeight="1" x14ac:dyDescent="0.3">
      <c r="A58" s="24" t="s">
        <v>36</v>
      </c>
      <c r="B58" s="2" t="s">
        <v>39</v>
      </c>
      <c r="C58" s="29">
        <v>2540</v>
      </c>
      <c r="D58" s="12"/>
      <c r="E58" s="2">
        <f t="shared" si="1"/>
        <v>2540</v>
      </c>
    </row>
    <row r="59" spans="1:7" ht="15" customHeight="1" x14ac:dyDescent="0.3">
      <c r="A59" s="24" t="s">
        <v>36</v>
      </c>
      <c r="B59" s="2" t="s">
        <v>40</v>
      </c>
      <c r="C59" s="29">
        <v>21000</v>
      </c>
      <c r="D59" s="12"/>
      <c r="E59" s="2">
        <f t="shared" si="1"/>
        <v>21000</v>
      </c>
    </row>
    <row r="60" spans="1:7" ht="15" customHeight="1" x14ac:dyDescent="0.3">
      <c r="A60" s="24" t="s">
        <v>36</v>
      </c>
      <c r="B60" s="2" t="s">
        <v>304</v>
      </c>
      <c r="C60" s="29">
        <v>11807</v>
      </c>
      <c r="D60" s="12"/>
      <c r="E60" s="2">
        <f t="shared" si="1"/>
        <v>11807</v>
      </c>
    </row>
    <row r="61" spans="1:7" ht="15" customHeight="1" x14ac:dyDescent="0.3">
      <c r="A61" s="24" t="s">
        <v>36</v>
      </c>
      <c r="B61" s="2" t="s">
        <v>41</v>
      </c>
      <c r="C61" s="29">
        <v>3500</v>
      </c>
      <c r="D61" s="12"/>
      <c r="E61" s="2">
        <f t="shared" si="1"/>
        <v>3500</v>
      </c>
    </row>
    <row r="62" spans="1:7" ht="15" customHeight="1" x14ac:dyDescent="0.3">
      <c r="A62" s="24" t="s">
        <v>36</v>
      </c>
      <c r="B62" s="2" t="s">
        <v>42</v>
      </c>
      <c r="C62" s="29">
        <v>2610</v>
      </c>
      <c r="D62" s="12"/>
      <c r="E62" s="2">
        <f t="shared" si="1"/>
        <v>2610</v>
      </c>
    </row>
    <row r="63" spans="1:7" s="18" customFormat="1" ht="15" customHeight="1" x14ac:dyDescent="0.3">
      <c r="A63" s="27" t="s">
        <v>36</v>
      </c>
      <c r="B63" s="18" t="s">
        <v>43</v>
      </c>
      <c r="C63" s="29">
        <v>300</v>
      </c>
      <c r="D63" s="28"/>
      <c r="E63" s="2">
        <f t="shared" si="1"/>
        <v>300</v>
      </c>
    </row>
    <row r="64" spans="1:7" s="18" customFormat="1" ht="15" customHeight="1" x14ac:dyDescent="0.3">
      <c r="A64" s="27" t="s">
        <v>36</v>
      </c>
      <c r="B64" s="18" t="s">
        <v>44</v>
      </c>
      <c r="C64" s="29">
        <v>1000</v>
      </c>
      <c r="D64" s="28"/>
      <c r="E64" s="2">
        <f t="shared" si="1"/>
        <v>1000</v>
      </c>
    </row>
    <row r="65" spans="1:5" s="18" customFormat="1" ht="15" customHeight="1" x14ac:dyDescent="0.3">
      <c r="A65" s="27" t="s">
        <v>36</v>
      </c>
      <c r="B65" s="29" t="s">
        <v>45</v>
      </c>
      <c r="C65" s="29">
        <v>740</v>
      </c>
      <c r="D65" s="28"/>
      <c r="E65" s="2">
        <f t="shared" si="1"/>
        <v>740</v>
      </c>
    </row>
    <row r="66" spans="1:5" s="18" customFormat="1" ht="15" customHeight="1" x14ac:dyDescent="0.3">
      <c r="A66" s="27" t="s">
        <v>36</v>
      </c>
      <c r="B66" s="29" t="s">
        <v>305</v>
      </c>
      <c r="C66" s="29">
        <v>1357312</v>
      </c>
      <c r="D66" s="61"/>
      <c r="E66" s="2">
        <f t="shared" si="1"/>
        <v>1357312</v>
      </c>
    </row>
    <row r="67" spans="1:5" s="18" customFormat="1" ht="15" customHeight="1" x14ac:dyDescent="0.3">
      <c r="A67" s="27" t="s">
        <v>36</v>
      </c>
      <c r="B67" s="18" t="s">
        <v>306</v>
      </c>
      <c r="C67" s="83">
        <v>15212</v>
      </c>
      <c r="D67" s="28"/>
      <c r="E67" s="2">
        <f t="shared" si="1"/>
        <v>15212</v>
      </c>
    </row>
    <row r="68" spans="1:5" s="18" customFormat="1" ht="15" customHeight="1" x14ac:dyDescent="0.3">
      <c r="A68" s="27" t="s">
        <v>36</v>
      </c>
      <c r="B68" s="18" t="s">
        <v>286</v>
      </c>
      <c r="C68" s="29">
        <v>8150</v>
      </c>
      <c r="D68" s="28"/>
      <c r="E68" s="2">
        <f t="shared" si="1"/>
        <v>8150</v>
      </c>
    </row>
    <row r="69" spans="1:5" s="18" customFormat="1" ht="15" customHeight="1" x14ac:dyDescent="0.3">
      <c r="A69" s="27" t="s">
        <v>36</v>
      </c>
      <c r="B69" s="18" t="s">
        <v>287</v>
      </c>
      <c r="C69" s="29">
        <v>7200</v>
      </c>
      <c r="D69" s="28"/>
      <c r="E69" s="2">
        <f t="shared" si="1"/>
        <v>7200</v>
      </c>
    </row>
    <row r="70" spans="1:5" s="18" customFormat="1" ht="15" customHeight="1" x14ac:dyDescent="0.3">
      <c r="A70" s="27" t="s">
        <v>36</v>
      </c>
      <c r="B70" s="18" t="s">
        <v>46</v>
      </c>
      <c r="C70" s="29">
        <v>2100</v>
      </c>
      <c r="D70" s="28"/>
      <c r="E70" s="2">
        <f t="shared" si="1"/>
        <v>2100</v>
      </c>
    </row>
    <row r="71" spans="1:5" s="18" customFormat="1" ht="15" customHeight="1" x14ac:dyDescent="0.3">
      <c r="A71" s="27" t="s">
        <v>36</v>
      </c>
      <c r="B71" s="18" t="s">
        <v>47</v>
      </c>
      <c r="C71" s="29">
        <v>9000</v>
      </c>
      <c r="D71" s="28"/>
      <c r="E71" s="2">
        <f t="shared" si="1"/>
        <v>9000</v>
      </c>
    </row>
    <row r="72" spans="1:5" s="18" customFormat="1" ht="15" customHeight="1" x14ac:dyDescent="0.3">
      <c r="A72" s="27" t="s">
        <v>36</v>
      </c>
      <c r="B72" s="18" t="s">
        <v>48</v>
      </c>
      <c r="C72" s="29">
        <v>18780</v>
      </c>
      <c r="D72" s="28"/>
      <c r="E72" s="2">
        <f t="shared" si="1"/>
        <v>18780</v>
      </c>
    </row>
    <row r="73" spans="1:5" s="18" customFormat="1" ht="15" customHeight="1" x14ac:dyDescent="0.3">
      <c r="A73" s="27" t="s">
        <v>36</v>
      </c>
      <c r="B73" s="18" t="s">
        <v>49</v>
      </c>
      <c r="C73" s="29">
        <v>100</v>
      </c>
      <c r="D73" s="28"/>
      <c r="E73" s="2">
        <f t="shared" si="1"/>
        <v>100</v>
      </c>
    </row>
    <row r="74" spans="1:5" ht="15" customHeight="1" x14ac:dyDescent="0.3">
      <c r="A74" s="24" t="s">
        <v>36</v>
      </c>
      <c r="B74" s="2" t="s">
        <v>50</v>
      </c>
      <c r="C74" s="29">
        <v>16926</v>
      </c>
      <c r="D74" s="12"/>
      <c r="E74" s="2">
        <f t="shared" si="1"/>
        <v>16926</v>
      </c>
    </row>
    <row r="75" spans="1:5" ht="15" customHeight="1" x14ac:dyDescent="0.3">
      <c r="A75" s="24" t="s">
        <v>36</v>
      </c>
      <c r="B75" s="2" t="s">
        <v>51</v>
      </c>
      <c r="C75" s="29">
        <v>13214</v>
      </c>
      <c r="D75" s="12"/>
      <c r="E75" s="2">
        <f t="shared" si="1"/>
        <v>13214</v>
      </c>
    </row>
    <row r="76" spans="1:5" ht="15" customHeight="1" x14ac:dyDescent="0.3">
      <c r="A76" s="24" t="s">
        <v>36</v>
      </c>
      <c r="B76" s="2" t="s">
        <v>52</v>
      </c>
      <c r="C76" s="29">
        <v>27080</v>
      </c>
      <c r="D76" s="12"/>
      <c r="E76" s="2">
        <f t="shared" si="1"/>
        <v>27080</v>
      </c>
    </row>
    <row r="77" spans="1:5" ht="15" customHeight="1" x14ac:dyDescent="0.3">
      <c r="A77" s="24" t="s">
        <v>36</v>
      </c>
      <c r="B77" s="2" t="s">
        <v>307</v>
      </c>
      <c r="C77" s="29">
        <v>9300</v>
      </c>
      <c r="D77" s="12"/>
      <c r="E77" s="2">
        <f t="shared" si="1"/>
        <v>9300</v>
      </c>
    </row>
    <row r="78" spans="1:5" ht="15" customHeight="1" x14ac:dyDescent="0.3">
      <c r="A78" s="24" t="s">
        <v>36</v>
      </c>
      <c r="B78" s="2" t="s">
        <v>53</v>
      </c>
      <c r="C78" s="29">
        <v>319968</v>
      </c>
      <c r="D78" s="12"/>
      <c r="E78" s="2">
        <f t="shared" si="1"/>
        <v>319968</v>
      </c>
    </row>
    <row r="79" spans="1:5" ht="15" customHeight="1" x14ac:dyDescent="0.3">
      <c r="A79" s="24" t="s">
        <v>36</v>
      </c>
      <c r="B79" s="2" t="s">
        <v>54</v>
      </c>
      <c r="C79" s="29">
        <v>350</v>
      </c>
      <c r="D79" s="12"/>
      <c r="E79" s="2">
        <f t="shared" si="1"/>
        <v>350</v>
      </c>
    </row>
    <row r="80" spans="1:5" ht="15" customHeight="1" x14ac:dyDescent="0.3">
      <c r="A80" s="24" t="s">
        <v>36</v>
      </c>
      <c r="B80" s="37" t="s">
        <v>348</v>
      </c>
      <c r="C80" s="29">
        <v>1100</v>
      </c>
      <c r="D80" s="12"/>
      <c r="E80" s="2">
        <f t="shared" si="1"/>
        <v>1100</v>
      </c>
    </row>
    <row r="81" spans="1:8" s="54" customFormat="1" ht="15" customHeight="1" x14ac:dyDescent="0.3">
      <c r="A81" s="62" t="s">
        <v>371</v>
      </c>
      <c r="B81" s="58" t="s">
        <v>369</v>
      </c>
      <c r="C81" s="29">
        <v>97624</v>
      </c>
      <c r="D81" s="55"/>
      <c r="E81" s="2">
        <f t="shared" si="1"/>
        <v>97624</v>
      </c>
    </row>
    <row r="82" spans="1:8" ht="15" customHeight="1" x14ac:dyDescent="0.3">
      <c r="A82" s="24" t="s">
        <v>36</v>
      </c>
      <c r="B82" s="2" t="s">
        <v>361</v>
      </c>
      <c r="C82" s="29">
        <v>2348</v>
      </c>
      <c r="D82" s="12"/>
      <c r="E82" s="2">
        <f t="shared" ref="E82:E99" si="2">D82+C82</f>
        <v>2348</v>
      </c>
    </row>
    <row r="83" spans="1:8" ht="15" customHeight="1" x14ac:dyDescent="0.3">
      <c r="A83" s="24" t="s">
        <v>36</v>
      </c>
      <c r="B83" s="2" t="s">
        <v>405</v>
      </c>
      <c r="D83" s="87">
        <v>55000</v>
      </c>
      <c r="E83" s="2">
        <f t="shared" si="2"/>
        <v>55000</v>
      </c>
    </row>
    <row r="84" spans="1:8" ht="15" customHeight="1" x14ac:dyDescent="0.3">
      <c r="A84" s="24" t="s">
        <v>36</v>
      </c>
      <c r="B84" s="2" t="s">
        <v>55</v>
      </c>
      <c r="C84" s="83">
        <v>3250</v>
      </c>
      <c r="D84" s="12"/>
      <c r="E84" s="2">
        <f t="shared" si="2"/>
        <v>3250</v>
      </c>
    </row>
    <row r="85" spans="1:8" ht="15" customHeight="1" x14ac:dyDescent="0.3">
      <c r="A85" s="24"/>
      <c r="D85" s="12"/>
      <c r="H85" s="7"/>
    </row>
    <row r="86" spans="1:8" ht="15" customHeight="1" x14ac:dyDescent="0.3">
      <c r="A86" s="24"/>
      <c r="B86" s="1" t="s">
        <v>56</v>
      </c>
      <c r="C86" s="50">
        <f>C10+C13+C16+C27+C35+C42+C45+C54</f>
        <v>8925798</v>
      </c>
      <c r="D86" s="12"/>
      <c r="E86" s="77">
        <f>E54+E25+E8</f>
        <v>8980798</v>
      </c>
      <c r="G86" s="7"/>
    </row>
    <row r="87" spans="1:8" ht="15" customHeight="1" x14ac:dyDescent="0.3">
      <c r="A87" s="24"/>
      <c r="D87" s="12"/>
    </row>
    <row r="88" spans="1:8" ht="15" customHeight="1" x14ac:dyDescent="0.3">
      <c r="A88" s="24"/>
      <c r="B88" s="17" t="s">
        <v>57</v>
      </c>
      <c r="D88" s="12"/>
    </row>
    <row r="89" spans="1:8" ht="15" customHeight="1" x14ac:dyDescent="0.3">
      <c r="A89" s="24"/>
      <c r="D89" s="12"/>
    </row>
    <row r="90" spans="1:8" ht="15" customHeight="1" x14ac:dyDescent="0.3">
      <c r="A90" s="23">
        <v>233</v>
      </c>
      <c r="B90" s="1" t="s">
        <v>58</v>
      </c>
      <c r="C90" s="49">
        <f>SUM(C91:C92)</f>
        <v>2500</v>
      </c>
      <c r="D90" s="12"/>
      <c r="E90" s="1">
        <f t="shared" si="2"/>
        <v>2500</v>
      </c>
    </row>
    <row r="91" spans="1:8" ht="15" customHeight="1" x14ac:dyDescent="0.3">
      <c r="A91" s="24" t="s">
        <v>59</v>
      </c>
      <c r="B91" s="2" t="s">
        <v>58</v>
      </c>
      <c r="C91" s="29">
        <v>2000</v>
      </c>
      <c r="D91" s="12"/>
      <c r="E91" s="2">
        <f t="shared" si="2"/>
        <v>2000</v>
      </c>
    </row>
    <row r="92" spans="1:8" ht="15" customHeight="1" x14ac:dyDescent="0.3">
      <c r="A92" s="24" t="s">
        <v>59</v>
      </c>
      <c r="B92" s="2" t="s">
        <v>60</v>
      </c>
      <c r="C92" s="29">
        <v>500</v>
      </c>
      <c r="D92" s="12"/>
      <c r="E92" s="2">
        <f t="shared" si="2"/>
        <v>500</v>
      </c>
    </row>
    <row r="93" spans="1:8" ht="15" customHeight="1" x14ac:dyDescent="0.3">
      <c r="A93" s="24"/>
      <c r="D93" s="12"/>
    </row>
    <row r="94" spans="1:8" ht="15" customHeight="1" x14ac:dyDescent="0.3">
      <c r="A94" s="23">
        <v>322</v>
      </c>
      <c r="B94" s="1" t="s">
        <v>61</v>
      </c>
      <c r="C94" s="49">
        <f>SUM(C95:C99)</f>
        <v>1430124</v>
      </c>
      <c r="D94" s="12"/>
      <c r="E94" s="1">
        <f t="shared" si="2"/>
        <v>1430124</v>
      </c>
    </row>
    <row r="95" spans="1:8" ht="15" customHeight="1" x14ac:dyDescent="0.3">
      <c r="A95" s="43" t="s">
        <v>62</v>
      </c>
      <c r="B95" s="63" t="s">
        <v>357</v>
      </c>
      <c r="C95" s="84">
        <v>866667</v>
      </c>
      <c r="D95" s="12"/>
      <c r="E95" s="2">
        <f t="shared" si="2"/>
        <v>866667</v>
      </c>
    </row>
    <row r="96" spans="1:8" ht="15" customHeight="1" x14ac:dyDescent="0.3">
      <c r="A96" s="43" t="s">
        <v>62</v>
      </c>
      <c r="B96" s="64" t="s">
        <v>349</v>
      </c>
      <c r="C96" s="29">
        <v>161500</v>
      </c>
      <c r="D96" s="12"/>
      <c r="E96" s="2">
        <f t="shared" si="2"/>
        <v>161500</v>
      </c>
    </row>
    <row r="97" spans="1:7" ht="15" customHeight="1" x14ac:dyDescent="0.3">
      <c r="A97" s="24" t="s">
        <v>62</v>
      </c>
      <c r="B97" s="58" t="s">
        <v>384</v>
      </c>
      <c r="C97" s="29">
        <v>132132</v>
      </c>
      <c r="D97" s="12"/>
      <c r="E97" s="2">
        <f t="shared" si="2"/>
        <v>132132</v>
      </c>
    </row>
    <row r="98" spans="1:7" ht="15" customHeight="1" x14ac:dyDescent="0.3">
      <c r="A98" s="24" t="s">
        <v>62</v>
      </c>
      <c r="B98" s="58" t="s">
        <v>393</v>
      </c>
      <c r="C98" s="29">
        <v>160000</v>
      </c>
      <c r="D98" s="12"/>
      <c r="E98" s="2">
        <f t="shared" si="2"/>
        <v>160000</v>
      </c>
    </row>
    <row r="99" spans="1:7" ht="15" customHeight="1" x14ac:dyDescent="0.3">
      <c r="A99" s="24" t="s">
        <v>62</v>
      </c>
      <c r="B99" s="29" t="s">
        <v>383</v>
      </c>
      <c r="C99" s="29">
        <v>109825</v>
      </c>
      <c r="D99" s="12"/>
      <c r="E99" s="2">
        <f t="shared" si="2"/>
        <v>109825</v>
      </c>
    </row>
    <row r="100" spans="1:7" ht="15" customHeight="1" x14ac:dyDescent="0.3">
      <c r="A100" s="24"/>
      <c r="D100" s="12"/>
    </row>
    <row r="101" spans="1:7" ht="15" customHeight="1" x14ac:dyDescent="0.3">
      <c r="A101" s="24"/>
      <c r="B101" s="1" t="s">
        <v>63</v>
      </c>
      <c r="C101" s="49">
        <f>C90+C94</f>
        <v>1432624</v>
      </c>
      <c r="D101" s="12"/>
      <c r="E101" s="1">
        <f>E90+E94</f>
        <v>1432624</v>
      </c>
    </row>
    <row r="102" spans="1:7" ht="15" customHeight="1" x14ac:dyDescent="0.3">
      <c r="A102" s="24"/>
      <c r="D102" s="12"/>
    </row>
    <row r="103" spans="1:7" ht="15" customHeight="1" x14ac:dyDescent="0.3">
      <c r="A103" s="23"/>
      <c r="B103" s="16" t="s">
        <v>64</v>
      </c>
      <c r="D103" s="12"/>
    </row>
    <row r="104" spans="1:7" ht="15" customHeight="1" x14ac:dyDescent="0.3">
      <c r="A104" s="23" t="s">
        <v>303</v>
      </c>
      <c r="B104" s="1" t="s">
        <v>65</v>
      </c>
      <c r="C104" s="50">
        <f>C105+C106+C107+C158</f>
        <v>848453</v>
      </c>
      <c r="D104" s="12"/>
      <c r="E104" s="77">
        <f>E107+E106+E105+E158</f>
        <v>867975</v>
      </c>
      <c r="G104" s="7"/>
    </row>
    <row r="105" spans="1:7" ht="15" customHeight="1" x14ac:dyDescent="0.3">
      <c r="A105" s="24" t="s">
        <v>66</v>
      </c>
      <c r="B105" s="2" t="s">
        <v>67</v>
      </c>
      <c r="C105" s="85">
        <v>416280</v>
      </c>
      <c r="D105" s="12"/>
      <c r="E105" s="7">
        <f t="shared" ref="E105:E156" si="3">C105</f>
        <v>416280</v>
      </c>
    </row>
    <row r="106" spans="1:7" ht="15" customHeight="1" x14ac:dyDescent="0.3">
      <c r="A106" s="24" t="s">
        <v>68</v>
      </c>
      <c r="B106" s="2" t="s">
        <v>69</v>
      </c>
      <c r="C106" s="83">
        <v>145698</v>
      </c>
      <c r="D106" s="12"/>
      <c r="E106" s="7">
        <f t="shared" si="3"/>
        <v>145698</v>
      </c>
    </row>
    <row r="107" spans="1:7" ht="15" customHeight="1" x14ac:dyDescent="0.3">
      <c r="A107" s="24" t="s">
        <v>70</v>
      </c>
      <c r="B107" s="2" t="s">
        <v>71</v>
      </c>
      <c r="C107" s="29">
        <f>SUM(C108:C156)</f>
        <v>259050</v>
      </c>
      <c r="D107" s="12"/>
      <c r="E107" s="7">
        <f>SUM(E108:E156)</f>
        <v>278572</v>
      </c>
    </row>
    <row r="108" spans="1:7" ht="15" customHeight="1" x14ac:dyDescent="0.3">
      <c r="A108" s="24" t="s">
        <v>70</v>
      </c>
      <c r="B108" s="2" t="s">
        <v>72</v>
      </c>
      <c r="C108" s="29">
        <v>500</v>
      </c>
      <c r="D108" s="12"/>
      <c r="E108" s="7">
        <f t="shared" si="3"/>
        <v>500</v>
      </c>
    </row>
    <row r="109" spans="1:7" ht="15" customHeight="1" x14ac:dyDescent="0.3">
      <c r="A109" s="24" t="s">
        <v>70</v>
      </c>
      <c r="B109" s="2" t="s">
        <v>73</v>
      </c>
      <c r="C109" s="29">
        <v>200</v>
      </c>
      <c r="D109" s="12"/>
      <c r="E109" s="7">
        <f t="shared" si="3"/>
        <v>200</v>
      </c>
      <c r="G109" s="7"/>
    </row>
    <row r="110" spans="1:7" ht="15" customHeight="1" x14ac:dyDescent="0.3">
      <c r="A110" s="24" t="s">
        <v>70</v>
      </c>
      <c r="B110" s="2" t="s">
        <v>74</v>
      </c>
      <c r="C110" s="29">
        <v>35000</v>
      </c>
      <c r="D110" s="12"/>
      <c r="E110" s="7">
        <f t="shared" si="3"/>
        <v>35000</v>
      </c>
    </row>
    <row r="111" spans="1:7" ht="15" customHeight="1" x14ac:dyDescent="0.3">
      <c r="A111" s="24" t="s">
        <v>70</v>
      </c>
      <c r="B111" s="2" t="s">
        <v>75</v>
      </c>
      <c r="C111" s="29">
        <v>2400</v>
      </c>
      <c r="D111" s="12"/>
      <c r="E111" s="7">
        <f t="shared" si="3"/>
        <v>2400</v>
      </c>
    </row>
    <row r="112" spans="1:7" ht="15" customHeight="1" x14ac:dyDescent="0.3">
      <c r="A112" s="24" t="s">
        <v>70</v>
      </c>
      <c r="B112" s="2" t="s">
        <v>76</v>
      </c>
      <c r="C112" s="29">
        <v>21000</v>
      </c>
      <c r="D112" s="12"/>
      <c r="E112" s="7">
        <f t="shared" si="3"/>
        <v>21000</v>
      </c>
    </row>
    <row r="113" spans="1:10" ht="15" customHeight="1" x14ac:dyDescent="0.3">
      <c r="A113" s="24" t="s">
        <v>70</v>
      </c>
      <c r="B113" s="2" t="s">
        <v>77</v>
      </c>
      <c r="C113" s="29">
        <v>250</v>
      </c>
      <c r="D113" s="12"/>
      <c r="E113" s="7">
        <f t="shared" si="3"/>
        <v>250</v>
      </c>
      <c r="F113" s="7"/>
    </row>
    <row r="114" spans="1:10" ht="15" customHeight="1" x14ac:dyDescent="0.3">
      <c r="A114" s="24" t="s">
        <v>70</v>
      </c>
      <c r="B114" s="2" t="s">
        <v>78</v>
      </c>
      <c r="C114" s="29">
        <v>6000</v>
      </c>
      <c r="D114" s="12"/>
      <c r="E114" s="7">
        <f t="shared" si="3"/>
        <v>6000</v>
      </c>
    </row>
    <row r="115" spans="1:10" ht="15" customHeight="1" x14ac:dyDescent="0.3">
      <c r="A115" s="24" t="s">
        <v>70</v>
      </c>
      <c r="B115" s="2" t="s">
        <v>79</v>
      </c>
      <c r="C115" s="29">
        <v>2000</v>
      </c>
      <c r="D115" s="12"/>
      <c r="E115" s="7">
        <f t="shared" si="3"/>
        <v>2000</v>
      </c>
    </row>
    <row r="116" spans="1:10" ht="15" customHeight="1" x14ac:dyDescent="0.3">
      <c r="A116" s="24" t="s">
        <v>70</v>
      </c>
      <c r="B116" s="2" t="s">
        <v>80</v>
      </c>
      <c r="C116" s="29">
        <v>100</v>
      </c>
      <c r="D116" s="12"/>
      <c r="E116" s="7">
        <f t="shared" si="3"/>
        <v>100</v>
      </c>
      <c r="F116" s="7"/>
    </row>
    <row r="117" spans="1:10" ht="15" customHeight="1" x14ac:dyDescent="0.3">
      <c r="A117" s="24" t="s">
        <v>70</v>
      </c>
      <c r="B117" s="2" t="s">
        <v>81</v>
      </c>
      <c r="C117" s="29">
        <v>1000</v>
      </c>
      <c r="D117" s="12"/>
      <c r="E117" s="7">
        <f t="shared" si="3"/>
        <v>1000</v>
      </c>
    </row>
    <row r="118" spans="1:10" ht="15" customHeight="1" x14ac:dyDescent="0.3">
      <c r="A118" s="24" t="s">
        <v>70</v>
      </c>
      <c r="B118" s="2" t="s">
        <v>82</v>
      </c>
      <c r="C118" s="29">
        <v>100</v>
      </c>
      <c r="D118" s="12"/>
      <c r="E118" s="7">
        <f t="shared" si="3"/>
        <v>100</v>
      </c>
      <c r="F118" s="7"/>
      <c r="G118" s="7"/>
      <c r="H118" s="7"/>
      <c r="I118" s="7"/>
      <c r="J118" s="7"/>
    </row>
    <row r="119" spans="1:10" ht="15" customHeight="1" x14ac:dyDescent="0.3">
      <c r="A119" s="24" t="s">
        <v>70</v>
      </c>
      <c r="B119" s="2" t="s">
        <v>83</v>
      </c>
      <c r="C119" s="29">
        <v>9000</v>
      </c>
      <c r="D119" s="12"/>
      <c r="E119" s="7">
        <f t="shared" si="3"/>
        <v>9000</v>
      </c>
    </row>
    <row r="120" spans="1:10" ht="15" customHeight="1" x14ac:dyDescent="0.3">
      <c r="A120" s="24" t="s">
        <v>70</v>
      </c>
      <c r="B120" s="2" t="s">
        <v>84</v>
      </c>
      <c r="C120" s="29">
        <v>1000</v>
      </c>
      <c r="D120" s="12"/>
      <c r="E120" s="7">
        <f t="shared" si="3"/>
        <v>1000</v>
      </c>
    </row>
    <row r="121" spans="1:10" ht="15" customHeight="1" x14ac:dyDescent="0.3">
      <c r="A121" s="24" t="s">
        <v>70</v>
      </c>
      <c r="B121" s="2" t="s">
        <v>85</v>
      </c>
      <c r="C121" s="29">
        <v>1000</v>
      </c>
      <c r="D121" s="12"/>
      <c r="E121" s="7">
        <f t="shared" si="3"/>
        <v>1000</v>
      </c>
    </row>
    <row r="122" spans="1:10" ht="15" customHeight="1" x14ac:dyDescent="0.3">
      <c r="A122" s="24" t="s">
        <v>70</v>
      </c>
      <c r="B122" s="2" t="s">
        <v>86</v>
      </c>
      <c r="C122" s="29">
        <v>4500</v>
      </c>
      <c r="D122" s="12"/>
      <c r="E122" s="7">
        <f t="shared" si="3"/>
        <v>4500</v>
      </c>
    </row>
    <row r="123" spans="1:10" ht="15" customHeight="1" x14ac:dyDescent="0.3">
      <c r="A123" s="24" t="s">
        <v>70</v>
      </c>
      <c r="B123" s="2" t="s">
        <v>87</v>
      </c>
      <c r="C123" s="29">
        <v>600</v>
      </c>
      <c r="D123" s="12"/>
      <c r="E123" s="7">
        <f t="shared" si="3"/>
        <v>600</v>
      </c>
    </row>
    <row r="124" spans="1:10" ht="15" customHeight="1" x14ac:dyDescent="0.3">
      <c r="A124" s="24" t="s">
        <v>70</v>
      </c>
      <c r="B124" s="2" t="s">
        <v>88</v>
      </c>
      <c r="C124" s="29">
        <v>5000</v>
      </c>
      <c r="D124" s="12"/>
      <c r="E124" s="7">
        <f t="shared" si="3"/>
        <v>5000</v>
      </c>
    </row>
    <row r="125" spans="1:10" ht="15" customHeight="1" x14ac:dyDescent="0.3">
      <c r="A125" s="24" t="s">
        <v>70</v>
      </c>
      <c r="B125" s="2" t="s">
        <v>89</v>
      </c>
      <c r="C125" s="29">
        <v>2500</v>
      </c>
      <c r="D125" s="12"/>
      <c r="E125" s="7">
        <f t="shared" si="3"/>
        <v>2500</v>
      </c>
    </row>
    <row r="126" spans="1:10" ht="15" customHeight="1" x14ac:dyDescent="0.3">
      <c r="A126" s="24" t="s">
        <v>70</v>
      </c>
      <c r="B126" s="2" t="s">
        <v>90</v>
      </c>
      <c r="C126" s="29">
        <v>1500</v>
      </c>
      <c r="D126" s="12"/>
      <c r="E126" s="7">
        <f t="shared" si="3"/>
        <v>1500</v>
      </c>
    </row>
    <row r="127" spans="1:10" ht="15" customHeight="1" x14ac:dyDescent="0.3">
      <c r="A127" s="24" t="s">
        <v>70</v>
      </c>
      <c r="B127" s="2" t="s">
        <v>91</v>
      </c>
      <c r="C127" s="29">
        <v>100</v>
      </c>
      <c r="D127" s="12"/>
      <c r="E127" s="7">
        <f t="shared" si="3"/>
        <v>100</v>
      </c>
    </row>
    <row r="128" spans="1:10" ht="15" customHeight="1" x14ac:dyDescent="0.3">
      <c r="A128" s="24" t="s">
        <v>70</v>
      </c>
      <c r="B128" s="2" t="s">
        <v>92</v>
      </c>
      <c r="C128" s="29">
        <v>100</v>
      </c>
      <c r="D128" s="12"/>
      <c r="E128" s="7">
        <f t="shared" si="3"/>
        <v>100</v>
      </c>
    </row>
    <row r="129" spans="1:5" ht="15" customHeight="1" x14ac:dyDescent="0.3">
      <c r="A129" s="24" t="s">
        <v>70</v>
      </c>
      <c r="B129" s="2" t="s">
        <v>93</v>
      </c>
      <c r="C129" s="29">
        <v>500</v>
      </c>
      <c r="D129" s="12"/>
      <c r="E129" s="7">
        <f t="shared" si="3"/>
        <v>500</v>
      </c>
    </row>
    <row r="130" spans="1:5" ht="15" customHeight="1" x14ac:dyDescent="0.3">
      <c r="A130" s="24" t="s">
        <v>70</v>
      </c>
      <c r="B130" s="58" t="s">
        <v>94</v>
      </c>
      <c r="C130" s="29">
        <v>10000</v>
      </c>
      <c r="D130" s="12"/>
      <c r="E130" s="7">
        <f t="shared" si="3"/>
        <v>10000</v>
      </c>
    </row>
    <row r="131" spans="1:5" ht="15" customHeight="1" x14ac:dyDescent="0.3">
      <c r="A131" s="24" t="s">
        <v>70</v>
      </c>
      <c r="B131" s="58" t="s">
        <v>95</v>
      </c>
      <c r="C131" s="29">
        <v>100</v>
      </c>
      <c r="D131" s="12"/>
      <c r="E131" s="7">
        <f t="shared" si="3"/>
        <v>100</v>
      </c>
    </row>
    <row r="132" spans="1:5" ht="15" customHeight="1" x14ac:dyDescent="0.3">
      <c r="A132" s="24" t="s">
        <v>70</v>
      </c>
      <c r="B132" s="58" t="s">
        <v>96</v>
      </c>
      <c r="C132" s="29">
        <v>100</v>
      </c>
      <c r="D132" s="12"/>
      <c r="E132" s="7">
        <f t="shared" si="3"/>
        <v>100</v>
      </c>
    </row>
    <row r="133" spans="1:5" ht="15" customHeight="1" x14ac:dyDescent="0.3">
      <c r="A133" s="24" t="s">
        <v>70</v>
      </c>
      <c r="B133" s="58" t="s">
        <v>97</v>
      </c>
      <c r="C133" s="29">
        <v>20000</v>
      </c>
      <c r="D133" s="12"/>
      <c r="E133" s="7">
        <f t="shared" si="3"/>
        <v>20000</v>
      </c>
    </row>
    <row r="134" spans="1:5" ht="15" customHeight="1" x14ac:dyDescent="0.3">
      <c r="A134" s="24" t="s">
        <v>70</v>
      </c>
      <c r="B134" s="58" t="s">
        <v>281</v>
      </c>
      <c r="C134" s="29">
        <v>500</v>
      </c>
      <c r="D134" s="12"/>
      <c r="E134" s="7">
        <f t="shared" si="3"/>
        <v>500</v>
      </c>
    </row>
    <row r="135" spans="1:5" ht="15" customHeight="1" x14ac:dyDescent="0.3">
      <c r="A135" s="24" t="s">
        <v>70</v>
      </c>
      <c r="B135" s="2" t="s">
        <v>98</v>
      </c>
      <c r="C135" s="29">
        <v>1000</v>
      </c>
      <c r="D135" s="12"/>
      <c r="E135" s="7">
        <f t="shared" si="3"/>
        <v>1000</v>
      </c>
    </row>
    <row r="136" spans="1:5" ht="15" customHeight="1" x14ac:dyDescent="0.3">
      <c r="A136" s="24" t="s">
        <v>70</v>
      </c>
      <c r="B136" s="2" t="s">
        <v>366</v>
      </c>
      <c r="C136" s="29">
        <v>4200</v>
      </c>
      <c r="D136" s="12"/>
      <c r="E136" s="7">
        <f t="shared" si="3"/>
        <v>4200</v>
      </c>
    </row>
    <row r="137" spans="1:5" ht="15" customHeight="1" x14ac:dyDescent="0.3">
      <c r="A137" s="24" t="s">
        <v>70</v>
      </c>
      <c r="B137" s="2" t="s">
        <v>99</v>
      </c>
      <c r="C137" s="29">
        <v>1800</v>
      </c>
      <c r="D137" s="12"/>
      <c r="E137" s="7">
        <f t="shared" si="3"/>
        <v>1800</v>
      </c>
    </row>
    <row r="138" spans="1:5" ht="15" customHeight="1" x14ac:dyDescent="0.3">
      <c r="A138" s="24" t="s">
        <v>70</v>
      </c>
      <c r="B138" s="2" t="s">
        <v>100</v>
      </c>
      <c r="C138" s="29">
        <v>2500</v>
      </c>
      <c r="D138" s="12"/>
      <c r="E138" s="7">
        <f t="shared" si="3"/>
        <v>2500</v>
      </c>
    </row>
    <row r="139" spans="1:5" ht="15" customHeight="1" x14ac:dyDescent="0.3">
      <c r="A139" s="24" t="s">
        <v>70</v>
      </c>
      <c r="B139" s="2" t="s">
        <v>101</v>
      </c>
      <c r="C139" s="29">
        <v>3000</v>
      </c>
      <c r="D139" s="12"/>
      <c r="E139" s="7">
        <f t="shared" si="3"/>
        <v>3000</v>
      </c>
    </row>
    <row r="140" spans="1:5" ht="15" customHeight="1" x14ac:dyDescent="0.3">
      <c r="A140" s="24" t="s">
        <v>70</v>
      </c>
      <c r="B140" s="2" t="s">
        <v>102</v>
      </c>
      <c r="C140" s="29">
        <v>20000</v>
      </c>
      <c r="D140" s="12"/>
      <c r="E140" s="7">
        <f t="shared" si="3"/>
        <v>20000</v>
      </c>
    </row>
    <row r="141" spans="1:5" ht="15" customHeight="1" x14ac:dyDescent="0.3">
      <c r="A141" s="24" t="s">
        <v>70</v>
      </c>
      <c r="B141" s="2" t="s">
        <v>103</v>
      </c>
      <c r="C141" s="29">
        <v>4500</v>
      </c>
      <c r="D141" s="12"/>
      <c r="E141" s="7">
        <f t="shared" si="3"/>
        <v>4500</v>
      </c>
    </row>
    <row r="142" spans="1:5" ht="15" customHeight="1" x14ac:dyDescent="0.3">
      <c r="A142" s="24" t="s">
        <v>70</v>
      </c>
      <c r="B142" s="2" t="s">
        <v>104</v>
      </c>
      <c r="C142" s="29">
        <v>5000</v>
      </c>
      <c r="D142" s="12"/>
      <c r="E142" s="7">
        <f t="shared" si="3"/>
        <v>5000</v>
      </c>
    </row>
    <row r="143" spans="1:5" ht="15" customHeight="1" x14ac:dyDescent="0.3">
      <c r="A143" s="24" t="s">
        <v>70</v>
      </c>
      <c r="B143" s="2" t="s">
        <v>105</v>
      </c>
      <c r="C143" s="29">
        <v>31400</v>
      </c>
      <c r="D143" s="87">
        <v>19522</v>
      </c>
      <c r="E143" s="7">
        <f>D143+C143</f>
        <v>50922</v>
      </c>
    </row>
    <row r="144" spans="1:5" ht="15" customHeight="1" x14ac:dyDescent="0.3">
      <c r="A144" s="24" t="s">
        <v>70</v>
      </c>
      <c r="B144" s="2" t="s">
        <v>295</v>
      </c>
      <c r="C144" s="29">
        <v>5000</v>
      </c>
      <c r="D144" s="12"/>
      <c r="E144" s="7">
        <f t="shared" si="3"/>
        <v>5000</v>
      </c>
    </row>
    <row r="145" spans="1:6" ht="15" customHeight="1" x14ac:dyDescent="0.3">
      <c r="A145" s="24" t="s">
        <v>70</v>
      </c>
      <c r="B145" s="2" t="s">
        <v>106</v>
      </c>
      <c r="C145" s="29">
        <v>200</v>
      </c>
      <c r="D145" s="12"/>
      <c r="E145" s="7">
        <f t="shared" si="3"/>
        <v>200</v>
      </c>
    </row>
    <row r="146" spans="1:6" ht="15" customHeight="1" x14ac:dyDescent="0.3">
      <c r="A146" s="24" t="s">
        <v>70</v>
      </c>
      <c r="B146" s="2" t="s">
        <v>107</v>
      </c>
      <c r="C146" s="29">
        <v>2000</v>
      </c>
      <c r="D146" s="12"/>
      <c r="E146" s="7">
        <f t="shared" si="3"/>
        <v>2000</v>
      </c>
    </row>
    <row r="147" spans="1:6" ht="15" customHeight="1" x14ac:dyDescent="0.3">
      <c r="A147" s="24" t="s">
        <v>70</v>
      </c>
      <c r="B147" s="2" t="s">
        <v>108</v>
      </c>
      <c r="C147" s="29">
        <v>300</v>
      </c>
      <c r="D147" s="12"/>
      <c r="E147" s="7">
        <f t="shared" si="3"/>
        <v>300</v>
      </c>
    </row>
    <row r="148" spans="1:6" ht="15" customHeight="1" x14ac:dyDescent="0.3">
      <c r="A148" s="24" t="s">
        <v>70</v>
      </c>
      <c r="B148" s="2" t="s">
        <v>109</v>
      </c>
      <c r="C148" s="29">
        <v>11000</v>
      </c>
      <c r="D148" s="12"/>
      <c r="E148" s="7">
        <f t="shared" si="3"/>
        <v>11000</v>
      </c>
    </row>
    <row r="149" spans="1:6" ht="15" customHeight="1" x14ac:dyDescent="0.3">
      <c r="A149" s="24" t="s">
        <v>70</v>
      </c>
      <c r="B149" s="2" t="s">
        <v>110</v>
      </c>
      <c r="C149" s="29">
        <v>20000</v>
      </c>
      <c r="D149" s="12"/>
      <c r="E149" s="7">
        <f t="shared" si="3"/>
        <v>20000</v>
      </c>
    </row>
    <row r="150" spans="1:6" ht="15" customHeight="1" x14ac:dyDescent="0.3">
      <c r="A150" s="24" t="s">
        <v>70</v>
      </c>
      <c r="B150" s="2" t="s">
        <v>111</v>
      </c>
      <c r="C150" s="29">
        <v>3400</v>
      </c>
      <c r="D150" s="12"/>
      <c r="E150" s="7">
        <f t="shared" si="3"/>
        <v>3400</v>
      </c>
    </row>
    <row r="151" spans="1:6" ht="15" customHeight="1" x14ac:dyDescent="0.3">
      <c r="A151" s="24" t="s">
        <v>70</v>
      </c>
      <c r="B151" s="2" t="s">
        <v>282</v>
      </c>
      <c r="C151" s="29">
        <v>300</v>
      </c>
      <c r="D151" s="12"/>
      <c r="E151" s="7">
        <f t="shared" si="3"/>
        <v>300</v>
      </c>
    </row>
    <row r="152" spans="1:6" ht="15" customHeight="1" x14ac:dyDescent="0.3">
      <c r="A152" s="24" t="s">
        <v>70</v>
      </c>
      <c r="B152" s="2" t="s">
        <v>112</v>
      </c>
      <c r="C152" s="29">
        <v>400</v>
      </c>
      <c r="D152" s="12"/>
      <c r="E152" s="7">
        <f t="shared" si="3"/>
        <v>400</v>
      </c>
    </row>
    <row r="153" spans="1:6" ht="15" customHeight="1" x14ac:dyDescent="0.3">
      <c r="A153" s="24" t="s">
        <v>70</v>
      </c>
      <c r="B153" s="2" t="s">
        <v>113</v>
      </c>
      <c r="C153" s="29">
        <v>5500</v>
      </c>
      <c r="D153" s="12"/>
      <c r="E153" s="7">
        <f t="shared" si="3"/>
        <v>5500</v>
      </c>
    </row>
    <row r="154" spans="1:6" ht="15" customHeight="1" x14ac:dyDescent="0.3">
      <c r="A154" s="24" t="s">
        <v>70</v>
      </c>
      <c r="B154" s="2" t="s">
        <v>114</v>
      </c>
      <c r="C154" s="29">
        <v>9000</v>
      </c>
      <c r="D154" s="12"/>
      <c r="E154" s="7">
        <f t="shared" si="3"/>
        <v>9000</v>
      </c>
    </row>
    <row r="155" spans="1:6" ht="15" customHeight="1" x14ac:dyDescent="0.3">
      <c r="A155" s="24" t="s">
        <v>70</v>
      </c>
      <c r="B155" s="2" t="s">
        <v>115</v>
      </c>
      <c r="C155" s="29">
        <v>1000</v>
      </c>
      <c r="D155" s="12"/>
      <c r="E155" s="7">
        <f t="shared" si="3"/>
        <v>1000</v>
      </c>
    </row>
    <row r="156" spans="1:6" ht="15" customHeight="1" x14ac:dyDescent="0.3">
      <c r="A156" s="24" t="s">
        <v>70</v>
      </c>
      <c r="B156" s="2" t="s">
        <v>116</v>
      </c>
      <c r="C156" s="29">
        <v>2500</v>
      </c>
      <c r="D156" s="12"/>
      <c r="E156" s="7">
        <f t="shared" si="3"/>
        <v>2500</v>
      </c>
    </row>
    <row r="157" spans="1:6" ht="15" customHeight="1" x14ac:dyDescent="0.3">
      <c r="A157" s="24"/>
      <c r="D157" s="12"/>
    </row>
    <row r="158" spans="1:6" ht="15" customHeight="1" x14ac:dyDescent="0.3">
      <c r="A158" s="23">
        <v>640</v>
      </c>
      <c r="B158" s="1" t="s">
        <v>117</v>
      </c>
      <c r="C158" s="49">
        <f>SUM(C159:C161)</f>
        <v>27425</v>
      </c>
      <c r="D158" s="12"/>
      <c r="E158" s="1">
        <f>D158+C158</f>
        <v>27425</v>
      </c>
      <c r="F158" s="7"/>
    </row>
    <row r="159" spans="1:6" ht="15" customHeight="1" x14ac:dyDescent="0.3">
      <c r="A159" s="24" t="s">
        <v>118</v>
      </c>
      <c r="B159" s="2" t="s">
        <v>119</v>
      </c>
      <c r="C159" s="29">
        <v>2425</v>
      </c>
      <c r="D159" s="12"/>
      <c r="E159" s="2">
        <f t="shared" ref="E159:E222" si="4">D159+C159</f>
        <v>2425</v>
      </c>
    </row>
    <row r="160" spans="1:6" ht="15" customHeight="1" x14ac:dyDescent="0.3">
      <c r="A160" s="24" t="s">
        <v>118</v>
      </c>
      <c r="B160" s="2" t="s">
        <v>401</v>
      </c>
      <c r="C160" s="29">
        <v>24300</v>
      </c>
      <c r="D160" s="12"/>
      <c r="E160" s="2">
        <f t="shared" si="4"/>
        <v>24300</v>
      </c>
    </row>
    <row r="161" spans="1:11" ht="15" customHeight="1" x14ac:dyDescent="0.3">
      <c r="A161" s="24" t="s">
        <v>118</v>
      </c>
      <c r="B161" s="2" t="s">
        <v>120</v>
      </c>
      <c r="C161" s="29">
        <v>700</v>
      </c>
      <c r="D161" s="12"/>
      <c r="E161" s="2">
        <f t="shared" si="4"/>
        <v>700</v>
      </c>
    </row>
    <row r="162" spans="1:11" ht="15" customHeight="1" x14ac:dyDescent="0.3">
      <c r="A162" s="24"/>
      <c r="D162" s="12"/>
    </row>
    <row r="163" spans="1:11" ht="15" customHeight="1" x14ac:dyDescent="0.3">
      <c r="A163" s="23" t="s">
        <v>303</v>
      </c>
      <c r="B163" s="1" t="s">
        <v>121</v>
      </c>
      <c r="C163" s="50">
        <f>SUM(C164:C166)</f>
        <v>30631.7</v>
      </c>
      <c r="D163" s="12"/>
      <c r="E163" s="77">
        <f t="shared" si="4"/>
        <v>30631.7</v>
      </c>
    </row>
    <row r="164" spans="1:11" ht="15" customHeight="1" x14ac:dyDescent="0.3">
      <c r="A164" s="24" t="s">
        <v>66</v>
      </c>
      <c r="B164" s="2" t="s">
        <v>122</v>
      </c>
      <c r="C164" s="83">
        <v>19542</v>
      </c>
      <c r="D164" s="12"/>
      <c r="E164" s="2">
        <f t="shared" si="4"/>
        <v>19542</v>
      </c>
      <c r="K164" s="48"/>
    </row>
    <row r="165" spans="1:11" ht="15" customHeight="1" x14ac:dyDescent="0.3">
      <c r="A165" s="24" t="s">
        <v>68</v>
      </c>
      <c r="B165" s="2" t="s">
        <v>69</v>
      </c>
      <c r="C165" s="83">
        <f>C164*35%</f>
        <v>6839.7</v>
      </c>
      <c r="D165" s="12"/>
      <c r="E165" s="7">
        <f t="shared" si="4"/>
        <v>6839.7</v>
      </c>
    </row>
    <row r="166" spans="1:11" ht="15" customHeight="1" x14ac:dyDescent="0.3">
      <c r="A166" s="24" t="s">
        <v>70</v>
      </c>
      <c r="B166" s="2" t="s">
        <v>123</v>
      </c>
      <c r="C166" s="29">
        <v>4250</v>
      </c>
      <c r="D166" s="12"/>
      <c r="E166" s="2">
        <f t="shared" si="4"/>
        <v>4250</v>
      </c>
    </row>
    <row r="167" spans="1:11" ht="15" customHeight="1" x14ac:dyDescent="0.3">
      <c r="A167" s="24"/>
      <c r="D167" s="12"/>
    </row>
    <row r="168" spans="1:11" ht="15" customHeight="1" x14ac:dyDescent="0.3">
      <c r="A168" s="23" t="s">
        <v>303</v>
      </c>
      <c r="B168" s="1" t="s">
        <v>124</v>
      </c>
      <c r="C168" s="49">
        <f>SUM(C169+C170)</f>
        <v>4958</v>
      </c>
      <c r="D168" s="12"/>
      <c r="E168" s="1">
        <f t="shared" si="4"/>
        <v>4958</v>
      </c>
    </row>
    <row r="169" spans="1:11" ht="15" customHeight="1" x14ac:dyDescent="0.3">
      <c r="A169" s="24" t="s">
        <v>70</v>
      </c>
      <c r="B169" s="2" t="s">
        <v>310</v>
      </c>
      <c r="C169" s="29">
        <v>2610</v>
      </c>
      <c r="D169" s="12"/>
      <c r="E169" s="2">
        <f t="shared" si="4"/>
        <v>2610</v>
      </c>
    </row>
    <row r="170" spans="1:11" ht="15" customHeight="1" x14ac:dyDescent="0.3">
      <c r="A170" s="24" t="s">
        <v>70</v>
      </c>
      <c r="B170" s="2" t="s">
        <v>361</v>
      </c>
      <c r="C170" s="29">
        <v>2348</v>
      </c>
      <c r="D170" s="12"/>
      <c r="E170" s="2">
        <f t="shared" si="4"/>
        <v>2348</v>
      </c>
    </row>
    <row r="171" spans="1:11" ht="15" customHeight="1" x14ac:dyDescent="0.3">
      <c r="A171" s="24"/>
      <c r="D171" s="12"/>
    </row>
    <row r="172" spans="1:11" ht="15" customHeight="1" x14ac:dyDescent="0.3">
      <c r="A172" s="23" t="s">
        <v>125</v>
      </c>
      <c r="B172" s="1" t="s">
        <v>126</v>
      </c>
      <c r="C172" s="49">
        <f>SUM(C173:C175)</f>
        <v>8600</v>
      </c>
      <c r="D172" s="12"/>
      <c r="E172" s="1">
        <f t="shared" si="4"/>
        <v>8600</v>
      </c>
    </row>
    <row r="173" spans="1:11" ht="15" customHeight="1" x14ac:dyDescent="0.3">
      <c r="A173" s="24" t="s">
        <v>70</v>
      </c>
      <c r="B173" s="2" t="s">
        <v>127</v>
      </c>
      <c r="C173" s="29">
        <v>6000</v>
      </c>
      <c r="D173" s="12"/>
      <c r="E173" s="2">
        <f t="shared" si="4"/>
        <v>6000</v>
      </c>
    </row>
    <row r="174" spans="1:11" ht="15" customHeight="1" x14ac:dyDescent="0.3">
      <c r="A174" s="24" t="s">
        <v>70</v>
      </c>
      <c r="B174" s="2" t="s">
        <v>128</v>
      </c>
      <c r="C174" s="29">
        <v>1500</v>
      </c>
      <c r="D174" s="12"/>
      <c r="E174" s="2">
        <f t="shared" si="4"/>
        <v>1500</v>
      </c>
    </row>
    <row r="175" spans="1:11" ht="15" customHeight="1" x14ac:dyDescent="0.3">
      <c r="A175" s="24" t="s">
        <v>70</v>
      </c>
      <c r="B175" s="2" t="s">
        <v>129</v>
      </c>
      <c r="C175" s="29">
        <v>1100</v>
      </c>
      <c r="D175" s="12"/>
      <c r="E175" s="2">
        <f t="shared" si="4"/>
        <v>1100</v>
      </c>
      <c r="F175" s="7"/>
    </row>
    <row r="176" spans="1:11" ht="15" customHeight="1" x14ac:dyDescent="0.3">
      <c r="A176" s="24"/>
      <c r="D176" s="12"/>
    </row>
    <row r="177" spans="1:6" ht="15" customHeight="1" x14ac:dyDescent="0.3">
      <c r="A177" s="23" t="s">
        <v>130</v>
      </c>
      <c r="B177" s="1" t="s">
        <v>131</v>
      </c>
      <c r="C177" s="50">
        <f>SUM(C178:C180)</f>
        <v>17713.099999999999</v>
      </c>
      <c r="D177" s="12"/>
      <c r="E177" s="77">
        <f t="shared" si="4"/>
        <v>17713.099999999999</v>
      </c>
    </row>
    <row r="178" spans="1:6" ht="15" customHeight="1" x14ac:dyDescent="0.3">
      <c r="A178" s="24" t="s">
        <v>66</v>
      </c>
      <c r="B178" s="2" t="s">
        <v>132</v>
      </c>
      <c r="C178" s="83">
        <v>12306</v>
      </c>
      <c r="D178" s="12"/>
      <c r="E178" s="2">
        <f t="shared" si="4"/>
        <v>12306</v>
      </c>
    </row>
    <row r="179" spans="1:6" ht="15" customHeight="1" x14ac:dyDescent="0.3">
      <c r="A179" s="24" t="s">
        <v>68</v>
      </c>
      <c r="B179" s="2" t="s">
        <v>69</v>
      </c>
      <c r="C179" s="83">
        <f>C178*35%</f>
        <v>4307.0999999999995</v>
      </c>
      <c r="D179" s="12"/>
      <c r="E179" s="7">
        <f t="shared" si="4"/>
        <v>4307.0999999999995</v>
      </c>
    </row>
    <row r="180" spans="1:6" ht="15" customHeight="1" x14ac:dyDescent="0.3">
      <c r="A180" s="24" t="s">
        <v>70</v>
      </c>
      <c r="B180" s="2" t="s">
        <v>123</v>
      </c>
      <c r="C180" s="29">
        <v>1100</v>
      </c>
      <c r="D180" s="12"/>
      <c r="E180" s="2">
        <f t="shared" si="4"/>
        <v>1100</v>
      </c>
    </row>
    <row r="181" spans="1:6" ht="15" customHeight="1" x14ac:dyDescent="0.3">
      <c r="A181" s="24"/>
      <c r="D181" s="12"/>
    </row>
    <row r="182" spans="1:6" ht="15" customHeight="1" x14ac:dyDescent="0.3">
      <c r="A182" s="23" t="s">
        <v>133</v>
      </c>
      <c r="B182" s="1" t="s">
        <v>134</v>
      </c>
      <c r="C182" s="49">
        <f>SUM(C183)</f>
        <v>3500</v>
      </c>
      <c r="D182" s="57"/>
      <c r="E182" s="1">
        <f t="shared" si="4"/>
        <v>3500</v>
      </c>
    </row>
    <row r="183" spans="1:6" ht="15" customHeight="1" x14ac:dyDescent="0.3">
      <c r="A183" s="24" t="s">
        <v>70</v>
      </c>
      <c r="B183" s="2" t="s">
        <v>134</v>
      </c>
      <c r="C183" s="29">
        <v>3500</v>
      </c>
      <c r="D183" s="12"/>
      <c r="E183" s="2">
        <f t="shared" si="4"/>
        <v>3500</v>
      </c>
    </row>
    <row r="184" spans="1:6" ht="15" customHeight="1" x14ac:dyDescent="0.3">
      <c r="A184" s="24"/>
      <c r="D184" s="12"/>
    </row>
    <row r="185" spans="1:6" ht="15" customHeight="1" x14ac:dyDescent="0.3">
      <c r="A185" s="23" t="s">
        <v>135</v>
      </c>
      <c r="B185" s="1" t="s">
        <v>136</v>
      </c>
      <c r="C185" s="49">
        <f>SUM(C186:C186)</f>
        <v>3000</v>
      </c>
      <c r="D185" s="12"/>
      <c r="E185" s="1">
        <f t="shared" si="4"/>
        <v>3000</v>
      </c>
    </row>
    <row r="186" spans="1:6" ht="15" customHeight="1" x14ac:dyDescent="0.3">
      <c r="A186" s="24" t="s">
        <v>137</v>
      </c>
      <c r="B186" s="2" t="s">
        <v>138</v>
      </c>
      <c r="C186" s="29">
        <v>3000</v>
      </c>
      <c r="D186" s="12"/>
      <c r="E186" s="2">
        <f t="shared" si="4"/>
        <v>3000</v>
      </c>
    </row>
    <row r="187" spans="1:6" ht="15" customHeight="1" x14ac:dyDescent="0.3">
      <c r="A187" s="24"/>
      <c r="D187" s="12"/>
    </row>
    <row r="188" spans="1:6" ht="15" customHeight="1" x14ac:dyDescent="0.3">
      <c r="A188" s="23" t="s">
        <v>139</v>
      </c>
      <c r="B188" s="1" t="s">
        <v>140</v>
      </c>
      <c r="C188" s="50">
        <f>C189+C194</f>
        <v>132852</v>
      </c>
      <c r="D188" s="12"/>
      <c r="E188" s="1">
        <f t="shared" si="4"/>
        <v>132852</v>
      </c>
      <c r="F188" s="7"/>
    </row>
    <row r="189" spans="1:6" ht="15" customHeight="1" x14ac:dyDescent="0.3">
      <c r="A189" s="24"/>
      <c r="B189" s="1" t="s">
        <v>141</v>
      </c>
      <c r="C189" s="50">
        <f>SUM(C190:C193)</f>
        <v>92827</v>
      </c>
      <c r="D189" s="12"/>
      <c r="E189" s="1">
        <f t="shared" si="4"/>
        <v>92827</v>
      </c>
    </row>
    <row r="190" spans="1:6" ht="15" customHeight="1" x14ac:dyDescent="0.3">
      <c r="A190" s="24" t="s">
        <v>66</v>
      </c>
      <c r="B190" s="2" t="s">
        <v>142</v>
      </c>
      <c r="C190" s="83">
        <v>58620</v>
      </c>
      <c r="D190" s="12"/>
      <c r="E190" s="2">
        <f t="shared" si="4"/>
        <v>58620</v>
      </c>
    </row>
    <row r="191" spans="1:6" ht="15" customHeight="1" x14ac:dyDescent="0.3">
      <c r="A191" s="24" t="s">
        <v>68</v>
      </c>
      <c r="B191" s="2" t="s">
        <v>69</v>
      </c>
      <c r="C191" s="83">
        <f>C190*35%</f>
        <v>20517</v>
      </c>
      <c r="D191" s="12"/>
      <c r="E191" s="2">
        <f t="shared" si="4"/>
        <v>20517</v>
      </c>
    </row>
    <row r="192" spans="1:6" ht="15" customHeight="1" x14ac:dyDescent="0.3">
      <c r="A192" s="24" t="s">
        <v>70</v>
      </c>
      <c r="B192" s="2" t="s">
        <v>71</v>
      </c>
      <c r="C192" s="29">
        <v>13590</v>
      </c>
      <c r="D192" s="12"/>
      <c r="E192" s="2">
        <f t="shared" si="4"/>
        <v>13590</v>
      </c>
    </row>
    <row r="193" spans="1:6" ht="15" customHeight="1" x14ac:dyDescent="0.3">
      <c r="A193" s="24" t="s">
        <v>118</v>
      </c>
      <c r="B193" s="2" t="s">
        <v>143</v>
      </c>
      <c r="C193" s="29">
        <v>100</v>
      </c>
      <c r="D193" s="12"/>
      <c r="E193" s="2">
        <f t="shared" si="4"/>
        <v>100</v>
      </c>
    </row>
    <row r="194" spans="1:6" ht="15" customHeight="1" x14ac:dyDescent="0.3">
      <c r="A194" s="24"/>
      <c r="B194" s="1" t="s">
        <v>144</v>
      </c>
      <c r="C194" s="49">
        <f>SUM(C195:C198)</f>
        <v>40025</v>
      </c>
      <c r="D194" s="12"/>
      <c r="E194" s="1">
        <f t="shared" si="4"/>
        <v>40025</v>
      </c>
    </row>
    <row r="195" spans="1:6" ht="15" customHeight="1" x14ac:dyDescent="0.3">
      <c r="A195" s="24" t="s">
        <v>66</v>
      </c>
      <c r="B195" s="2" t="s">
        <v>142</v>
      </c>
      <c r="C195" s="29">
        <v>27500</v>
      </c>
      <c r="D195" s="12"/>
      <c r="E195" s="2">
        <f t="shared" si="4"/>
        <v>27500</v>
      </c>
    </row>
    <row r="196" spans="1:6" ht="15" customHeight="1" x14ac:dyDescent="0.3">
      <c r="A196" s="24" t="s">
        <v>68</v>
      </c>
      <c r="B196" s="2" t="s">
        <v>69</v>
      </c>
      <c r="C196" s="29">
        <f>C195*35%</f>
        <v>9625</v>
      </c>
      <c r="D196" s="12"/>
      <c r="E196" s="2">
        <f t="shared" si="4"/>
        <v>9625</v>
      </c>
    </row>
    <row r="197" spans="1:6" ht="15" customHeight="1" x14ac:dyDescent="0.3">
      <c r="A197" s="24" t="s">
        <v>70</v>
      </c>
      <c r="B197" s="2" t="s">
        <v>71</v>
      </c>
      <c r="C197" s="29">
        <v>2600</v>
      </c>
      <c r="D197" s="12"/>
      <c r="E197" s="2">
        <f t="shared" si="4"/>
        <v>2600</v>
      </c>
    </row>
    <row r="198" spans="1:6" ht="15" customHeight="1" x14ac:dyDescent="0.3">
      <c r="A198" s="24" t="s">
        <v>118</v>
      </c>
      <c r="B198" s="2" t="s">
        <v>207</v>
      </c>
      <c r="C198" s="29">
        <v>300</v>
      </c>
      <c r="D198" s="12"/>
      <c r="E198" s="2">
        <f t="shared" si="4"/>
        <v>300</v>
      </c>
    </row>
    <row r="199" spans="1:6" ht="15" customHeight="1" x14ac:dyDescent="0.3">
      <c r="A199" s="24"/>
      <c r="D199" s="12"/>
    </row>
    <row r="200" spans="1:6" ht="15" customHeight="1" x14ac:dyDescent="0.3">
      <c r="A200" s="23" t="s">
        <v>145</v>
      </c>
      <c r="B200" s="1" t="s">
        <v>146</v>
      </c>
      <c r="C200" s="49">
        <f>C201</f>
        <v>5600</v>
      </c>
      <c r="D200" s="12"/>
      <c r="E200" s="1">
        <f t="shared" si="4"/>
        <v>5600</v>
      </c>
    </row>
    <row r="201" spans="1:6" ht="15" customHeight="1" x14ac:dyDescent="0.3">
      <c r="A201" s="24" t="s">
        <v>70</v>
      </c>
      <c r="B201" s="2" t="s">
        <v>71</v>
      </c>
      <c r="C201" s="29">
        <v>5600</v>
      </c>
      <c r="D201" s="12"/>
      <c r="E201" s="2">
        <f t="shared" si="4"/>
        <v>5600</v>
      </c>
    </row>
    <row r="202" spans="1:6" ht="15" customHeight="1" x14ac:dyDescent="0.3">
      <c r="A202" s="24"/>
      <c r="D202" s="12"/>
      <c r="F202" s="7"/>
    </row>
    <row r="203" spans="1:6" ht="15" customHeight="1" x14ac:dyDescent="0.3">
      <c r="A203" s="23" t="s">
        <v>147</v>
      </c>
      <c r="B203" s="1" t="s">
        <v>148</v>
      </c>
      <c r="C203" s="49">
        <f>SUM(C204:C207)</f>
        <v>165342</v>
      </c>
      <c r="D203" s="12"/>
      <c r="E203" s="1">
        <f t="shared" si="4"/>
        <v>165342</v>
      </c>
    </row>
    <row r="204" spans="1:6" ht="15" customHeight="1" x14ac:dyDescent="0.3">
      <c r="A204" s="24" t="s">
        <v>149</v>
      </c>
      <c r="B204" s="2" t="s">
        <v>150</v>
      </c>
      <c r="C204" s="29">
        <v>342</v>
      </c>
      <c r="D204" s="12"/>
      <c r="E204" s="2">
        <f t="shared" si="4"/>
        <v>342</v>
      </c>
    </row>
    <row r="205" spans="1:6" ht="15" customHeight="1" x14ac:dyDescent="0.3">
      <c r="A205" s="24" t="s">
        <v>149</v>
      </c>
      <c r="B205" s="2" t="s">
        <v>311</v>
      </c>
      <c r="C205" s="29">
        <v>135000</v>
      </c>
      <c r="D205" s="12"/>
      <c r="E205" s="2">
        <f t="shared" si="4"/>
        <v>135000</v>
      </c>
    </row>
    <row r="206" spans="1:6" ht="15" customHeight="1" x14ac:dyDescent="0.3">
      <c r="A206" s="24" t="s">
        <v>291</v>
      </c>
      <c r="B206" s="2" t="s">
        <v>292</v>
      </c>
      <c r="C206" s="29">
        <v>10000</v>
      </c>
      <c r="D206" s="12"/>
      <c r="E206" s="2">
        <f t="shared" si="4"/>
        <v>10000</v>
      </c>
    </row>
    <row r="207" spans="1:6" ht="15" customHeight="1" x14ac:dyDescent="0.3">
      <c r="A207" s="24" t="s">
        <v>149</v>
      </c>
      <c r="B207" s="2" t="s">
        <v>364</v>
      </c>
      <c r="C207" s="29">
        <v>20000</v>
      </c>
      <c r="D207" s="12"/>
      <c r="E207" s="2">
        <f t="shared" si="4"/>
        <v>20000</v>
      </c>
    </row>
    <row r="208" spans="1:6" ht="15" customHeight="1" x14ac:dyDescent="0.3">
      <c r="A208" s="24"/>
      <c r="D208" s="12"/>
    </row>
    <row r="209" spans="1:12" ht="15" customHeight="1" x14ac:dyDescent="0.3">
      <c r="A209" s="23" t="s">
        <v>302</v>
      </c>
      <c r="B209" s="1" t="s">
        <v>151</v>
      </c>
      <c r="C209" s="49">
        <f>SUM(C210:C214)</f>
        <v>339950</v>
      </c>
      <c r="D209" s="12"/>
      <c r="E209" s="1">
        <f t="shared" si="4"/>
        <v>339950</v>
      </c>
    </row>
    <row r="210" spans="1:12" ht="15" customHeight="1" x14ac:dyDescent="0.3">
      <c r="A210" s="24" t="s">
        <v>70</v>
      </c>
      <c r="B210" s="2" t="s">
        <v>362</v>
      </c>
      <c r="C210" s="29">
        <v>300</v>
      </c>
      <c r="D210" s="12"/>
      <c r="E210" s="2">
        <f t="shared" si="4"/>
        <v>300</v>
      </c>
    </row>
    <row r="211" spans="1:12" ht="15" customHeight="1" x14ac:dyDescent="0.3">
      <c r="A211" s="24" t="s">
        <v>70</v>
      </c>
      <c r="B211" s="2" t="s">
        <v>152</v>
      </c>
      <c r="C211" s="29">
        <v>1100</v>
      </c>
      <c r="D211" s="12"/>
      <c r="E211" s="2">
        <f t="shared" si="4"/>
        <v>1100</v>
      </c>
    </row>
    <row r="212" spans="1:12" ht="15" customHeight="1" x14ac:dyDescent="0.3">
      <c r="A212" s="24" t="s">
        <v>118</v>
      </c>
      <c r="B212" s="2" t="s">
        <v>312</v>
      </c>
      <c r="C212" s="29">
        <v>57210</v>
      </c>
      <c r="D212" s="12"/>
      <c r="E212" s="2">
        <f t="shared" si="4"/>
        <v>57210</v>
      </c>
    </row>
    <row r="213" spans="1:12" ht="15" customHeight="1" x14ac:dyDescent="0.3">
      <c r="A213" s="24" t="s">
        <v>118</v>
      </c>
      <c r="B213" s="2" t="s">
        <v>313</v>
      </c>
      <c r="C213" s="29">
        <v>168340</v>
      </c>
      <c r="D213" s="12"/>
      <c r="E213" s="2">
        <f t="shared" si="4"/>
        <v>168340</v>
      </c>
    </row>
    <row r="214" spans="1:12" ht="15" customHeight="1" x14ac:dyDescent="0.3">
      <c r="A214" s="24" t="s">
        <v>118</v>
      </c>
      <c r="B214" s="2" t="s">
        <v>314</v>
      </c>
      <c r="C214" s="29">
        <v>113000</v>
      </c>
      <c r="D214" s="12"/>
      <c r="E214" s="2">
        <f t="shared" si="4"/>
        <v>113000</v>
      </c>
    </row>
    <row r="215" spans="1:12" ht="15" customHeight="1" x14ac:dyDescent="0.3">
      <c r="A215" s="24"/>
      <c r="D215" s="12"/>
    </row>
    <row r="216" spans="1:12" ht="15" customHeight="1" x14ac:dyDescent="0.3">
      <c r="A216" s="23" t="s">
        <v>153</v>
      </c>
      <c r="B216" s="1" t="s">
        <v>154</v>
      </c>
      <c r="C216" s="49">
        <f>SUM(C217)</f>
        <v>800</v>
      </c>
      <c r="D216" s="12"/>
      <c r="E216" s="1">
        <f t="shared" si="4"/>
        <v>800</v>
      </c>
    </row>
    <row r="217" spans="1:12" ht="15" customHeight="1" x14ac:dyDescent="0.3">
      <c r="A217" s="24" t="s">
        <v>155</v>
      </c>
      <c r="B217" s="2" t="s">
        <v>156</v>
      </c>
      <c r="C217" s="29">
        <v>800</v>
      </c>
      <c r="D217" s="12"/>
      <c r="E217" s="2">
        <f t="shared" si="4"/>
        <v>800</v>
      </c>
    </row>
    <row r="218" spans="1:12" ht="15" customHeight="1" x14ac:dyDescent="0.3">
      <c r="A218" s="24"/>
      <c r="D218" s="12"/>
    </row>
    <row r="219" spans="1:12" ht="15" customHeight="1" x14ac:dyDescent="0.3">
      <c r="A219" s="23" t="s">
        <v>157</v>
      </c>
      <c r="B219" s="1" t="s">
        <v>158</v>
      </c>
      <c r="C219" s="50">
        <f>SUM(C220:C224)</f>
        <v>48691.8</v>
      </c>
      <c r="D219" s="12"/>
      <c r="E219" s="77">
        <f t="shared" si="4"/>
        <v>48691.8</v>
      </c>
    </row>
    <row r="220" spans="1:12" ht="15" customHeight="1" x14ac:dyDescent="0.3">
      <c r="A220" s="24" t="s">
        <v>66</v>
      </c>
      <c r="B220" s="2" t="s">
        <v>159</v>
      </c>
      <c r="C220" s="83">
        <v>12868</v>
      </c>
      <c r="D220" s="12"/>
      <c r="E220" s="2">
        <f t="shared" si="4"/>
        <v>12868</v>
      </c>
      <c r="L220" s="7"/>
    </row>
    <row r="221" spans="1:12" ht="15" customHeight="1" x14ac:dyDescent="0.3">
      <c r="A221" s="24" t="s">
        <v>68</v>
      </c>
      <c r="B221" s="2" t="s">
        <v>160</v>
      </c>
      <c r="C221" s="83">
        <f>C220*35%</f>
        <v>4503.7999999999993</v>
      </c>
      <c r="D221" s="12"/>
      <c r="E221" s="7">
        <f t="shared" si="4"/>
        <v>4503.7999999999993</v>
      </c>
    </row>
    <row r="222" spans="1:12" ht="15" customHeight="1" x14ac:dyDescent="0.3">
      <c r="A222" s="24" t="s">
        <v>70</v>
      </c>
      <c r="B222" s="2" t="s">
        <v>71</v>
      </c>
      <c r="C222" s="29">
        <v>1200</v>
      </c>
      <c r="D222" s="12"/>
      <c r="E222" s="2">
        <f t="shared" si="4"/>
        <v>1200</v>
      </c>
    </row>
    <row r="223" spans="1:12" ht="15" customHeight="1" x14ac:dyDescent="0.3">
      <c r="A223" s="24" t="s">
        <v>118</v>
      </c>
      <c r="B223" s="47" t="s">
        <v>207</v>
      </c>
      <c r="C223" s="29">
        <v>120</v>
      </c>
      <c r="D223" s="12"/>
      <c r="E223" s="2">
        <f t="shared" ref="E223:E286" si="5">D223+C223</f>
        <v>120</v>
      </c>
    </row>
    <row r="224" spans="1:12" ht="15" customHeight="1" x14ac:dyDescent="0.3">
      <c r="A224" s="24" t="s">
        <v>70</v>
      </c>
      <c r="B224" s="2" t="s">
        <v>161</v>
      </c>
      <c r="C224" s="29">
        <v>30000</v>
      </c>
      <c r="D224" s="12"/>
      <c r="E224" s="2">
        <f t="shared" si="5"/>
        <v>30000</v>
      </c>
    </row>
    <row r="225" spans="1:6" ht="15" customHeight="1" x14ac:dyDescent="0.3">
      <c r="A225" s="24"/>
      <c r="D225" s="12"/>
    </row>
    <row r="226" spans="1:6" ht="15" customHeight="1" x14ac:dyDescent="0.3">
      <c r="A226" s="23" t="s">
        <v>162</v>
      </c>
      <c r="B226" s="1" t="s">
        <v>163</v>
      </c>
      <c r="C226" s="50">
        <f>SUM(C227:C236)</f>
        <v>278992.25</v>
      </c>
      <c r="D226" s="12"/>
      <c r="E226" s="77">
        <f t="shared" si="5"/>
        <v>278992.25</v>
      </c>
    </row>
    <row r="227" spans="1:6" ht="15" customHeight="1" x14ac:dyDescent="0.3">
      <c r="A227" s="24" t="s">
        <v>66</v>
      </c>
      <c r="B227" s="2" t="s">
        <v>164</v>
      </c>
      <c r="C227" s="29">
        <v>4235</v>
      </c>
      <c r="D227" s="56"/>
      <c r="E227" s="2">
        <f t="shared" si="5"/>
        <v>4235</v>
      </c>
    </row>
    <row r="228" spans="1:6" ht="15" customHeight="1" x14ac:dyDescent="0.3">
      <c r="A228" s="24" t="s">
        <v>68</v>
      </c>
      <c r="B228" s="2" t="s">
        <v>165</v>
      </c>
      <c r="C228" s="83">
        <f>C227*35%</f>
        <v>1482.25</v>
      </c>
      <c r="D228" s="12"/>
      <c r="E228" s="7">
        <f t="shared" si="5"/>
        <v>1482.25</v>
      </c>
    </row>
    <row r="229" spans="1:6" ht="15" customHeight="1" x14ac:dyDescent="0.3">
      <c r="A229" s="24" t="s">
        <v>70</v>
      </c>
      <c r="B229" s="2" t="s">
        <v>166</v>
      </c>
      <c r="C229" s="29">
        <v>1000</v>
      </c>
      <c r="D229" s="12"/>
      <c r="E229" s="2">
        <f t="shared" si="5"/>
        <v>1000</v>
      </c>
    </row>
    <row r="230" spans="1:6" ht="15" customHeight="1" x14ac:dyDescent="0.3">
      <c r="A230" s="24" t="s">
        <v>118</v>
      </c>
      <c r="B230" s="2" t="s">
        <v>353</v>
      </c>
      <c r="C230" s="29">
        <v>100</v>
      </c>
      <c r="D230" s="12"/>
      <c r="E230" s="2">
        <f t="shared" si="5"/>
        <v>100</v>
      </c>
    </row>
    <row r="231" spans="1:6" ht="15" customHeight="1" x14ac:dyDescent="0.3">
      <c r="A231" s="24" t="s">
        <v>70</v>
      </c>
      <c r="B231" s="2" t="s">
        <v>385</v>
      </c>
      <c r="C231" s="29">
        <v>34875</v>
      </c>
      <c r="D231" s="12"/>
      <c r="E231" s="2">
        <f t="shared" si="5"/>
        <v>34875</v>
      </c>
    </row>
    <row r="232" spans="1:6" ht="15" customHeight="1" x14ac:dyDescent="0.3">
      <c r="A232" s="24" t="s">
        <v>70</v>
      </c>
      <c r="B232" s="2" t="s">
        <v>167</v>
      </c>
      <c r="C232" s="29">
        <v>700</v>
      </c>
      <c r="D232" s="12"/>
      <c r="E232" s="2">
        <f t="shared" si="5"/>
        <v>700</v>
      </c>
    </row>
    <row r="233" spans="1:6" ht="15" customHeight="1" x14ac:dyDescent="0.3">
      <c r="A233" s="24" t="s">
        <v>70</v>
      </c>
      <c r="B233" s="2" t="s">
        <v>283</v>
      </c>
      <c r="C233" s="29">
        <v>2540</v>
      </c>
      <c r="D233" s="12"/>
      <c r="E233" s="2">
        <f t="shared" si="5"/>
        <v>2540</v>
      </c>
    </row>
    <row r="234" spans="1:6" ht="15" customHeight="1" x14ac:dyDescent="0.3">
      <c r="A234" s="24" t="s">
        <v>118</v>
      </c>
      <c r="B234" s="2" t="s">
        <v>315</v>
      </c>
      <c r="C234" s="29">
        <v>194060</v>
      </c>
      <c r="D234" s="12"/>
      <c r="E234" s="2">
        <f t="shared" si="5"/>
        <v>194060</v>
      </c>
      <c r="F234" s="7"/>
    </row>
    <row r="235" spans="1:6" ht="15" customHeight="1" x14ac:dyDescent="0.3">
      <c r="A235" s="24" t="s">
        <v>70</v>
      </c>
      <c r="B235" s="2" t="s">
        <v>289</v>
      </c>
      <c r="C235" s="29">
        <v>30000</v>
      </c>
      <c r="D235" s="12"/>
      <c r="E235" s="2">
        <f t="shared" si="5"/>
        <v>30000</v>
      </c>
    </row>
    <row r="236" spans="1:6" ht="15" customHeight="1" x14ac:dyDescent="0.3">
      <c r="A236" s="24" t="s">
        <v>70</v>
      </c>
      <c r="B236" s="2" t="s">
        <v>168</v>
      </c>
      <c r="C236" s="29">
        <v>10000</v>
      </c>
      <c r="D236" s="12"/>
      <c r="E236" s="2">
        <f t="shared" si="5"/>
        <v>10000</v>
      </c>
    </row>
    <row r="237" spans="1:6" ht="15" customHeight="1" x14ac:dyDescent="0.3">
      <c r="A237" s="24"/>
      <c r="D237" s="12"/>
    </row>
    <row r="238" spans="1:6" ht="15" customHeight="1" x14ac:dyDescent="0.3">
      <c r="A238" s="23" t="s">
        <v>169</v>
      </c>
      <c r="B238" s="1" t="s">
        <v>170</v>
      </c>
      <c r="C238" s="49">
        <f>SUM(C239:C242)</f>
        <v>83910</v>
      </c>
      <c r="D238" s="12"/>
      <c r="E238" s="1">
        <f t="shared" si="5"/>
        <v>83910</v>
      </c>
    </row>
    <row r="239" spans="1:6" ht="15" customHeight="1" x14ac:dyDescent="0.3">
      <c r="A239" s="24" t="s">
        <v>70</v>
      </c>
      <c r="B239" s="2" t="s">
        <v>171</v>
      </c>
      <c r="C239" s="29">
        <v>53000</v>
      </c>
      <c r="D239" s="12"/>
      <c r="E239" s="2">
        <f t="shared" si="5"/>
        <v>53000</v>
      </c>
    </row>
    <row r="240" spans="1:6" ht="15" customHeight="1" x14ac:dyDescent="0.3">
      <c r="A240" s="24" t="s">
        <v>70</v>
      </c>
      <c r="B240" s="2" t="s">
        <v>172</v>
      </c>
      <c r="C240" s="29">
        <v>350</v>
      </c>
      <c r="D240" s="12"/>
      <c r="E240" s="2">
        <f t="shared" si="5"/>
        <v>350</v>
      </c>
    </row>
    <row r="241" spans="1:5" ht="15" customHeight="1" x14ac:dyDescent="0.3">
      <c r="A241" s="24" t="s">
        <v>70</v>
      </c>
      <c r="B241" s="18" t="s">
        <v>173</v>
      </c>
      <c r="C241" s="29">
        <v>3500</v>
      </c>
      <c r="D241" s="12"/>
      <c r="E241" s="2">
        <f t="shared" si="5"/>
        <v>3500</v>
      </c>
    </row>
    <row r="242" spans="1:5" ht="15" customHeight="1" x14ac:dyDescent="0.3">
      <c r="A242" s="24" t="s">
        <v>118</v>
      </c>
      <c r="B242" s="2" t="s">
        <v>316</v>
      </c>
      <c r="C242" s="29">
        <v>27060</v>
      </c>
      <c r="D242" s="12"/>
      <c r="E242" s="2">
        <f t="shared" si="5"/>
        <v>27060</v>
      </c>
    </row>
    <row r="243" spans="1:5" ht="15" customHeight="1" x14ac:dyDescent="0.3">
      <c r="A243" s="24"/>
      <c r="D243" s="12"/>
    </row>
    <row r="244" spans="1:5" ht="15" customHeight="1" x14ac:dyDescent="0.3">
      <c r="A244" s="23" t="s">
        <v>174</v>
      </c>
      <c r="B244" s="1" t="s">
        <v>175</v>
      </c>
      <c r="C244" s="49">
        <f>SUM(C245:C246)</f>
        <v>900</v>
      </c>
      <c r="D244" s="12"/>
      <c r="E244" s="1">
        <f t="shared" si="5"/>
        <v>900</v>
      </c>
    </row>
    <row r="245" spans="1:5" ht="15" customHeight="1" x14ac:dyDescent="0.3">
      <c r="A245" s="24" t="s">
        <v>70</v>
      </c>
      <c r="B245" s="2" t="s">
        <v>176</v>
      </c>
      <c r="C245" s="29">
        <v>400</v>
      </c>
      <c r="D245" s="12"/>
      <c r="E245" s="2">
        <f t="shared" si="5"/>
        <v>400</v>
      </c>
    </row>
    <row r="246" spans="1:5" ht="15" customHeight="1" x14ac:dyDescent="0.3">
      <c r="A246" s="24" t="s">
        <v>70</v>
      </c>
      <c r="B246" s="2" t="s">
        <v>177</v>
      </c>
      <c r="C246" s="29">
        <v>500</v>
      </c>
      <c r="D246" s="12"/>
      <c r="E246" s="2">
        <f t="shared" si="5"/>
        <v>500</v>
      </c>
    </row>
    <row r="247" spans="1:5" ht="15" customHeight="1" x14ac:dyDescent="0.3">
      <c r="A247" s="24"/>
      <c r="D247" s="12"/>
    </row>
    <row r="248" spans="1:5" ht="15" customHeight="1" x14ac:dyDescent="0.3">
      <c r="A248" s="23" t="s">
        <v>178</v>
      </c>
      <c r="B248" s="1" t="s">
        <v>179</v>
      </c>
      <c r="C248" s="49">
        <v>97000</v>
      </c>
      <c r="D248" s="12"/>
      <c r="E248" s="1">
        <f t="shared" si="5"/>
        <v>97000</v>
      </c>
    </row>
    <row r="249" spans="1:5" ht="15" customHeight="1" x14ac:dyDescent="0.3">
      <c r="A249" s="24" t="s">
        <v>118</v>
      </c>
      <c r="B249" s="2" t="s">
        <v>317</v>
      </c>
      <c r="C249" s="29">
        <v>79800</v>
      </c>
      <c r="D249" s="12"/>
      <c r="E249" s="2">
        <f t="shared" si="5"/>
        <v>79800</v>
      </c>
    </row>
    <row r="250" spans="1:5" ht="15" customHeight="1" x14ac:dyDescent="0.3">
      <c r="A250" s="24" t="s">
        <v>118</v>
      </c>
      <c r="B250" s="2" t="s">
        <v>318</v>
      </c>
      <c r="C250" s="29">
        <v>16700</v>
      </c>
      <c r="D250" s="12"/>
      <c r="E250" s="2">
        <f t="shared" si="5"/>
        <v>16700</v>
      </c>
    </row>
    <row r="251" spans="1:5" ht="15" customHeight="1" x14ac:dyDescent="0.3">
      <c r="A251" s="24" t="s">
        <v>118</v>
      </c>
      <c r="B251" s="2" t="s">
        <v>319</v>
      </c>
      <c r="C251" s="29">
        <v>500</v>
      </c>
      <c r="D251" s="12"/>
      <c r="E251" s="2">
        <f t="shared" si="5"/>
        <v>500</v>
      </c>
    </row>
    <row r="252" spans="1:5" ht="15" customHeight="1" x14ac:dyDescent="0.3">
      <c r="A252" s="24"/>
      <c r="D252" s="12"/>
    </row>
    <row r="253" spans="1:5" ht="15" customHeight="1" x14ac:dyDescent="0.3">
      <c r="A253" s="23" t="s">
        <v>180</v>
      </c>
      <c r="B253" s="1" t="s">
        <v>181</v>
      </c>
      <c r="C253" s="49">
        <f>SUM(C254:C256)</f>
        <v>170000</v>
      </c>
      <c r="D253" s="12"/>
      <c r="E253" s="1">
        <f t="shared" si="5"/>
        <v>170000</v>
      </c>
    </row>
    <row r="254" spans="1:5" ht="15" customHeight="1" x14ac:dyDescent="0.3">
      <c r="A254" s="24" t="s">
        <v>118</v>
      </c>
      <c r="B254" s="2" t="s">
        <v>320</v>
      </c>
      <c r="C254" s="29">
        <v>40000</v>
      </c>
      <c r="D254" s="12"/>
      <c r="E254" s="2">
        <f t="shared" si="5"/>
        <v>40000</v>
      </c>
    </row>
    <row r="255" spans="1:5" ht="15" customHeight="1" x14ac:dyDescent="0.3">
      <c r="A255" s="24" t="s">
        <v>118</v>
      </c>
      <c r="B255" s="2" t="s">
        <v>321</v>
      </c>
      <c r="C255" s="29">
        <v>130000</v>
      </c>
      <c r="D255" s="12"/>
      <c r="E255" s="2">
        <f t="shared" si="5"/>
        <v>130000</v>
      </c>
    </row>
    <row r="256" spans="1:5" ht="15" customHeight="1" x14ac:dyDescent="0.3">
      <c r="A256" s="24"/>
      <c r="D256" s="12"/>
    </row>
    <row r="257" spans="1:5" ht="15" customHeight="1" x14ac:dyDescent="0.3">
      <c r="A257" s="23" t="s">
        <v>182</v>
      </c>
      <c r="B257" s="1" t="s">
        <v>183</v>
      </c>
      <c r="C257" s="49">
        <f>SUM(C258)</f>
        <v>6000</v>
      </c>
      <c r="D257" s="12"/>
      <c r="E257" s="1">
        <f t="shared" si="5"/>
        <v>6000</v>
      </c>
    </row>
    <row r="258" spans="1:5" ht="15" customHeight="1" x14ac:dyDescent="0.3">
      <c r="A258" s="24" t="s">
        <v>118</v>
      </c>
      <c r="B258" s="2" t="s">
        <v>322</v>
      </c>
      <c r="C258" s="29">
        <v>6000</v>
      </c>
      <c r="D258" s="12"/>
      <c r="E258" s="2">
        <f t="shared" si="5"/>
        <v>6000</v>
      </c>
    </row>
    <row r="259" spans="1:5" ht="15" customHeight="1" x14ac:dyDescent="0.3">
      <c r="A259" s="24"/>
      <c r="D259" s="12"/>
    </row>
    <row r="260" spans="1:5" ht="15" customHeight="1" x14ac:dyDescent="0.3">
      <c r="A260" s="23" t="s">
        <v>184</v>
      </c>
      <c r="B260" s="1" t="s">
        <v>185</v>
      </c>
      <c r="C260" s="49">
        <f>SUM(C261:C281)</f>
        <v>82260</v>
      </c>
      <c r="D260" s="12"/>
      <c r="E260" s="1">
        <f t="shared" si="5"/>
        <v>82260</v>
      </c>
    </row>
    <row r="261" spans="1:5" ht="15" customHeight="1" x14ac:dyDescent="0.3">
      <c r="A261" s="24" t="s">
        <v>70</v>
      </c>
      <c r="B261" s="2" t="s">
        <v>186</v>
      </c>
      <c r="C261" s="29">
        <v>3000</v>
      </c>
      <c r="D261" s="12"/>
      <c r="E261" s="2">
        <f t="shared" si="5"/>
        <v>3000</v>
      </c>
    </row>
    <row r="262" spans="1:5" ht="15" customHeight="1" x14ac:dyDescent="0.3">
      <c r="A262" s="24" t="s">
        <v>70</v>
      </c>
      <c r="B262" s="2" t="s">
        <v>187</v>
      </c>
      <c r="C262" s="29">
        <v>12000</v>
      </c>
      <c r="D262" s="12"/>
      <c r="E262" s="2">
        <f t="shared" si="5"/>
        <v>12000</v>
      </c>
    </row>
    <row r="263" spans="1:5" ht="15" customHeight="1" x14ac:dyDescent="0.3">
      <c r="A263" s="24" t="s">
        <v>70</v>
      </c>
      <c r="B263" s="2" t="s">
        <v>188</v>
      </c>
      <c r="C263" s="29">
        <v>17000</v>
      </c>
      <c r="D263" s="12"/>
      <c r="E263" s="2">
        <f t="shared" si="5"/>
        <v>17000</v>
      </c>
    </row>
    <row r="264" spans="1:5" ht="15" customHeight="1" x14ac:dyDescent="0.3">
      <c r="A264" s="24" t="s">
        <v>70</v>
      </c>
      <c r="B264" s="2" t="s">
        <v>189</v>
      </c>
      <c r="C264" s="29">
        <v>300</v>
      </c>
      <c r="D264" s="28"/>
      <c r="E264" s="2">
        <f t="shared" si="5"/>
        <v>300</v>
      </c>
    </row>
    <row r="265" spans="1:5" ht="15" customHeight="1" x14ac:dyDescent="0.3">
      <c r="A265" s="24" t="s">
        <v>70</v>
      </c>
      <c r="B265" s="2" t="s">
        <v>190</v>
      </c>
      <c r="C265" s="29">
        <v>500</v>
      </c>
      <c r="D265" s="28"/>
      <c r="E265" s="2">
        <f t="shared" si="5"/>
        <v>500</v>
      </c>
    </row>
    <row r="266" spans="1:5" ht="15" customHeight="1" x14ac:dyDescent="0.3">
      <c r="A266" s="24" t="s">
        <v>70</v>
      </c>
      <c r="B266" s="2" t="s">
        <v>191</v>
      </c>
      <c r="C266" s="29">
        <v>500</v>
      </c>
      <c r="D266" s="12"/>
      <c r="E266" s="2">
        <f t="shared" si="5"/>
        <v>500</v>
      </c>
    </row>
    <row r="267" spans="1:5" ht="15" customHeight="1" x14ac:dyDescent="0.3">
      <c r="A267" s="24" t="s">
        <v>70</v>
      </c>
      <c r="B267" s="2" t="s">
        <v>343</v>
      </c>
      <c r="C267" s="29">
        <v>1300</v>
      </c>
      <c r="D267" s="12"/>
      <c r="E267" s="2">
        <f t="shared" si="5"/>
        <v>1300</v>
      </c>
    </row>
    <row r="268" spans="1:5" ht="15" customHeight="1" x14ac:dyDescent="0.3">
      <c r="A268" s="24" t="s">
        <v>118</v>
      </c>
      <c r="B268" s="2" t="s">
        <v>192</v>
      </c>
      <c r="C268" s="29">
        <v>2000</v>
      </c>
      <c r="D268" s="12"/>
      <c r="E268" s="2">
        <f t="shared" si="5"/>
        <v>2000</v>
      </c>
    </row>
    <row r="269" spans="1:5" ht="15" customHeight="1" x14ac:dyDescent="0.3">
      <c r="A269" s="24" t="s">
        <v>118</v>
      </c>
      <c r="B269" s="2" t="s">
        <v>379</v>
      </c>
      <c r="C269" s="29">
        <v>10000</v>
      </c>
      <c r="D269" s="12"/>
      <c r="E269" s="2">
        <f t="shared" si="5"/>
        <v>10000</v>
      </c>
    </row>
    <row r="270" spans="1:5" ht="15" customHeight="1" x14ac:dyDescent="0.3">
      <c r="A270" s="24" t="s">
        <v>118</v>
      </c>
      <c r="B270" s="2" t="s">
        <v>193</v>
      </c>
      <c r="C270" s="29">
        <v>2620</v>
      </c>
      <c r="D270" s="12"/>
      <c r="E270" s="2">
        <f t="shared" si="5"/>
        <v>2620</v>
      </c>
    </row>
    <row r="271" spans="1:5" ht="15" customHeight="1" x14ac:dyDescent="0.3">
      <c r="A271" s="24" t="s">
        <v>118</v>
      </c>
      <c r="B271" s="2" t="s">
        <v>194</v>
      </c>
      <c r="C271" s="29">
        <v>1310</v>
      </c>
      <c r="D271" s="12"/>
      <c r="E271" s="2">
        <f t="shared" si="5"/>
        <v>1310</v>
      </c>
    </row>
    <row r="272" spans="1:5" ht="15" customHeight="1" x14ac:dyDescent="0.3">
      <c r="A272" s="24" t="s">
        <v>118</v>
      </c>
      <c r="B272" s="2" t="s">
        <v>195</v>
      </c>
      <c r="C272" s="29">
        <v>8000</v>
      </c>
      <c r="D272" s="12"/>
      <c r="E272" s="2">
        <f t="shared" si="5"/>
        <v>8000</v>
      </c>
    </row>
    <row r="273" spans="1:5" ht="15" customHeight="1" x14ac:dyDescent="0.3">
      <c r="A273" s="24" t="s">
        <v>118</v>
      </c>
      <c r="B273" s="2" t="s">
        <v>284</v>
      </c>
      <c r="C273" s="29">
        <v>4910</v>
      </c>
      <c r="D273" s="12"/>
      <c r="E273" s="2">
        <f t="shared" si="5"/>
        <v>4910</v>
      </c>
    </row>
    <row r="274" spans="1:5" ht="15" customHeight="1" x14ac:dyDescent="0.3">
      <c r="A274" s="24" t="s">
        <v>118</v>
      </c>
      <c r="B274" s="2" t="s">
        <v>196</v>
      </c>
      <c r="C274" s="29">
        <v>350</v>
      </c>
      <c r="D274" s="12"/>
      <c r="E274" s="2">
        <f t="shared" si="5"/>
        <v>350</v>
      </c>
    </row>
    <row r="275" spans="1:5" ht="15" customHeight="1" x14ac:dyDescent="0.3">
      <c r="A275" s="24" t="s">
        <v>118</v>
      </c>
      <c r="B275" s="2" t="s">
        <v>197</v>
      </c>
      <c r="C275" s="29">
        <v>50</v>
      </c>
      <c r="D275" s="12"/>
      <c r="E275" s="2">
        <f t="shared" si="5"/>
        <v>50</v>
      </c>
    </row>
    <row r="276" spans="1:5" ht="15" customHeight="1" x14ac:dyDescent="0.3">
      <c r="A276" s="24" t="s">
        <v>118</v>
      </c>
      <c r="B276" s="2" t="s">
        <v>198</v>
      </c>
      <c r="C276" s="29">
        <v>800</v>
      </c>
      <c r="D276" s="12"/>
      <c r="E276" s="2">
        <f t="shared" si="5"/>
        <v>800</v>
      </c>
    </row>
    <row r="277" spans="1:5" ht="15" customHeight="1" x14ac:dyDescent="0.3">
      <c r="A277" s="24" t="s">
        <v>118</v>
      </c>
      <c r="B277" s="2" t="s">
        <v>199</v>
      </c>
      <c r="C277" s="29">
        <v>170</v>
      </c>
      <c r="D277" s="12"/>
      <c r="E277" s="2">
        <f t="shared" si="5"/>
        <v>170</v>
      </c>
    </row>
    <row r="278" spans="1:5" ht="15" customHeight="1" x14ac:dyDescent="0.3">
      <c r="A278" s="24" t="s">
        <v>118</v>
      </c>
      <c r="B278" s="2" t="s">
        <v>200</v>
      </c>
      <c r="C278" s="29">
        <v>15000</v>
      </c>
      <c r="D278" s="12"/>
      <c r="E278" s="2">
        <f t="shared" si="5"/>
        <v>15000</v>
      </c>
    </row>
    <row r="279" spans="1:5" ht="15" customHeight="1" x14ac:dyDescent="0.3">
      <c r="A279" s="24" t="s">
        <v>118</v>
      </c>
      <c r="B279" s="2" t="s">
        <v>201</v>
      </c>
      <c r="C279" s="29">
        <v>200</v>
      </c>
      <c r="D279" s="12"/>
      <c r="E279" s="2">
        <f t="shared" si="5"/>
        <v>200</v>
      </c>
    </row>
    <row r="280" spans="1:5" ht="15" customHeight="1" x14ac:dyDescent="0.3">
      <c r="A280" s="27" t="s">
        <v>118</v>
      </c>
      <c r="B280" s="18" t="s">
        <v>350</v>
      </c>
      <c r="C280" s="29">
        <v>250</v>
      </c>
      <c r="D280" s="12"/>
      <c r="E280" s="2">
        <f t="shared" si="5"/>
        <v>250</v>
      </c>
    </row>
    <row r="281" spans="1:5" ht="15" customHeight="1" x14ac:dyDescent="0.3">
      <c r="A281" s="27" t="s">
        <v>118</v>
      </c>
      <c r="B281" s="18" t="s">
        <v>363</v>
      </c>
      <c r="C281" s="29">
        <v>2000</v>
      </c>
      <c r="D281" s="12"/>
      <c r="E281" s="2">
        <f t="shared" si="5"/>
        <v>2000</v>
      </c>
    </row>
    <row r="282" spans="1:5" ht="15" customHeight="1" x14ac:dyDescent="0.3">
      <c r="A282" s="24"/>
      <c r="D282" s="12"/>
    </row>
    <row r="283" spans="1:5" ht="15" customHeight="1" x14ac:dyDescent="0.3">
      <c r="A283" s="23" t="s">
        <v>202</v>
      </c>
      <c r="B283" s="1" t="s">
        <v>203</v>
      </c>
      <c r="C283" s="50">
        <f>SUM(C284:C286)</f>
        <v>20818.8</v>
      </c>
      <c r="D283" s="12"/>
      <c r="E283" s="77">
        <f t="shared" si="5"/>
        <v>20818.8</v>
      </c>
    </row>
    <row r="284" spans="1:5" ht="15" customHeight="1" x14ac:dyDescent="0.3">
      <c r="A284" s="24" t="s">
        <v>66</v>
      </c>
      <c r="B284" s="2" t="s">
        <v>204</v>
      </c>
      <c r="C284" s="83">
        <v>14888</v>
      </c>
      <c r="D284" s="12"/>
      <c r="E284" s="2">
        <f t="shared" si="5"/>
        <v>14888</v>
      </c>
    </row>
    <row r="285" spans="1:5" ht="15" customHeight="1" x14ac:dyDescent="0.3">
      <c r="A285" s="24" t="s">
        <v>68</v>
      </c>
      <c r="B285" s="2" t="s">
        <v>69</v>
      </c>
      <c r="C285" s="83">
        <f>C284*35%</f>
        <v>5210.7999999999993</v>
      </c>
      <c r="D285" s="12"/>
      <c r="E285" s="7">
        <f t="shared" si="5"/>
        <v>5210.7999999999993</v>
      </c>
    </row>
    <row r="286" spans="1:5" ht="15" customHeight="1" x14ac:dyDescent="0.3">
      <c r="A286" s="24" t="s">
        <v>70</v>
      </c>
      <c r="B286" s="2" t="s">
        <v>71</v>
      </c>
      <c r="C286" s="29">
        <v>720</v>
      </c>
      <c r="D286" s="12"/>
      <c r="E286" s="2">
        <f t="shared" si="5"/>
        <v>720</v>
      </c>
    </row>
    <row r="287" spans="1:5" ht="15" customHeight="1" x14ac:dyDescent="0.3">
      <c r="A287" s="24"/>
      <c r="D287" s="12"/>
    </row>
    <row r="288" spans="1:5" ht="15" customHeight="1" x14ac:dyDescent="0.3">
      <c r="A288" s="23" t="s">
        <v>205</v>
      </c>
      <c r="B288" s="1" t="s">
        <v>206</v>
      </c>
      <c r="C288" s="49">
        <f>SUM(C289:C300)</f>
        <v>826376</v>
      </c>
      <c r="D288" s="12"/>
      <c r="E288" s="1">
        <f t="shared" ref="E288:E350" si="6">D288+C288</f>
        <v>826376</v>
      </c>
    </row>
    <row r="289" spans="1:15" ht="15" customHeight="1" x14ac:dyDescent="0.3">
      <c r="A289" s="24" t="s">
        <v>155</v>
      </c>
      <c r="B289" s="2" t="s">
        <v>323</v>
      </c>
      <c r="C289" s="29">
        <v>55105</v>
      </c>
      <c r="D289" s="12"/>
      <c r="E289" s="2">
        <f t="shared" si="6"/>
        <v>55105</v>
      </c>
      <c r="I289" s="19"/>
      <c r="J289" s="19"/>
    </row>
    <row r="290" spans="1:15" ht="15" customHeight="1" x14ac:dyDescent="0.3">
      <c r="A290" s="24" t="s">
        <v>155</v>
      </c>
      <c r="B290" s="2" t="s">
        <v>324</v>
      </c>
      <c r="C290" s="29">
        <v>65310</v>
      </c>
      <c r="D290" s="12"/>
      <c r="E290" s="2">
        <f t="shared" si="6"/>
        <v>65310</v>
      </c>
      <c r="F290" s="48"/>
    </row>
    <row r="291" spans="1:15" ht="15" customHeight="1" x14ac:dyDescent="0.3">
      <c r="A291" s="24"/>
      <c r="D291" s="12"/>
      <c r="E291" s="2">
        <f t="shared" si="6"/>
        <v>0</v>
      </c>
    </row>
    <row r="292" spans="1:15" ht="15" customHeight="1" x14ac:dyDescent="0.3">
      <c r="A292" s="24" t="s">
        <v>155</v>
      </c>
      <c r="B292" s="2" t="s">
        <v>38</v>
      </c>
      <c r="C292" s="29">
        <v>200</v>
      </c>
      <c r="D292" s="12"/>
      <c r="E292" s="2">
        <f t="shared" si="6"/>
        <v>200</v>
      </c>
    </row>
    <row r="293" spans="1:15" ht="15" customHeight="1" x14ac:dyDescent="0.3">
      <c r="A293" s="24" t="s">
        <v>66</v>
      </c>
      <c r="B293" s="2" t="s">
        <v>67</v>
      </c>
      <c r="C293" s="29">
        <v>423576</v>
      </c>
      <c r="D293" s="12"/>
      <c r="E293" s="2">
        <f t="shared" si="6"/>
        <v>423576</v>
      </c>
      <c r="H293" s="54"/>
    </row>
    <row r="294" spans="1:15" ht="15" customHeight="1" x14ac:dyDescent="0.3">
      <c r="A294" s="24" t="s">
        <v>68</v>
      </c>
      <c r="B294" s="2" t="s">
        <v>69</v>
      </c>
      <c r="C294" s="29">
        <v>144000</v>
      </c>
      <c r="D294" s="12"/>
      <c r="E294" s="2">
        <f t="shared" si="6"/>
        <v>144000</v>
      </c>
      <c r="H294" s="7"/>
    </row>
    <row r="295" spans="1:15" ht="15" customHeight="1" x14ac:dyDescent="0.3">
      <c r="A295" s="24" t="s">
        <v>70</v>
      </c>
      <c r="B295" s="2" t="s">
        <v>71</v>
      </c>
      <c r="C295" s="29">
        <v>110159</v>
      </c>
      <c r="D295" s="12"/>
      <c r="E295" s="2">
        <f t="shared" si="6"/>
        <v>110159</v>
      </c>
    </row>
    <row r="296" spans="1:15" ht="15" customHeight="1" x14ac:dyDescent="0.3">
      <c r="A296" s="24" t="s">
        <v>118</v>
      </c>
      <c r="B296" s="2" t="s">
        <v>354</v>
      </c>
      <c r="C296" s="29">
        <v>500</v>
      </c>
      <c r="D296" s="12"/>
      <c r="E296" s="2">
        <f t="shared" si="6"/>
        <v>500</v>
      </c>
    </row>
    <row r="297" spans="1:15" ht="15" customHeight="1" x14ac:dyDescent="0.3">
      <c r="A297" s="24" t="s">
        <v>70</v>
      </c>
      <c r="B297" s="2" t="s">
        <v>208</v>
      </c>
      <c r="C297" s="29">
        <v>600</v>
      </c>
      <c r="D297" s="12"/>
      <c r="E297" s="2">
        <f t="shared" si="6"/>
        <v>600</v>
      </c>
    </row>
    <row r="298" spans="1:15" ht="15" customHeight="1" x14ac:dyDescent="0.3">
      <c r="A298" s="24" t="s">
        <v>155</v>
      </c>
      <c r="B298" s="2" t="s">
        <v>209</v>
      </c>
      <c r="C298" s="29">
        <v>16926</v>
      </c>
      <c r="D298" s="12"/>
      <c r="E298" s="2">
        <f t="shared" si="6"/>
        <v>16926</v>
      </c>
    </row>
    <row r="299" spans="1:15" ht="15" customHeight="1" x14ac:dyDescent="0.3">
      <c r="A299" s="24" t="s">
        <v>70</v>
      </c>
      <c r="B299" s="2" t="s">
        <v>210</v>
      </c>
      <c r="C299" s="29">
        <v>10000</v>
      </c>
      <c r="D299" s="12"/>
      <c r="E299" s="2">
        <f t="shared" si="6"/>
        <v>10000</v>
      </c>
    </row>
    <row r="300" spans="1:15" ht="15" customHeight="1" x14ac:dyDescent="0.3">
      <c r="A300" s="24"/>
      <c r="D300" s="12"/>
    </row>
    <row r="301" spans="1:15" ht="15" customHeight="1" x14ac:dyDescent="0.3">
      <c r="A301" s="23" t="s">
        <v>211</v>
      </c>
      <c r="B301" s="1" t="s">
        <v>212</v>
      </c>
      <c r="C301" s="49">
        <f>SUM(C302:C333)</f>
        <v>2146740</v>
      </c>
      <c r="D301" s="12"/>
      <c r="E301" s="1">
        <f>SUM(E302:E333)</f>
        <v>2235949</v>
      </c>
    </row>
    <row r="302" spans="1:15" ht="15" customHeight="1" x14ac:dyDescent="0.3">
      <c r="A302" s="25" t="s">
        <v>155</v>
      </c>
      <c r="B302" s="65" t="s">
        <v>213</v>
      </c>
      <c r="C302" s="86">
        <v>709426</v>
      </c>
      <c r="D302" s="12"/>
      <c r="E302" s="2">
        <f t="shared" si="6"/>
        <v>709426</v>
      </c>
    </row>
    <row r="303" spans="1:15" ht="15" customHeight="1" x14ac:dyDescent="0.3">
      <c r="A303" s="24" t="s">
        <v>155</v>
      </c>
      <c r="B303" s="2" t="s">
        <v>325</v>
      </c>
      <c r="C303" s="29">
        <v>300</v>
      </c>
      <c r="D303" s="12"/>
      <c r="E303" s="2">
        <f t="shared" si="6"/>
        <v>300</v>
      </c>
    </row>
    <row r="304" spans="1:15" ht="15" customHeight="1" x14ac:dyDescent="0.3">
      <c r="A304" s="24" t="s">
        <v>155</v>
      </c>
      <c r="B304" s="2" t="s">
        <v>326</v>
      </c>
      <c r="C304" s="29">
        <v>8400</v>
      </c>
      <c r="D304" s="12"/>
      <c r="E304" s="2">
        <f t="shared" si="6"/>
        <v>8400</v>
      </c>
      <c r="O304" s="7"/>
    </row>
    <row r="305" spans="1:5" ht="15" customHeight="1" x14ac:dyDescent="0.3">
      <c r="A305" s="24" t="s">
        <v>155</v>
      </c>
      <c r="B305" s="2" t="s">
        <v>327</v>
      </c>
      <c r="C305" s="29">
        <v>9980</v>
      </c>
      <c r="D305" s="12"/>
      <c r="E305" s="2">
        <f t="shared" si="6"/>
        <v>9980</v>
      </c>
    </row>
    <row r="306" spans="1:5" ht="15" customHeight="1" x14ac:dyDescent="0.3">
      <c r="A306" s="24" t="s">
        <v>155</v>
      </c>
      <c r="B306" s="2" t="s">
        <v>328</v>
      </c>
      <c r="C306" s="29">
        <v>25704</v>
      </c>
      <c r="D306" s="12"/>
      <c r="E306" s="2">
        <f t="shared" si="6"/>
        <v>25704</v>
      </c>
    </row>
    <row r="307" spans="1:5" ht="15" customHeight="1" x14ac:dyDescent="0.3">
      <c r="A307" s="24" t="s">
        <v>155</v>
      </c>
      <c r="B307" s="2" t="s">
        <v>329</v>
      </c>
      <c r="C307" s="29">
        <v>118000</v>
      </c>
      <c r="D307" s="12"/>
      <c r="E307" s="2">
        <f t="shared" si="6"/>
        <v>118000</v>
      </c>
    </row>
    <row r="308" spans="1:5" ht="15" customHeight="1" x14ac:dyDescent="0.3">
      <c r="A308" s="24" t="s">
        <v>155</v>
      </c>
      <c r="B308" s="2" t="s">
        <v>214</v>
      </c>
      <c r="C308" s="29">
        <v>400</v>
      </c>
      <c r="D308" s="12"/>
      <c r="E308" s="2">
        <f t="shared" si="6"/>
        <v>400</v>
      </c>
    </row>
    <row r="309" spans="1:5" ht="15" customHeight="1" x14ac:dyDescent="0.3">
      <c r="A309" s="24" t="s">
        <v>155</v>
      </c>
      <c r="B309" s="2" t="s">
        <v>215</v>
      </c>
      <c r="C309" s="29">
        <v>1000</v>
      </c>
      <c r="D309" s="12"/>
      <c r="E309" s="2">
        <f t="shared" si="6"/>
        <v>1000</v>
      </c>
    </row>
    <row r="310" spans="1:5" ht="15" customHeight="1" x14ac:dyDescent="0.3">
      <c r="A310" s="24" t="s">
        <v>155</v>
      </c>
      <c r="B310" s="2" t="s">
        <v>374</v>
      </c>
      <c r="C310" s="29">
        <v>10080</v>
      </c>
      <c r="D310" s="12"/>
      <c r="E310" s="2">
        <f t="shared" si="6"/>
        <v>10080</v>
      </c>
    </row>
    <row r="311" spans="1:5" ht="15" customHeight="1" x14ac:dyDescent="0.3">
      <c r="A311" s="24" t="s">
        <v>155</v>
      </c>
      <c r="B311" s="2" t="s">
        <v>330</v>
      </c>
      <c r="C311" s="29">
        <v>4000</v>
      </c>
      <c r="D311" s="12"/>
      <c r="E311" s="2">
        <f t="shared" si="6"/>
        <v>4000</v>
      </c>
    </row>
    <row r="312" spans="1:5" ht="15" customHeight="1" x14ac:dyDescent="0.3">
      <c r="A312" s="24" t="s">
        <v>155</v>
      </c>
      <c r="B312" s="2" t="s">
        <v>286</v>
      </c>
      <c r="C312" s="29">
        <v>4950</v>
      </c>
      <c r="D312" s="12"/>
      <c r="E312" s="2">
        <f t="shared" si="6"/>
        <v>4950</v>
      </c>
    </row>
    <row r="313" spans="1:5" ht="15" customHeight="1" x14ac:dyDescent="0.3">
      <c r="A313" s="24" t="s">
        <v>155</v>
      </c>
      <c r="B313" s="2" t="s">
        <v>216</v>
      </c>
      <c r="C313" s="29">
        <v>100</v>
      </c>
      <c r="D313" s="12"/>
      <c r="E313" s="2">
        <f t="shared" si="6"/>
        <v>100</v>
      </c>
    </row>
    <row r="314" spans="1:5" ht="15" customHeight="1" x14ac:dyDescent="0.3">
      <c r="A314" s="24" t="s">
        <v>155</v>
      </c>
      <c r="B314" s="18" t="s">
        <v>287</v>
      </c>
      <c r="C314" s="29">
        <v>3400</v>
      </c>
      <c r="D314" s="12"/>
      <c r="E314" s="2">
        <f t="shared" si="6"/>
        <v>3400</v>
      </c>
    </row>
    <row r="315" spans="1:5" ht="15" customHeight="1" x14ac:dyDescent="0.3">
      <c r="A315" s="24" t="s">
        <v>155</v>
      </c>
      <c r="B315" s="2" t="s">
        <v>372</v>
      </c>
      <c r="C315" s="29">
        <v>181900</v>
      </c>
      <c r="D315" s="12"/>
      <c r="E315" s="2">
        <f t="shared" si="6"/>
        <v>181900</v>
      </c>
    </row>
    <row r="316" spans="1:5" ht="15" customHeight="1" x14ac:dyDescent="0.3">
      <c r="A316" s="24">
        <v>637005</v>
      </c>
      <c r="B316" s="2" t="s">
        <v>373</v>
      </c>
      <c r="C316" s="29">
        <v>1500</v>
      </c>
      <c r="D316" s="12"/>
      <c r="E316" s="2">
        <f t="shared" si="6"/>
        <v>1500</v>
      </c>
    </row>
    <row r="317" spans="1:5" ht="15" customHeight="1" x14ac:dyDescent="0.3">
      <c r="A317" s="51" t="s">
        <v>155</v>
      </c>
      <c r="B317" s="42" t="s">
        <v>380</v>
      </c>
      <c r="C317" s="29">
        <v>51624</v>
      </c>
      <c r="D317" s="12"/>
      <c r="E317" s="2">
        <f t="shared" si="6"/>
        <v>51624</v>
      </c>
    </row>
    <row r="318" spans="1:5" ht="15" customHeight="1" x14ac:dyDescent="0.3">
      <c r="D318" s="12"/>
    </row>
    <row r="319" spans="1:5" ht="15" customHeight="1" x14ac:dyDescent="0.3">
      <c r="A319" s="25" t="s">
        <v>155</v>
      </c>
      <c r="B319" s="65" t="s">
        <v>217</v>
      </c>
      <c r="C319" s="86">
        <v>647886</v>
      </c>
      <c r="D319" s="12"/>
      <c r="E319" s="2">
        <f t="shared" si="6"/>
        <v>647886</v>
      </c>
    </row>
    <row r="320" spans="1:5" ht="15" customHeight="1" x14ac:dyDescent="0.3">
      <c r="A320" s="24" t="s">
        <v>155</v>
      </c>
      <c r="B320" s="2" t="s">
        <v>52</v>
      </c>
      <c r="C320" s="29">
        <v>17000</v>
      </c>
      <c r="D320" s="12"/>
      <c r="E320" s="2">
        <f t="shared" si="6"/>
        <v>17000</v>
      </c>
    </row>
    <row r="321" spans="1:6" ht="15" customHeight="1" x14ac:dyDescent="0.3">
      <c r="A321" s="24" t="s">
        <v>155</v>
      </c>
      <c r="B321" s="2" t="s">
        <v>47</v>
      </c>
      <c r="C321" s="29">
        <v>600</v>
      </c>
      <c r="D321" s="12"/>
      <c r="E321" s="2">
        <f t="shared" si="6"/>
        <v>600</v>
      </c>
    </row>
    <row r="322" spans="1:6" ht="15" customHeight="1" x14ac:dyDescent="0.3">
      <c r="A322" s="24" t="s">
        <v>155</v>
      </c>
      <c r="B322" s="2" t="s">
        <v>218</v>
      </c>
      <c r="C322" s="29">
        <v>8500</v>
      </c>
      <c r="D322" s="12"/>
      <c r="E322" s="2">
        <f t="shared" si="6"/>
        <v>8500</v>
      </c>
    </row>
    <row r="323" spans="1:6" ht="15" customHeight="1" x14ac:dyDescent="0.3">
      <c r="A323" s="24" t="s">
        <v>155</v>
      </c>
      <c r="B323" s="2" t="s">
        <v>331</v>
      </c>
      <c r="C323" s="29">
        <v>32760</v>
      </c>
      <c r="D323" s="12"/>
      <c r="E323" s="2">
        <f t="shared" si="6"/>
        <v>32760</v>
      </c>
    </row>
    <row r="324" spans="1:6" ht="15" customHeight="1" x14ac:dyDescent="0.3">
      <c r="A324" s="24" t="s">
        <v>155</v>
      </c>
      <c r="B324" s="2" t="s">
        <v>332</v>
      </c>
      <c r="C324" s="29">
        <v>74412</v>
      </c>
      <c r="D324" s="12"/>
      <c r="E324" s="2">
        <f t="shared" si="6"/>
        <v>74412</v>
      </c>
    </row>
    <row r="325" spans="1:6" ht="15" customHeight="1" x14ac:dyDescent="0.3">
      <c r="A325" s="24" t="s">
        <v>155</v>
      </c>
      <c r="B325" s="2" t="s">
        <v>286</v>
      </c>
      <c r="C325" s="29">
        <v>3200</v>
      </c>
      <c r="D325" s="12"/>
      <c r="E325" s="2">
        <f t="shared" si="6"/>
        <v>3200</v>
      </c>
      <c r="F325" s="7"/>
    </row>
    <row r="326" spans="1:6" ht="15" customHeight="1" x14ac:dyDescent="0.3">
      <c r="A326" s="24" t="s">
        <v>155</v>
      </c>
      <c r="B326" s="2" t="s">
        <v>219</v>
      </c>
      <c r="C326" s="29">
        <v>400</v>
      </c>
      <c r="D326" s="12"/>
      <c r="E326" s="2">
        <f t="shared" si="6"/>
        <v>400</v>
      </c>
    </row>
    <row r="327" spans="1:6" ht="15" customHeight="1" x14ac:dyDescent="0.3">
      <c r="A327" s="24" t="s">
        <v>155</v>
      </c>
      <c r="B327" s="2" t="s">
        <v>287</v>
      </c>
      <c r="C327" s="29">
        <v>3800</v>
      </c>
      <c r="D327" s="12"/>
      <c r="E327" s="2">
        <f t="shared" si="6"/>
        <v>3800</v>
      </c>
    </row>
    <row r="328" spans="1:6" ht="15" customHeight="1" x14ac:dyDescent="0.3">
      <c r="A328" s="24" t="s">
        <v>155</v>
      </c>
      <c r="B328" s="2" t="s">
        <v>220</v>
      </c>
      <c r="C328" s="29">
        <v>3000</v>
      </c>
      <c r="D328" s="12"/>
      <c r="E328" s="2">
        <f t="shared" si="6"/>
        <v>3000</v>
      </c>
    </row>
    <row r="329" spans="1:6" ht="15" customHeight="1" x14ac:dyDescent="0.3">
      <c r="A329" s="24" t="s">
        <v>155</v>
      </c>
      <c r="B329" s="2" t="s">
        <v>372</v>
      </c>
      <c r="C329" s="29">
        <v>126170</v>
      </c>
      <c r="D329" s="12"/>
      <c r="E329" s="2">
        <f t="shared" si="6"/>
        <v>126170</v>
      </c>
    </row>
    <row r="330" spans="1:6" ht="15" customHeight="1" x14ac:dyDescent="0.3">
      <c r="A330" s="24" t="s">
        <v>399</v>
      </c>
      <c r="B330" s="2" t="s">
        <v>400</v>
      </c>
      <c r="C330" s="29">
        <v>600</v>
      </c>
      <c r="D330" s="12"/>
      <c r="E330" s="2">
        <f t="shared" si="6"/>
        <v>600</v>
      </c>
    </row>
    <row r="331" spans="1:6" ht="15" customHeight="1" x14ac:dyDescent="0.3">
      <c r="A331" s="24" t="s">
        <v>301</v>
      </c>
      <c r="B331" s="2" t="s">
        <v>382</v>
      </c>
      <c r="C331" s="29">
        <v>46207</v>
      </c>
      <c r="D331" s="12"/>
      <c r="E331" s="2">
        <f t="shared" si="6"/>
        <v>46207</v>
      </c>
    </row>
    <row r="332" spans="1:6" ht="15" customHeight="1" x14ac:dyDescent="0.3">
      <c r="A332" s="24" t="s">
        <v>301</v>
      </c>
      <c r="B332" s="2" t="s">
        <v>406</v>
      </c>
      <c r="D332" s="87">
        <v>89209</v>
      </c>
      <c r="E332" s="2">
        <f t="shared" si="6"/>
        <v>89209</v>
      </c>
    </row>
    <row r="333" spans="1:6" ht="15" customHeight="1" x14ac:dyDescent="0.3">
      <c r="A333" s="24" t="s">
        <v>389</v>
      </c>
      <c r="B333" s="42" t="s">
        <v>398</v>
      </c>
      <c r="C333" s="29">
        <v>51441</v>
      </c>
      <c r="D333" s="12"/>
      <c r="E333" s="2">
        <f t="shared" si="6"/>
        <v>51441</v>
      </c>
    </row>
    <row r="334" spans="1:6" ht="15" customHeight="1" x14ac:dyDescent="0.3">
      <c r="A334" s="24"/>
      <c r="D334" s="12"/>
    </row>
    <row r="335" spans="1:6" ht="15" customHeight="1" x14ac:dyDescent="0.3">
      <c r="A335" s="23" t="s">
        <v>222</v>
      </c>
      <c r="B335" s="1" t="s">
        <v>221</v>
      </c>
      <c r="C335" s="49">
        <f>SUM(C336:C336)</f>
        <v>400</v>
      </c>
      <c r="D335" s="12"/>
      <c r="E335" s="1">
        <f t="shared" si="6"/>
        <v>400</v>
      </c>
    </row>
    <row r="336" spans="1:6" ht="15" customHeight="1" x14ac:dyDescent="0.3">
      <c r="A336" s="24">
        <v>642004</v>
      </c>
      <c r="B336" s="2" t="s">
        <v>223</v>
      </c>
      <c r="C336" s="29">
        <v>400</v>
      </c>
      <c r="D336" s="12"/>
      <c r="E336" s="2">
        <f t="shared" si="6"/>
        <v>400</v>
      </c>
    </row>
    <row r="337" spans="1:10" ht="15" customHeight="1" x14ac:dyDescent="0.3">
      <c r="A337" s="24"/>
      <c r="D337" s="12"/>
    </row>
    <row r="338" spans="1:10" ht="15" customHeight="1" x14ac:dyDescent="0.3">
      <c r="A338" s="23" t="s">
        <v>225</v>
      </c>
      <c r="B338" s="1" t="s">
        <v>224</v>
      </c>
      <c r="C338" s="49">
        <f>SUM(C339:C342)</f>
        <v>1868796</v>
      </c>
      <c r="D338" s="12"/>
      <c r="E338" s="1">
        <f t="shared" si="6"/>
        <v>1868796</v>
      </c>
    </row>
    <row r="339" spans="1:10" s="18" customFormat="1" ht="15" customHeight="1" x14ac:dyDescent="0.3">
      <c r="A339" s="27" t="s">
        <v>118</v>
      </c>
      <c r="B339" s="18" t="s">
        <v>333</v>
      </c>
      <c r="C339" s="29">
        <v>866221</v>
      </c>
      <c r="D339" s="28"/>
      <c r="E339" s="2">
        <f t="shared" si="6"/>
        <v>866221</v>
      </c>
    </row>
    <row r="340" spans="1:10" s="18" customFormat="1" ht="15" customHeight="1" x14ac:dyDescent="0.3">
      <c r="A340" s="27" t="s">
        <v>70</v>
      </c>
      <c r="B340" s="18" t="s">
        <v>372</v>
      </c>
      <c r="C340" s="29">
        <v>54240</v>
      </c>
      <c r="D340" s="28"/>
      <c r="E340" s="2">
        <f t="shared" si="6"/>
        <v>54240</v>
      </c>
    </row>
    <row r="341" spans="1:10" s="18" customFormat="1" ht="15" customHeight="1" x14ac:dyDescent="0.3">
      <c r="A341" s="27" t="s">
        <v>118</v>
      </c>
      <c r="B341" s="18" t="s">
        <v>334</v>
      </c>
      <c r="C341" s="29">
        <v>561471</v>
      </c>
      <c r="D341" s="28"/>
      <c r="E341" s="2">
        <f t="shared" si="6"/>
        <v>561471</v>
      </c>
    </row>
    <row r="342" spans="1:10" s="18" customFormat="1" ht="15" customHeight="1" x14ac:dyDescent="0.3">
      <c r="A342" s="27" t="s">
        <v>118</v>
      </c>
      <c r="B342" s="18" t="s">
        <v>335</v>
      </c>
      <c r="C342" s="29">
        <v>386864</v>
      </c>
      <c r="D342" s="28"/>
      <c r="E342" s="2">
        <f t="shared" si="6"/>
        <v>386864</v>
      </c>
    </row>
    <row r="343" spans="1:10" ht="15" customHeight="1" x14ac:dyDescent="0.3">
      <c r="A343" s="24"/>
      <c r="D343" s="12"/>
      <c r="I343" s="7"/>
      <c r="J343" s="7"/>
    </row>
    <row r="344" spans="1:10" ht="15" customHeight="1" x14ac:dyDescent="0.3">
      <c r="A344" s="23" t="s">
        <v>225</v>
      </c>
      <c r="B344" s="1" t="s">
        <v>226</v>
      </c>
      <c r="C344" s="49">
        <f>SUM(C345:C345)</f>
        <v>42134</v>
      </c>
      <c r="D344" s="12"/>
      <c r="E344" s="1">
        <f t="shared" si="6"/>
        <v>42134</v>
      </c>
    </row>
    <row r="345" spans="1:10" s="18" customFormat="1" ht="15" customHeight="1" x14ac:dyDescent="0.3">
      <c r="A345" s="27" t="s">
        <v>118</v>
      </c>
      <c r="B345" s="18" t="s">
        <v>336</v>
      </c>
      <c r="C345" s="29">
        <v>42134</v>
      </c>
      <c r="D345" s="28"/>
      <c r="E345" s="2">
        <f t="shared" si="6"/>
        <v>42134</v>
      </c>
    </row>
    <row r="346" spans="1:10" s="18" customFormat="1" ht="15" customHeight="1" x14ac:dyDescent="0.3">
      <c r="A346" s="27"/>
      <c r="C346" s="29"/>
      <c r="D346" s="28"/>
      <c r="E346" s="2"/>
    </row>
    <row r="347" spans="1:10" s="18" customFormat="1" ht="15" customHeight="1" x14ac:dyDescent="0.3">
      <c r="A347" s="59" t="s">
        <v>228</v>
      </c>
      <c r="B347" s="22" t="s">
        <v>227</v>
      </c>
      <c r="C347" s="49">
        <f>SUM(C348:C351)</f>
        <v>185024</v>
      </c>
      <c r="D347" s="28"/>
      <c r="E347" s="1">
        <f t="shared" si="6"/>
        <v>185024</v>
      </c>
    </row>
    <row r="348" spans="1:10" s="18" customFormat="1" ht="15" customHeight="1" x14ac:dyDescent="0.3">
      <c r="A348" s="27" t="s">
        <v>118</v>
      </c>
      <c r="B348" s="18" t="s">
        <v>337</v>
      </c>
      <c r="C348" s="29">
        <v>146324</v>
      </c>
      <c r="D348" s="28"/>
      <c r="E348" s="2">
        <f t="shared" si="6"/>
        <v>146324</v>
      </c>
    </row>
    <row r="349" spans="1:10" s="18" customFormat="1" ht="15" customHeight="1" x14ac:dyDescent="0.3">
      <c r="A349" s="27" t="s">
        <v>118</v>
      </c>
      <c r="B349" s="18" t="s">
        <v>372</v>
      </c>
      <c r="C349" s="29">
        <v>29100</v>
      </c>
      <c r="D349" s="28"/>
      <c r="E349" s="2">
        <f t="shared" si="6"/>
        <v>29100</v>
      </c>
    </row>
    <row r="350" spans="1:10" s="18" customFormat="1" ht="15" customHeight="1" x14ac:dyDescent="0.3">
      <c r="A350" s="27" t="s">
        <v>155</v>
      </c>
      <c r="B350" s="18" t="s">
        <v>338</v>
      </c>
      <c r="C350" s="29">
        <v>9300</v>
      </c>
      <c r="D350" s="28"/>
      <c r="E350" s="2">
        <f t="shared" si="6"/>
        <v>9300</v>
      </c>
    </row>
    <row r="351" spans="1:10" s="18" customFormat="1" ht="15" customHeight="1" x14ac:dyDescent="0.3">
      <c r="A351" s="27" t="s">
        <v>155</v>
      </c>
      <c r="B351" s="18" t="s">
        <v>48</v>
      </c>
      <c r="C351" s="29">
        <v>300</v>
      </c>
      <c r="D351" s="28"/>
      <c r="E351" s="2">
        <f t="shared" ref="E351:E412" si="7">D351+C351</f>
        <v>300</v>
      </c>
    </row>
    <row r="352" spans="1:10" s="18" customFormat="1" ht="15" customHeight="1" x14ac:dyDescent="0.3">
      <c r="A352" s="27"/>
      <c r="C352" s="29"/>
      <c r="D352" s="28"/>
      <c r="E352" s="2"/>
    </row>
    <row r="353" spans="1:5" s="18" customFormat="1" ht="15" customHeight="1" x14ac:dyDescent="0.3">
      <c r="A353" s="59" t="s">
        <v>230</v>
      </c>
      <c r="B353" s="22" t="s">
        <v>229</v>
      </c>
      <c r="C353" s="49">
        <f>SUM(C354:C355)</f>
        <v>265256</v>
      </c>
      <c r="D353" s="28"/>
      <c r="E353" s="1">
        <f t="shared" si="7"/>
        <v>265256</v>
      </c>
    </row>
    <row r="354" spans="1:5" s="18" customFormat="1" ht="15" customHeight="1" x14ac:dyDescent="0.3">
      <c r="A354" s="27" t="s">
        <v>118</v>
      </c>
      <c r="B354" s="60" t="s">
        <v>351</v>
      </c>
      <c r="C354" s="29">
        <v>137256</v>
      </c>
      <c r="D354" s="28"/>
      <c r="E354" s="2">
        <f t="shared" si="7"/>
        <v>137256</v>
      </c>
    </row>
    <row r="355" spans="1:5" s="18" customFormat="1" ht="15" customHeight="1" x14ac:dyDescent="0.3">
      <c r="A355" s="27" t="s">
        <v>118</v>
      </c>
      <c r="B355" s="41" t="s">
        <v>352</v>
      </c>
      <c r="C355" s="29">
        <v>128000</v>
      </c>
      <c r="D355" s="28"/>
      <c r="E355" s="2">
        <f t="shared" si="7"/>
        <v>128000</v>
      </c>
    </row>
    <row r="356" spans="1:5" ht="15" customHeight="1" x14ac:dyDescent="0.3">
      <c r="A356" s="24"/>
      <c r="D356" s="12"/>
    </row>
    <row r="357" spans="1:5" ht="15" customHeight="1" x14ac:dyDescent="0.3">
      <c r="A357" s="23" t="s">
        <v>232</v>
      </c>
      <c r="B357" s="1" t="s">
        <v>231</v>
      </c>
      <c r="C357" s="49">
        <f>C358+C359+C360+C361+C362</f>
        <v>626932</v>
      </c>
      <c r="D357" s="12"/>
      <c r="E357" s="1">
        <f t="shared" si="7"/>
        <v>626932</v>
      </c>
    </row>
    <row r="358" spans="1:5" ht="15" customHeight="1" x14ac:dyDescent="0.3">
      <c r="A358" s="24">
        <v>637005</v>
      </c>
      <c r="B358" s="2" t="s">
        <v>386</v>
      </c>
      <c r="C358" s="29">
        <v>600</v>
      </c>
      <c r="D358" s="12"/>
      <c r="E358" s="2">
        <f t="shared" si="7"/>
        <v>600</v>
      </c>
    </row>
    <row r="359" spans="1:5" ht="15" customHeight="1" x14ac:dyDescent="0.3">
      <c r="A359" s="24" t="s">
        <v>118</v>
      </c>
      <c r="B359" s="2" t="s">
        <v>339</v>
      </c>
      <c r="C359" s="29">
        <v>253659</v>
      </c>
      <c r="D359" s="56"/>
      <c r="E359" s="2">
        <f t="shared" si="7"/>
        <v>253659</v>
      </c>
    </row>
    <row r="360" spans="1:5" ht="15" customHeight="1" x14ac:dyDescent="0.3">
      <c r="A360" s="24" t="s">
        <v>118</v>
      </c>
      <c r="B360" s="2" t="s">
        <v>340</v>
      </c>
      <c r="C360" s="29">
        <v>319968</v>
      </c>
      <c r="D360" s="12"/>
      <c r="E360" s="2">
        <f t="shared" si="7"/>
        <v>319968</v>
      </c>
    </row>
    <row r="361" spans="1:5" ht="15" customHeight="1" x14ac:dyDescent="0.3">
      <c r="A361" s="24" t="s">
        <v>155</v>
      </c>
      <c r="B361" s="2" t="s">
        <v>233</v>
      </c>
      <c r="C361" s="29">
        <v>50000</v>
      </c>
      <c r="D361" s="12"/>
      <c r="E361" s="2">
        <f t="shared" si="7"/>
        <v>50000</v>
      </c>
    </row>
    <row r="362" spans="1:5" ht="15" customHeight="1" x14ac:dyDescent="0.3">
      <c r="A362" s="24" t="s">
        <v>118</v>
      </c>
      <c r="B362" s="2" t="s">
        <v>375</v>
      </c>
      <c r="C362" s="29">
        <v>2705</v>
      </c>
      <c r="D362" s="12"/>
      <c r="E362" s="2">
        <f t="shared" si="7"/>
        <v>2705</v>
      </c>
    </row>
    <row r="363" spans="1:5" ht="15" customHeight="1" x14ac:dyDescent="0.3">
      <c r="A363" s="24"/>
      <c r="D363" s="12"/>
    </row>
    <row r="364" spans="1:5" ht="15" customHeight="1" x14ac:dyDescent="0.3">
      <c r="A364" s="23" t="s">
        <v>235</v>
      </c>
      <c r="B364" s="1" t="s">
        <v>234</v>
      </c>
      <c r="C364" s="49">
        <f>SUM(C365:C366)</f>
        <v>2400</v>
      </c>
      <c r="D364" s="12"/>
      <c r="E364" s="1">
        <f t="shared" si="7"/>
        <v>2400</v>
      </c>
    </row>
    <row r="365" spans="1:5" ht="15" customHeight="1" x14ac:dyDescent="0.3">
      <c r="A365" s="24" t="s">
        <v>118</v>
      </c>
      <c r="B365" s="2" t="s">
        <v>236</v>
      </c>
      <c r="C365" s="29">
        <v>1400</v>
      </c>
      <c r="D365" s="12"/>
      <c r="E365" s="2">
        <f t="shared" si="7"/>
        <v>1400</v>
      </c>
    </row>
    <row r="366" spans="1:5" ht="15" customHeight="1" x14ac:dyDescent="0.3">
      <c r="A366" s="24" t="s">
        <v>118</v>
      </c>
      <c r="B366" s="2" t="s">
        <v>237</v>
      </c>
      <c r="C366" s="29">
        <v>1000</v>
      </c>
      <c r="D366" s="12"/>
      <c r="E366" s="2">
        <f t="shared" si="7"/>
        <v>1000</v>
      </c>
    </row>
    <row r="367" spans="1:5" ht="15" customHeight="1" x14ac:dyDescent="0.3">
      <c r="A367" s="24"/>
      <c r="D367" s="12"/>
    </row>
    <row r="368" spans="1:5" ht="15" customHeight="1" x14ac:dyDescent="0.3">
      <c r="A368" s="23" t="s">
        <v>239</v>
      </c>
      <c r="B368" s="1" t="s">
        <v>238</v>
      </c>
      <c r="C368" s="49">
        <f>SUM(C369:C374)</f>
        <v>3520</v>
      </c>
      <c r="D368" s="12"/>
      <c r="E368" s="1">
        <f t="shared" si="7"/>
        <v>3520</v>
      </c>
    </row>
    <row r="369" spans="1:8" ht="15" customHeight="1" x14ac:dyDescent="0.3">
      <c r="A369" s="24" t="s">
        <v>70</v>
      </c>
      <c r="B369" s="2" t="s">
        <v>240</v>
      </c>
      <c r="C369" s="29">
        <v>500</v>
      </c>
      <c r="D369" s="12"/>
      <c r="E369" s="2">
        <f t="shared" si="7"/>
        <v>500</v>
      </c>
    </row>
    <row r="370" spans="1:8" ht="15" customHeight="1" x14ac:dyDescent="0.3">
      <c r="A370" s="24" t="s">
        <v>70</v>
      </c>
      <c r="B370" s="2" t="s">
        <v>241</v>
      </c>
      <c r="C370" s="29">
        <v>1000</v>
      </c>
      <c r="D370" s="12"/>
      <c r="E370" s="2">
        <f t="shared" si="7"/>
        <v>1000</v>
      </c>
    </row>
    <row r="371" spans="1:8" ht="15" customHeight="1" x14ac:dyDescent="0.3">
      <c r="A371" s="24" t="s">
        <v>70</v>
      </c>
      <c r="B371" s="2" t="s">
        <v>242</v>
      </c>
      <c r="C371" s="29">
        <v>200</v>
      </c>
      <c r="D371" s="12"/>
      <c r="E371" s="2">
        <f t="shared" si="7"/>
        <v>200</v>
      </c>
    </row>
    <row r="372" spans="1:8" ht="15" customHeight="1" x14ac:dyDescent="0.3">
      <c r="A372" s="24" t="s">
        <v>70</v>
      </c>
      <c r="B372" s="2" t="s">
        <v>243</v>
      </c>
      <c r="C372" s="29">
        <v>900</v>
      </c>
      <c r="D372" s="12"/>
      <c r="E372" s="2">
        <f t="shared" si="7"/>
        <v>900</v>
      </c>
    </row>
    <row r="373" spans="1:8" ht="15" customHeight="1" x14ac:dyDescent="0.3">
      <c r="A373" s="24" t="s">
        <v>70</v>
      </c>
      <c r="B373" s="2" t="s">
        <v>244</v>
      </c>
      <c r="C373" s="29">
        <v>130</v>
      </c>
      <c r="D373" s="12"/>
      <c r="E373" s="2">
        <f t="shared" si="7"/>
        <v>130</v>
      </c>
    </row>
    <row r="374" spans="1:8" ht="15" customHeight="1" x14ac:dyDescent="0.3">
      <c r="A374" s="24" t="s">
        <v>118</v>
      </c>
      <c r="B374" s="2" t="s">
        <v>245</v>
      </c>
      <c r="C374" s="29">
        <v>790</v>
      </c>
      <c r="D374" s="12"/>
      <c r="E374" s="2">
        <f t="shared" si="7"/>
        <v>790</v>
      </c>
    </row>
    <row r="375" spans="1:8" ht="15" customHeight="1" x14ac:dyDescent="0.3">
      <c r="A375" s="24"/>
      <c r="D375" s="12"/>
    </row>
    <row r="376" spans="1:8" ht="15" customHeight="1" x14ac:dyDescent="0.3">
      <c r="A376" s="24"/>
      <c r="B376" s="1" t="s">
        <v>246</v>
      </c>
      <c r="C376" s="50">
        <f>C104+C163+C168+C172+C177+C182+C185+C188+C200+C203+C209+C216+C219+C226+C238+C244+C248+C253+C257+C260+C288+C301+C335+C338+C344+C347+C364++C353+C368+C283+C357</f>
        <v>8317550.6499999994</v>
      </c>
      <c r="D376" s="12"/>
      <c r="E376" s="77">
        <f>E368+E364+E357+E353+E347+E344+E338+E335+E301+E288+E283+E260+E257+E253+E248+E244+E226+E219+E216+E209+E203+E200+E188+E185+E182+E177+E172+E168+E163+E238+E104</f>
        <v>8426281.6499999985</v>
      </c>
      <c r="H376" s="7"/>
    </row>
    <row r="377" spans="1:8" ht="15" customHeight="1" x14ac:dyDescent="0.3">
      <c r="A377" s="24"/>
      <c r="D377" s="12"/>
    </row>
    <row r="378" spans="1:8" ht="15" customHeight="1" x14ac:dyDescent="0.3">
      <c r="A378" s="23"/>
      <c r="B378" s="16" t="s">
        <v>247</v>
      </c>
      <c r="D378" s="12"/>
    </row>
    <row r="379" spans="1:8" ht="15" customHeight="1" x14ac:dyDescent="0.3">
      <c r="A379" s="24"/>
      <c r="D379" s="12"/>
    </row>
    <row r="380" spans="1:8" ht="15" customHeight="1" x14ac:dyDescent="0.3">
      <c r="A380" s="23" t="s">
        <v>248</v>
      </c>
      <c r="B380" s="1" t="s">
        <v>249</v>
      </c>
      <c r="C380" s="49">
        <f>SUM(C381:C384)</f>
        <v>246000</v>
      </c>
      <c r="D380" s="12"/>
      <c r="E380" s="1">
        <f t="shared" si="7"/>
        <v>246000</v>
      </c>
    </row>
    <row r="381" spans="1:8" ht="15" customHeight="1" x14ac:dyDescent="0.3">
      <c r="A381" s="24" t="s">
        <v>250</v>
      </c>
      <c r="B381" s="2" t="s">
        <v>251</v>
      </c>
      <c r="C381" s="29">
        <v>5000</v>
      </c>
      <c r="D381" s="12"/>
      <c r="E381" s="2">
        <f t="shared" si="7"/>
        <v>5000</v>
      </c>
    </row>
    <row r="382" spans="1:8" ht="15" customHeight="1" x14ac:dyDescent="0.3">
      <c r="A382" s="24" t="s">
        <v>250</v>
      </c>
      <c r="B382" s="2" t="s">
        <v>252</v>
      </c>
      <c r="C382" s="29">
        <v>226000</v>
      </c>
      <c r="D382" s="12"/>
      <c r="E382" s="2">
        <f t="shared" si="7"/>
        <v>226000</v>
      </c>
    </row>
    <row r="383" spans="1:8" ht="15" customHeight="1" x14ac:dyDescent="0.3">
      <c r="A383" s="24" t="s">
        <v>250</v>
      </c>
      <c r="B383" s="2" t="s">
        <v>290</v>
      </c>
      <c r="C383" s="29">
        <v>10000</v>
      </c>
      <c r="D383" s="12"/>
      <c r="E383" s="2">
        <f t="shared" si="7"/>
        <v>10000</v>
      </c>
    </row>
    <row r="384" spans="1:8" ht="15" customHeight="1" x14ac:dyDescent="0.3">
      <c r="A384" s="24" t="s">
        <v>250</v>
      </c>
      <c r="B384" s="2" t="s">
        <v>296</v>
      </c>
      <c r="C384" s="29">
        <v>5000</v>
      </c>
      <c r="D384" s="12"/>
      <c r="E384" s="2">
        <f t="shared" si="7"/>
        <v>5000</v>
      </c>
    </row>
    <row r="385" spans="1:6" ht="15" customHeight="1" x14ac:dyDescent="0.3">
      <c r="A385" s="24"/>
      <c r="B385" s="18"/>
      <c r="D385" s="12"/>
      <c r="F385" s="7"/>
    </row>
    <row r="386" spans="1:6" ht="15" customHeight="1" x14ac:dyDescent="0.3">
      <c r="A386" s="23" t="s">
        <v>253</v>
      </c>
      <c r="B386" s="22" t="s">
        <v>254</v>
      </c>
      <c r="C386" s="49">
        <f>SUM(C387:C400)</f>
        <v>1714914</v>
      </c>
      <c r="D386" s="13"/>
      <c r="E386" s="1">
        <f t="shared" si="7"/>
        <v>1714914</v>
      </c>
    </row>
    <row r="387" spans="1:6" ht="15" customHeight="1" x14ac:dyDescent="0.3">
      <c r="A387" s="24" t="s">
        <v>250</v>
      </c>
      <c r="B387" s="18" t="s">
        <v>255</v>
      </c>
      <c r="C387" s="29">
        <v>185000</v>
      </c>
      <c r="D387" s="12"/>
      <c r="E387" s="2">
        <f t="shared" si="7"/>
        <v>185000</v>
      </c>
    </row>
    <row r="388" spans="1:6" ht="15" customHeight="1" x14ac:dyDescent="0.3">
      <c r="A388" s="24" t="s">
        <v>250</v>
      </c>
      <c r="B388" s="18" t="s">
        <v>365</v>
      </c>
      <c r="C388" s="29">
        <v>57000</v>
      </c>
      <c r="D388" s="12"/>
      <c r="E388" s="2">
        <f t="shared" si="7"/>
        <v>57000</v>
      </c>
    </row>
    <row r="389" spans="1:6" ht="15" hidden="1" customHeight="1" x14ac:dyDescent="0.3">
      <c r="A389" s="24" t="s">
        <v>250</v>
      </c>
      <c r="B389" s="18" t="s">
        <v>298</v>
      </c>
      <c r="C389" s="29">
        <v>0</v>
      </c>
      <c r="D389" s="12"/>
      <c r="E389" s="2">
        <f t="shared" si="7"/>
        <v>0</v>
      </c>
    </row>
    <row r="390" spans="1:6" ht="15" customHeight="1" x14ac:dyDescent="0.3">
      <c r="A390" s="24" t="s">
        <v>250</v>
      </c>
      <c r="B390" s="52" t="s">
        <v>357</v>
      </c>
      <c r="C390" s="29">
        <v>915117</v>
      </c>
      <c r="D390" s="12"/>
      <c r="E390" s="2">
        <f t="shared" si="7"/>
        <v>915117</v>
      </c>
    </row>
    <row r="391" spans="1:6" ht="15" customHeight="1" x14ac:dyDescent="0.3">
      <c r="A391" s="24" t="s">
        <v>250</v>
      </c>
      <c r="B391" s="52" t="s">
        <v>390</v>
      </c>
      <c r="C391" s="29">
        <v>27017</v>
      </c>
      <c r="D391" s="12"/>
      <c r="E391" s="2">
        <f t="shared" si="7"/>
        <v>27017</v>
      </c>
    </row>
    <row r="392" spans="1:6" ht="15" customHeight="1" x14ac:dyDescent="0.3">
      <c r="A392" s="24" t="s">
        <v>250</v>
      </c>
      <c r="B392" s="18" t="s">
        <v>391</v>
      </c>
      <c r="C392" s="29">
        <v>28399</v>
      </c>
      <c r="D392" s="12"/>
      <c r="E392" s="2">
        <f t="shared" si="7"/>
        <v>28399</v>
      </c>
    </row>
    <row r="393" spans="1:6" ht="15" customHeight="1" x14ac:dyDescent="0.3">
      <c r="A393" s="24" t="s">
        <v>250</v>
      </c>
      <c r="B393" s="18" t="s">
        <v>392</v>
      </c>
      <c r="C393" s="29">
        <v>4264</v>
      </c>
      <c r="D393" s="12"/>
      <c r="E393" s="2">
        <f t="shared" si="7"/>
        <v>4264</v>
      </c>
    </row>
    <row r="394" spans="1:6" ht="15" customHeight="1" x14ac:dyDescent="0.3">
      <c r="A394" s="24" t="s">
        <v>250</v>
      </c>
      <c r="B394" s="2" t="s">
        <v>388</v>
      </c>
      <c r="C394" s="29">
        <v>347150</v>
      </c>
      <c r="D394" s="12"/>
      <c r="E394" s="2">
        <f t="shared" si="7"/>
        <v>347150</v>
      </c>
    </row>
    <row r="395" spans="1:6" ht="15" hidden="1" customHeight="1" x14ac:dyDescent="0.3">
      <c r="A395" s="24" t="s">
        <v>250</v>
      </c>
      <c r="B395" s="2" t="s">
        <v>377</v>
      </c>
      <c r="C395" s="29">
        <v>0</v>
      </c>
      <c r="D395" s="12"/>
      <c r="E395" s="2">
        <f t="shared" si="7"/>
        <v>0</v>
      </c>
    </row>
    <row r="396" spans="1:6" ht="15" hidden="1" customHeight="1" x14ac:dyDescent="0.3">
      <c r="A396" s="24" t="s">
        <v>250</v>
      </c>
      <c r="B396" s="58" t="s">
        <v>378</v>
      </c>
      <c r="C396" s="29">
        <v>0</v>
      </c>
      <c r="D396" s="12"/>
      <c r="E396" s="2">
        <f t="shared" si="7"/>
        <v>0</v>
      </c>
    </row>
    <row r="397" spans="1:6" ht="15" hidden="1" customHeight="1" x14ac:dyDescent="0.3">
      <c r="A397" s="24" t="s">
        <v>250</v>
      </c>
      <c r="B397" s="58" t="s">
        <v>381</v>
      </c>
      <c r="C397" s="29">
        <v>0</v>
      </c>
      <c r="D397" s="12"/>
      <c r="E397" s="2">
        <f t="shared" si="7"/>
        <v>0</v>
      </c>
    </row>
    <row r="398" spans="1:6" ht="15" hidden="1" customHeight="1" x14ac:dyDescent="0.3">
      <c r="A398" s="24" t="s">
        <v>250</v>
      </c>
      <c r="B398" s="29" t="s">
        <v>387</v>
      </c>
      <c r="C398" s="29">
        <v>0</v>
      </c>
      <c r="D398" s="12"/>
      <c r="E398" s="2">
        <f t="shared" si="7"/>
        <v>0</v>
      </c>
    </row>
    <row r="399" spans="1:6" ht="15" customHeight="1" x14ac:dyDescent="0.3">
      <c r="A399" s="24" t="s">
        <v>250</v>
      </c>
      <c r="B399" s="18" t="s">
        <v>293</v>
      </c>
      <c r="C399" s="29">
        <v>64316</v>
      </c>
      <c r="D399" s="12"/>
      <c r="E399" s="2">
        <f t="shared" si="7"/>
        <v>64316</v>
      </c>
    </row>
    <row r="400" spans="1:6" ht="15" customHeight="1" x14ac:dyDescent="0.3">
      <c r="A400" s="24" t="s">
        <v>250</v>
      </c>
      <c r="B400" s="18" t="s">
        <v>376</v>
      </c>
      <c r="C400" s="29">
        <v>86651</v>
      </c>
      <c r="D400" s="12"/>
      <c r="E400" s="2">
        <f t="shared" si="7"/>
        <v>86651</v>
      </c>
    </row>
    <row r="401" spans="1:11" ht="15" customHeight="1" x14ac:dyDescent="0.3">
      <c r="A401" s="24"/>
      <c r="D401" s="12"/>
    </row>
    <row r="402" spans="1:11" ht="15" customHeight="1" x14ac:dyDescent="0.3">
      <c r="A402" s="38" t="s">
        <v>344</v>
      </c>
      <c r="B402" s="39" t="s">
        <v>151</v>
      </c>
      <c r="C402" s="49">
        <f>C403</f>
        <v>170000</v>
      </c>
      <c r="D402" s="12"/>
      <c r="E402" s="1">
        <f t="shared" si="7"/>
        <v>170000</v>
      </c>
      <c r="F402" s="1"/>
      <c r="G402" s="1"/>
    </row>
    <row r="403" spans="1:11" ht="15" customHeight="1" x14ac:dyDescent="0.3">
      <c r="A403" s="40" t="s">
        <v>250</v>
      </c>
      <c r="B403" s="41" t="s">
        <v>345</v>
      </c>
      <c r="C403" s="29">
        <v>170000</v>
      </c>
      <c r="D403" s="12"/>
      <c r="E403" s="2">
        <f t="shared" si="7"/>
        <v>170000</v>
      </c>
      <c r="K403" s="58"/>
    </row>
    <row r="404" spans="1:11" ht="15" customHeight="1" x14ac:dyDescent="0.3">
      <c r="A404" s="24"/>
      <c r="D404" s="12"/>
    </row>
    <row r="405" spans="1:11" ht="15" customHeight="1" x14ac:dyDescent="0.3">
      <c r="A405" s="23" t="s">
        <v>162</v>
      </c>
      <c r="B405" s="1" t="s">
        <v>163</v>
      </c>
      <c r="C405" s="49">
        <f>SUM(C406:C408)</f>
        <v>37500</v>
      </c>
      <c r="D405" s="12"/>
      <c r="E405" s="1">
        <f t="shared" si="7"/>
        <v>37500</v>
      </c>
    </row>
    <row r="406" spans="1:11" ht="15" customHeight="1" x14ac:dyDescent="0.3">
      <c r="A406" s="24" t="s">
        <v>250</v>
      </c>
      <c r="B406" s="18" t="s">
        <v>297</v>
      </c>
      <c r="C406" s="29">
        <v>4500</v>
      </c>
      <c r="D406" s="12"/>
      <c r="E406" s="2">
        <f t="shared" si="7"/>
        <v>4500</v>
      </c>
    </row>
    <row r="407" spans="1:11" ht="15" customHeight="1" x14ac:dyDescent="0.3">
      <c r="A407" s="24" t="s">
        <v>250</v>
      </c>
      <c r="B407" s="18" t="s">
        <v>395</v>
      </c>
      <c r="C407" s="29">
        <v>33000</v>
      </c>
      <c r="D407" s="12"/>
      <c r="E407" s="2">
        <f t="shared" si="7"/>
        <v>33000</v>
      </c>
    </row>
    <row r="408" spans="1:11" ht="15" hidden="1" customHeight="1" x14ac:dyDescent="0.3">
      <c r="A408" s="24" t="s">
        <v>250</v>
      </c>
      <c r="B408" s="2" t="s">
        <v>299</v>
      </c>
      <c r="C408" s="29">
        <v>0</v>
      </c>
      <c r="D408" s="12"/>
      <c r="E408" s="2">
        <f t="shared" si="7"/>
        <v>0</v>
      </c>
    </row>
    <row r="409" spans="1:11" ht="15" customHeight="1" x14ac:dyDescent="0.3">
      <c r="A409" s="24"/>
      <c r="D409" s="12"/>
    </row>
    <row r="410" spans="1:11" ht="15" customHeight="1" x14ac:dyDescent="0.3">
      <c r="A410" s="38" t="s">
        <v>180</v>
      </c>
      <c r="B410" s="39" t="s">
        <v>181</v>
      </c>
      <c r="C410" s="49">
        <f>C412</f>
        <v>25000</v>
      </c>
      <c r="D410" s="12"/>
      <c r="E410" s="1">
        <f t="shared" si="7"/>
        <v>25000</v>
      </c>
    </row>
    <row r="411" spans="1:11" ht="15" customHeight="1" x14ac:dyDescent="0.3">
      <c r="A411" s="45" t="s">
        <v>250</v>
      </c>
      <c r="B411" s="2" t="s">
        <v>355</v>
      </c>
      <c r="D411" s="12"/>
    </row>
    <row r="412" spans="1:11" ht="15" customHeight="1" x14ac:dyDescent="0.3">
      <c r="A412" s="45" t="s">
        <v>250</v>
      </c>
      <c r="B412" s="46" t="s">
        <v>347</v>
      </c>
      <c r="C412" s="29">
        <v>25000</v>
      </c>
      <c r="D412" s="12"/>
      <c r="E412" s="2">
        <f t="shared" si="7"/>
        <v>25000</v>
      </c>
    </row>
    <row r="413" spans="1:11" ht="15" customHeight="1" x14ac:dyDescent="0.3">
      <c r="A413" s="44"/>
      <c r="B413" s="37"/>
      <c r="D413" s="12"/>
    </row>
    <row r="414" spans="1:11" ht="15" customHeight="1" x14ac:dyDescent="0.3">
      <c r="A414" s="23" t="s">
        <v>205</v>
      </c>
      <c r="B414" s="1" t="s">
        <v>206</v>
      </c>
      <c r="C414" s="49">
        <f>SUM(C415:C417)</f>
        <v>72200</v>
      </c>
      <c r="D414" s="12"/>
      <c r="E414" s="1">
        <f t="shared" ref="E414:E454" si="8">D414+C414</f>
        <v>72200</v>
      </c>
    </row>
    <row r="415" spans="1:11" ht="15" customHeight="1" x14ac:dyDescent="0.3">
      <c r="A415" s="24" t="s">
        <v>250</v>
      </c>
      <c r="B415" s="2" t="s">
        <v>294</v>
      </c>
      <c r="C415" s="29">
        <v>5200</v>
      </c>
      <c r="D415" s="12"/>
      <c r="E415" s="2">
        <f t="shared" si="8"/>
        <v>5200</v>
      </c>
    </row>
    <row r="416" spans="1:11" ht="15" customHeight="1" x14ac:dyDescent="0.3">
      <c r="A416" s="24" t="s">
        <v>250</v>
      </c>
      <c r="B416" s="2" t="s">
        <v>288</v>
      </c>
      <c r="C416" s="29">
        <v>67000</v>
      </c>
      <c r="D416" s="12"/>
      <c r="E416" s="2">
        <f t="shared" si="8"/>
        <v>67000</v>
      </c>
    </row>
    <row r="417" spans="1:5" ht="15" customHeight="1" x14ac:dyDescent="0.3">
      <c r="A417" s="24"/>
      <c r="B417" s="2" t="s">
        <v>300</v>
      </c>
      <c r="D417" s="12"/>
    </row>
    <row r="418" spans="1:5" ht="15" customHeight="1" x14ac:dyDescent="0.3">
      <c r="A418" s="24"/>
      <c r="D418" s="12"/>
    </row>
    <row r="419" spans="1:5" ht="15" customHeight="1" x14ac:dyDescent="0.3">
      <c r="A419" s="23" t="s">
        <v>211</v>
      </c>
      <c r="B419" s="1" t="s">
        <v>212</v>
      </c>
      <c r="C419" s="49">
        <f>SUM(C420:C422)</f>
        <v>430028</v>
      </c>
      <c r="D419" s="12"/>
      <c r="E419" s="1">
        <f t="shared" si="8"/>
        <v>430028</v>
      </c>
    </row>
    <row r="420" spans="1:5" ht="15" customHeight="1" x14ac:dyDescent="0.3">
      <c r="A420" s="24" t="s">
        <v>250</v>
      </c>
      <c r="B420" s="18" t="s">
        <v>341</v>
      </c>
      <c r="C420" s="29">
        <v>140000</v>
      </c>
      <c r="D420" s="28"/>
      <c r="E420" s="2">
        <f t="shared" si="8"/>
        <v>140000</v>
      </c>
    </row>
    <row r="421" spans="1:5" ht="15" customHeight="1" x14ac:dyDescent="0.3">
      <c r="A421" s="24" t="s">
        <v>250</v>
      </c>
      <c r="B421" s="18" t="s">
        <v>342</v>
      </c>
      <c r="C421" s="29">
        <v>168000</v>
      </c>
      <c r="D421" s="28"/>
      <c r="E421" s="2">
        <f t="shared" si="8"/>
        <v>168000</v>
      </c>
    </row>
    <row r="422" spans="1:5" ht="15" customHeight="1" x14ac:dyDescent="0.3">
      <c r="A422" s="24" t="s">
        <v>250</v>
      </c>
      <c r="B422" s="29" t="s">
        <v>396</v>
      </c>
      <c r="C422" s="29">
        <v>122028</v>
      </c>
      <c r="D422" s="28"/>
      <c r="E422" s="2">
        <f t="shared" si="8"/>
        <v>122028</v>
      </c>
    </row>
    <row r="423" spans="1:5" ht="15" customHeight="1" x14ac:dyDescent="0.3">
      <c r="A423" s="24"/>
      <c r="D423" s="12"/>
    </row>
    <row r="424" spans="1:5" ht="15" customHeight="1" x14ac:dyDescent="0.3">
      <c r="A424" s="23" t="s">
        <v>257</v>
      </c>
      <c r="B424" s="1" t="s">
        <v>258</v>
      </c>
      <c r="C424" s="49">
        <f>SUM(C425:C425)</f>
        <v>5000</v>
      </c>
      <c r="D424" s="12"/>
      <c r="E424" s="1">
        <f t="shared" si="8"/>
        <v>5000</v>
      </c>
    </row>
    <row r="425" spans="1:5" ht="15" customHeight="1" x14ac:dyDescent="0.3">
      <c r="A425" s="36" t="s">
        <v>256</v>
      </c>
      <c r="B425" s="47" t="s">
        <v>346</v>
      </c>
      <c r="C425" s="29">
        <v>5000</v>
      </c>
      <c r="D425" s="12"/>
      <c r="E425" s="2">
        <f t="shared" si="8"/>
        <v>5000</v>
      </c>
    </row>
    <row r="426" spans="1:5" ht="15" customHeight="1" x14ac:dyDescent="0.3">
      <c r="A426" s="24"/>
      <c r="D426" s="12"/>
    </row>
    <row r="427" spans="1:5" ht="15" customHeight="1" x14ac:dyDescent="0.3">
      <c r="A427" s="24"/>
      <c r="B427" s="1" t="s">
        <v>259</v>
      </c>
      <c r="C427" s="49">
        <f>C424+C419+C414+C410+C405+C402+C386+C380</f>
        <v>2700642</v>
      </c>
      <c r="D427" s="12"/>
      <c r="E427" s="1">
        <f t="shared" si="8"/>
        <v>2700642</v>
      </c>
    </row>
    <row r="428" spans="1:5" ht="15" customHeight="1" x14ac:dyDescent="0.3">
      <c r="A428" s="24"/>
      <c r="D428" s="12"/>
    </row>
    <row r="429" spans="1:5" ht="15" customHeight="1" x14ac:dyDescent="0.3">
      <c r="A429" s="24"/>
      <c r="B429" s="1" t="s">
        <v>266</v>
      </c>
      <c r="C429" s="49"/>
      <c r="D429" s="12"/>
    </row>
    <row r="430" spans="1:5" ht="15" customHeight="1" x14ac:dyDescent="0.3">
      <c r="A430" s="24">
        <v>454</v>
      </c>
      <c r="B430" s="2" t="s">
        <v>267</v>
      </c>
      <c r="C430" s="29">
        <v>1000000</v>
      </c>
      <c r="D430" s="12"/>
      <c r="E430" s="2">
        <f t="shared" si="8"/>
        <v>1000000</v>
      </c>
    </row>
    <row r="431" spans="1:5" ht="15" customHeight="1" x14ac:dyDescent="0.3">
      <c r="A431" s="24"/>
      <c r="D431" s="12"/>
    </row>
    <row r="432" spans="1:5" ht="15" customHeight="1" x14ac:dyDescent="0.3">
      <c r="A432" s="24"/>
      <c r="B432" s="1" t="s">
        <v>268</v>
      </c>
      <c r="C432" s="49">
        <f>SUM(C430:C431)</f>
        <v>1000000</v>
      </c>
      <c r="D432" s="12"/>
      <c r="E432" s="2">
        <f t="shared" si="8"/>
        <v>1000000</v>
      </c>
    </row>
    <row r="433" spans="1:12" ht="15" customHeight="1" x14ac:dyDescent="0.3">
      <c r="A433" s="24"/>
      <c r="D433" s="12"/>
    </row>
    <row r="434" spans="1:12" ht="15" customHeight="1" x14ac:dyDescent="0.3">
      <c r="A434" s="24"/>
      <c r="B434" s="1" t="s">
        <v>269</v>
      </c>
      <c r="D434" s="12"/>
    </row>
    <row r="435" spans="1:12" ht="15" customHeight="1" x14ac:dyDescent="0.3">
      <c r="A435" s="24" t="s">
        <v>270</v>
      </c>
      <c r="B435" s="2" t="s">
        <v>271</v>
      </c>
      <c r="C435" s="29">
        <v>11300</v>
      </c>
      <c r="D435" s="12"/>
      <c r="E435" s="2">
        <f t="shared" si="8"/>
        <v>11300</v>
      </c>
    </row>
    <row r="436" spans="1:12" ht="15" customHeight="1" x14ac:dyDescent="0.3">
      <c r="A436" s="24"/>
      <c r="D436" s="12"/>
    </row>
    <row r="437" spans="1:12" ht="15" customHeight="1" x14ac:dyDescent="0.3">
      <c r="A437" s="24"/>
      <c r="B437" s="1" t="s">
        <v>272</v>
      </c>
      <c r="C437" s="49">
        <f>SUM(C435:C436)</f>
        <v>11300</v>
      </c>
      <c r="D437" s="12"/>
      <c r="E437" s="1">
        <f t="shared" si="8"/>
        <v>11300</v>
      </c>
    </row>
    <row r="438" spans="1:12" ht="15" customHeight="1" x14ac:dyDescent="0.3">
      <c r="A438" s="24"/>
      <c r="B438" s="1"/>
      <c r="D438" s="12"/>
    </row>
    <row r="439" spans="1:12" ht="15" customHeight="1" x14ac:dyDescent="0.3">
      <c r="A439" s="24"/>
      <c r="B439" s="9" t="s">
        <v>260</v>
      </c>
      <c r="C439" s="69"/>
      <c r="D439" s="12"/>
      <c r="E439" s="10"/>
    </row>
    <row r="440" spans="1:12" ht="15" customHeight="1" x14ac:dyDescent="0.3">
      <c r="A440" s="24"/>
      <c r="B440" s="10" t="s">
        <v>261</v>
      </c>
      <c r="C440" s="70">
        <f>C86</f>
        <v>8925798</v>
      </c>
      <c r="D440" s="12"/>
      <c r="E440" s="80">
        <f>E86</f>
        <v>8980798</v>
      </c>
      <c r="F440" s="53"/>
      <c r="I440" s="7"/>
    </row>
    <row r="441" spans="1:12" ht="15" customHeight="1" x14ac:dyDescent="0.3">
      <c r="A441" s="24"/>
      <c r="B441" s="10" t="s">
        <v>262</v>
      </c>
      <c r="C441" s="70">
        <f>C101</f>
        <v>1432624</v>
      </c>
      <c r="D441" s="12"/>
      <c r="E441" s="9">
        <f>E101</f>
        <v>1432624</v>
      </c>
      <c r="F441" s="53"/>
    </row>
    <row r="442" spans="1:12" ht="15" customHeight="1" x14ac:dyDescent="0.3">
      <c r="A442" s="24"/>
      <c r="B442" s="10" t="s">
        <v>263</v>
      </c>
      <c r="C442" s="70">
        <f>C376</f>
        <v>8317550.6499999994</v>
      </c>
      <c r="D442" s="12"/>
      <c r="E442" s="80">
        <f>E376</f>
        <v>8426281.6499999985</v>
      </c>
    </row>
    <row r="443" spans="1:12" ht="15" customHeight="1" x14ac:dyDescent="0.3">
      <c r="A443" s="24"/>
      <c r="B443" s="10" t="s">
        <v>264</v>
      </c>
      <c r="C443" s="70">
        <f>C427</f>
        <v>2700642</v>
      </c>
      <c r="D443" s="12"/>
      <c r="E443" s="9">
        <f>E427</f>
        <v>2700642</v>
      </c>
      <c r="F443" s="7"/>
    </row>
    <row r="444" spans="1:12" ht="15" customHeight="1" x14ac:dyDescent="0.3">
      <c r="A444" s="24"/>
      <c r="B444" s="10" t="s">
        <v>265</v>
      </c>
      <c r="C444" s="70">
        <f>C440+C441-C442-C443</f>
        <v>-659770.64999999944</v>
      </c>
      <c r="D444" s="12"/>
      <c r="E444" s="80">
        <f>E440+E441-E442-E443</f>
        <v>-713501.64999999851</v>
      </c>
    </row>
    <row r="445" spans="1:12" ht="15" customHeight="1" x14ac:dyDescent="0.3">
      <c r="A445" s="24"/>
      <c r="C445" s="49"/>
      <c r="D445" s="12"/>
      <c r="F445" s="7"/>
    </row>
    <row r="446" spans="1:12" ht="15" customHeight="1" x14ac:dyDescent="0.3">
      <c r="A446" s="24"/>
      <c r="B446" s="8" t="s">
        <v>273</v>
      </c>
      <c r="C446" s="71"/>
      <c r="D446" s="12"/>
      <c r="E446" s="78"/>
      <c r="J446" s="7"/>
      <c r="K446" s="7"/>
      <c r="L446" s="7"/>
    </row>
    <row r="447" spans="1:12" ht="15" customHeight="1" x14ac:dyDescent="0.3">
      <c r="A447" s="24"/>
      <c r="B447" s="8" t="s">
        <v>274</v>
      </c>
      <c r="C447" s="66">
        <f>C86</f>
        <v>8925798</v>
      </c>
      <c r="D447" s="12"/>
      <c r="E447" s="79">
        <f>E440</f>
        <v>8980798</v>
      </c>
      <c r="F447" s="53"/>
    </row>
    <row r="448" spans="1:12" ht="15" customHeight="1" x14ac:dyDescent="0.3">
      <c r="A448" s="24"/>
      <c r="B448" s="8" t="s">
        <v>275</v>
      </c>
      <c r="C448" s="66">
        <f>C101</f>
        <v>1432624</v>
      </c>
      <c r="D448" s="12"/>
      <c r="E448" s="8">
        <f t="shared" si="8"/>
        <v>1432624</v>
      </c>
      <c r="F448" s="53"/>
    </row>
    <row r="449" spans="1:6" ht="15" customHeight="1" x14ac:dyDescent="0.3">
      <c r="A449" s="24"/>
      <c r="B449" s="8" t="s">
        <v>276</v>
      </c>
      <c r="C449" s="66">
        <f>C432</f>
        <v>1000000</v>
      </c>
      <c r="D449" s="12"/>
      <c r="E449" s="8">
        <f t="shared" si="8"/>
        <v>1000000</v>
      </c>
    </row>
    <row r="450" spans="1:6" ht="15" customHeight="1" x14ac:dyDescent="0.3">
      <c r="A450" s="24"/>
      <c r="B450" s="8" t="s">
        <v>277</v>
      </c>
      <c r="C450" s="66">
        <f>SUM(C447:C449)</f>
        <v>11358422</v>
      </c>
      <c r="D450" s="12"/>
      <c r="E450" s="79">
        <f>SUM(E447:E449)</f>
        <v>11413422</v>
      </c>
    </row>
    <row r="451" spans="1:6" ht="15" customHeight="1" x14ac:dyDescent="0.3">
      <c r="A451" s="24"/>
      <c r="B451" s="22"/>
      <c r="C451" s="50"/>
      <c r="D451" s="12"/>
      <c r="E451" s="1"/>
    </row>
    <row r="452" spans="1:6" ht="15" customHeight="1" x14ac:dyDescent="0.3">
      <c r="A452" s="24"/>
      <c r="B452" s="8" t="s">
        <v>64</v>
      </c>
      <c r="C452" s="66">
        <f>C376</f>
        <v>8317550.6499999994</v>
      </c>
      <c r="D452" s="12"/>
      <c r="E452" s="79">
        <f>E442</f>
        <v>8426281.6499999985</v>
      </c>
      <c r="F452" s="7"/>
    </row>
    <row r="453" spans="1:6" ht="15" customHeight="1" x14ac:dyDescent="0.3">
      <c r="A453" s="24"/>
      <c r="B453" s="8" t="s">
        <v>278</v>
      </c>
      <c r="C453" s="66">
        <f>C443</f>
        <v>2700642</v>
      </c>
      <c r="D453" s="12"/>
      <c r="E453" s="8">
        <f t="shared" si="8"/>
        <v>2700642</v>
      </c>
      <c r="F453" s="7"/>
    </row>
    <row r="454" spans="1:6" ht="15" customHeight="1" x14ac:dyDescent="0.3">
      <c r="A454" s="24"/>
      <c r="B454" s="8" t="s">
        <v>279</v>
      </c>
      <c r="C454" s="66">
        <f>C437</f>
        <v>11300</v>
      </c>
      <c r="D454" s="12"/>
      <c r="E454" s="8">
        <f t="shared" si="8"/>
        <v>11300</v>
      </c>
    </row>
    <row r="455" spans="1:6" ht="15" customHeight="1" x14ac:dyDescent="0.3">
      <c r="A455" s="24"/>
      <c r="B455" s="8" t="s">
        <v>280</v>
      </c>
      <c r="C455" s="66">
        <f>SUM(C452:C454)</f>
        <v>11029492.649999999</v>
      </c>
      <c r="D455" s="12"/>
      <c r="E455" s="79">
        <f>SUM(E452:E454)</f>
        <v>11138223.649999999</v>
      </c>
      <c r="F455" s="7"/>
    </row>
    <row r="456" spans="1:6" ht="15" customHeight="1" x14ac:dyDescent="0.3">
      <c r="A456" s="24"/>
      <c r="B456" s="22"/>
      <c r="C456" s="49"/>
      <c r="D456" s="12"/>
      <c r="E456" s="1"/>
    </row>
    <row r="457" spans="1:6" ht="15" customHeight="1" x14ac:dyDescent="0.3">
      <c r="A457" s="24"/>
      <c r="B457" s="1"/>
      <c r="D457" s="12"/>
      <c r="F457" s="7"/>
    </row>
    <row r="458" spans="1:6" ht="15" customHeight="1" x14ac:dyDescent="0.3">
      <c r="A458" s="67"/>
      <c r="B458" s="2" t="s">
        <v>407</v>
      </c>
      <c r="C458" s="68"/>
      <c r="D458" s="12"/>
      <c r="F458" s="7"/>
    </row>
    <row r="459" spans="1:6" ht="15" customHeight="1" x14ac:dyDescent="0.3">
      <c r="A459" s="93"/>
      <c r="D459" s="12"/>
    </row>
    <row r="460" spans="1:6" x14ac:dyDescent="0.3">
      <c r="A460" s="4"/>
      <c r="B460" s="72" t="s">
        <v>403</v>
      </c>
      <c r="C460" s="31"/>
      <c r="E460" s="7"/>
      <c r="F460" s="7"/>
    </row>
    <row r="461" spans="1:6" x14ac:dyDescent="0.3">
      <c r="B461" s="73" t="s">
        <v>397</v>
      </c>
    </row>
    <row r="462" spans="1:6" x14ac:dyDescent="0.3">
      <c r="D462" s="7"/>
    </row>
    <row r="463" spans="1:6" x14ac:dyDescent="0.3">
      <c r="F463" s="7"/>
    </row>
  </sheetData>
  <mergeCells count="1">
    <mergeCell ref="B3:C3"/>
  </mergeCells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2019</vt:lpstr>
      <vt:lpstr>'2019'!Oblasť_tlače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2019-01-29T07:50:16Z</dcterms:modified>
</cp:coreProperties>
</file>