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Rozpočet 2016" sheetId="1" r:id="rId1"/>
  </sheets>
  <calcPr calcId="152511"/>
</workbook>
</file>

<file path=xl/calcChain.xml><?xml version="1.0" encoding="utf-8"?>
<calcChain xmlns="http://schemas.openxmlformats.org/spreadsheetml/2006/main">
  <c r="V437" i="1" l="1"/>
  <c r="V435" i="1"/>
  <c r="U24" i="1" l="1"/>
  <c r="I430" i="1" l="1"/>
  <c r="G430" i="1"/>
  <c r="E430" i="1" l="1"/>
  <c r="V160" i="1" l="1"/>
  <c r="V450" i="1" l="1"/>
  <c r="V460" i="1" s="1"/>
  <c r="V370" i="1"/>
  <c r="V366" i="1"/>
  <c r="V360" i="1"/>
  <c r="V254" i="1"/>
  <c r="V243" i="1"/>
  <c r="V239" i="1"/>
  <c r="V233" i="1"/>
  <c r="V205" i="1"/>
  <c r="V215" i="1"/>
  <c r="V212" i="1"/>
  <c r="V201" i="1"/>
  <c r="V197" i="1"/>
  <c r="V191" i="1"/>
  <c r="V186" i="1" l="1"/>
  <c r="V185" i="1" s="1"/>
  <c r="V165" i="1"/>
  <c r="V182" i="1"/>
  <c r="V179" i="1"/>
  <c r="V169" i="1"/>
  <c r="V174" i="1"/>
  <c r="V384" i="1"/>
  <c r="V389" i="1"/>
  <c r="V398" i="1"/>
  <c r="V410" i="1"/>
  <c r="V413" i="1"/>
  <c r="V416" i="1"/>
  <c r="V420" i="1"/>
  <c r="V424" i="1"/>
  <c r="V427" i="1"/>
  <c r="V430" i="1" l="1"/>
  <c r="V459" i="1" s="1"/>
  <c r="V436" i="1"/>
  <c r="V221" i="1" l="1"/>
  <c r="W363" i="1"/>
  <c r="W368" i="1"/>
  <c r="W371" i="1"/>
  <c r="W385" i="1"/>
  <c r="W387" i="1"/>
  <c r="W390" i="1"/>
  <c r="W392" i="1"/>
  <c r="W393" i="1"/>
  <c r="W399" i="1"/>
  <c r="W400" i="1"/>
  <c r="W401" i="1"/>
  <c r="W404" i="1"/>
  <c r="W405" i="1"/>
  <c r="W406" i="1"/>
  <c r="W407" i="1"/>
  <c r="W408" i="1"/>
  <c r="W411" i="1"/>
  <c r="W414" i="1"/>
  <c r="W417" i="1"/>
  <c r="W421" i="1"/>
  <c r="W425" i="1"/>
  <c r="V249" i="1"/>
  <c r="V257" i="1"/>
  <c r="V105" i="1" l="1"/>
  <c r="V156" i="1"/>
  <c r="V351" i="1"/>
  <c r="V300" i="1"/>
  <c r="V338" i="1"/>
  <c r="V341" i="1"/>
  <c r="V348" i="1"/>
  <c r="V356" i="1"/>
  <c r="V287" i="1"/>
  <c r="V282" i="1"/>
  <c r="W170" i="1"/>
  <c r="W171" i="1"/>
  <c r="W172" i="1"/>
  <c r="W180" i="1"/>
  <c r="W183" i="1"/>
  <c r="W187" i="1"/>
  <c r="W188" i="1"/>
  <c r="W189" i="1"/>
  <c r="W190" i="1"/>
  <c r="W203" i="1"/>
  <c r="W206" i="1"/>
  <c r="W208" i="1"/>
  <c r="W209" i="1"/>
  <c r="W210" i="1"/>
  <c r="W216" i="1"/>
  <c r="W217" i="1"/>
  <c r="W219" i="1"/>
  <c r="W222" i="1"/>
  <c r="W229" i="1"/>
  <c r="W230" i="1"/>
  <c r="W231" i="1"/>
  <c r="W237" i="1"/>
  <c r="W240" i="1"/>
  <c r="W241" i="1"/>
  <c r="W245" i="1"/>
  <c r="W246" i="1"/>
  <c r="W247" i="1"/>
  <c r="W250" i="1"/>
  <c r="W255" i="1"/>
  <c r="W258" i="1"/>
  <c r="W261" i="1"/>
  <c r="W262" i="1"/>
  <c r="W263" i="1"/>
  <c r="W264" i="1"/>
  <c r="W265" i="1"/>
  <c r="W266" i="1"/>
  <c r="W267" i="1"/>
  <c r="W268" i="1"/>
  <c r="W269" i="1"/>
  <c r="W271" i="1"/>
  <c r="W272" i="1"/>
  <c r="W274" i="1"/>
  <c r="W276" i="1"/>
  <c r="W277" i="1"/>
  <c r="W278" i="1"/>
  <c r="W279" i="1"/>
  <c r="W308" i="1"/>
  <c r="W309" i="1"/>
  <c r="W310" i="1"/>
  <c r="W311" i="1"/>
  <c r="W312" i="1"/>
  <c r="W313" i="1"/>
  <c r="W317" i="1"/>
  <c r="W327" i="1"/>
  <c r="W328" i="1"/>
  <c r="W331" i="1"/>
  <c r="W332" i="1"/>
  <c r="W333" i="1"/>
  <c r="W336" i="1"/>
  <c r="W339" i="1"/>
  <c r="W361" i="1"/>
  <c r="V102" i="1" l="1"/>
  <c r="V380" i="1" s="1"/>
  <c r="V458" i="1" l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8" i="1"/>
  <c r="W149" i="1"/>
  <c r="W150" i="1"/>
  <c r="W151" i="1"/>
  <c r="W152" i="1"/>
  <c r="W154" i="1"/>
  <c r="W157" i="1"/>
  <c r="W161" i="1"/>
  <c r="W162" i="1"/>
  <c r="W163" i="1"/>
  <c r="V461" i="1" l="1"/>
  <c r="V445" i="1"/>
  <c r="W92" i="1"/>
  <c r="V95" i="1"/>
  <c r="V53" i="1"/>
  <c r="W60" i="1"/>
  <c r="V46" i="1"/>
  <c r="V91" i="1"/>
  <c r="V99" i="1" s="1"/>
  <c r="V454" i="1" s="1"/>
  <c r="V455" i="1" l="1"/>
  <c r="AC459" i="1"/>
  <c r="AC460" i="1"/>
  <c r="W44" i="1"/>
  <c r="AE460" i="1" l="1"/>
  <c r="AC462" i="1"/>
  <c r="V43" i="1"/>
  <c r="V35" i="1"/>
  <c r="V26" i="1"/>
  <c r="W27" i="1"/>
  <c r="W28" i="1"/>
  <c r="W29" i="1"/>
  <c r="W30" i="1"/>
  <c r="W32" i="1"/>
  <c r="W33" i="1"/>
  <c r="W36" i="1"/>
  <c r="W38" i="1"/>
  <c r="W39" i="1"/>
  <c r="W40" i="1"/>
  <c r="V11" i="1"/>
  <c r="V14" i="1"/>
  <c r="U11" i="1"/>
  <c r="W12" i="1"/>
  <c r="W15" i="1"/>
  <c r="W16" i="1"/>
  <c r="W17" i="1"/>
  <c r="W18" i="1"/>
  <c r="W19" i="1"/>
  <c r="W20" i="1"/>
  <c r="W21" i="1"/>
  <c r="W22" i="1"/>
  <c r="V8" i="1"/>
  <c r="W11" i="1" l="1"/>
  <c r="V24" i="1"/>
  <c r="V6" i="1"/>
  <c r="U175" i="1"/>
  <c r="W175" i="1" s="1"/>
  <c r="U85" i="1"/>
  <c r="W85" i="1" s="1"/>
  <c r="U96" i="1"/>
  <c r="W96" i="1" s="1"/>
  <c r="U158" i="1"/>
  <c r="W158" i="1" s="1"/>
  <c r="U153" i="1"/>
  <c r="W153" i="1" s="1"/>
  <c r="U193" i="1"/>
  <c r="W193" i="1" s="1"/>
  <c r="U194" i="1"/>
  <c r="W194" i="1" s="1"/>
  <c r="U192" i="1"/>
  <c r="W192" i="1" s="1"/>
  <c r="U378" i="1"/>
  <c r="W378" i="1" s="1"/>
  <c r="U377" i="1"/>
  <c r="W377" i="1" s="1"/>
  <c r="U376" i="1"/>
  <c r="W376" i="1" s="1"/>
  <c r="U375" i="1"/>
  <c r="W375" i="1" s="1"/>
  <c r="U374" i="1"/>
  <c r="W374" i="1" s="1"/>
  <c r="U373" i="1"/>
  <c r="W373" i="1" s="1"/>
  <c r="U372" i="1"/>
  <c r="W372" i="1" s="1"/>
  <c r="U353" i="1"/>
  <c r="W353" i="1" s="1"/>
  <c r="U334" i="1"/>
  <c r="W334" i="1" s="1"/>
  <c r="U330" i="1"/>
  <c r="W330" i="1" s="1"/>
  <c r="U324" i="1"/>
  <c r="W324" i="1" s="1"/>
  <c r="U323" i="1"/>
  <c r="W323" i="1" s="1"/>
  <c r="U315" i="1"/>
  <c r="W315" i="1" s="1"/>
  <c r="U305" i="1"/>
  <c r="W305" i="1" s="1"/>
  <c r="U304" i="1"/>
  <c r="W304" i="1" s="1"/>
  <c r="U259" i="1"/>
  <c r="W259" i="1" s="1"/>
  <c r="U213" i="1"/>
  <c r="U81" i="1"/>
  <c r="W81" i="1" s="1"/>
  <c r="U58" i="1"/>
  <c r="W58" i="1" s="1"/>
  <c r="U63" i="1"/>
  <c r="W63" i="1" s="1"/>
  <c r="U367" i="1"/>
  <c r="U57" i="1"/>
  <c r="W57" i="1" s="1"/>
  <c r="U441" i="1"/>
  <c r="W441" i="1" s="1"/>
  <c r="U448" i="1"/>
  <c r="W448" i="1" s="1"/>
  <c r="U440" i="1"/>
  <c r="W440" i="1" s="1"/>
  <c r="U424" i="1"/>
  <c r="W424" i="1" s="1"/>
  <c r="U416" i="1"/>
  <c r="W416" i="1" s="1"/>
  <c r="U413" i="1"/>
  <c r="W413" i="1" s="1"/>
  <c r="U410" i="1"/>
  <c r="W410" i="1" s="1"/>
  <c r="U338" i="1"/>
  <c r="W338" i="1" s="1"/>
  <c r="U280" i="1"/>
  <c r="W280" i="1" s="1"/>
  <c r="U254" i="1"/>
  <c r="W254" i="1" s="1"/>
  <c r="U239" i="1"/>
  <c r="W239" i="1" s="1"/>
  <c r="U186" i="1"/>
  <c r="W186" i="1" s="1"/>
  <c r="U182" i="1"/>
  <c r="W182" i="1" s="1"/>
  <c r="U179" i="1"/>
  <c r="W179" i="1" s="1"/>
  <c r="U169" i="1"/>
  <c r="W169" i="1" s="1"/>
  <c r="U160" i="1"/>
  <c r="W160" i="1" s="1"/>
  <c r="U86" i="1"/>
  <c r="W86" i="1" s="1"/>
  <c r="U84" i="1"/>
  <c r="W84" i="1" s="1"/>
  <c r="U83" i="1"/>
  <c r="W83" i="1" s="1"/>
  <c r="U80" i="1"/>
  <c r="W80" i="1" s="1"/>
  <c r="U74" i="1"/>
  <c r="W74" i="1" s="1"/>
  <c r="U293" i="1"/>
  <c r="W293" i="1" s="1"/>
  <c r="U295" i="1"/>
  <c r="W295" i="1" s="1"/>
  <c r="U79" i="1"/>
  <c r="W79" i="1" s="1"/>
  <c r="U82" i="1"/>
  <c r="W82" i="1" s="1"/>
  <c r="U78" i="1"/>
  <c r="W78" i="1" s="1"/>
  <c r="U77" i="1"/>
  <c r="W77" i="1" s="1"/>
  <c r="U43" i="1"/>
  <c r="W43" i="1" s="1"/>
  <c r="U14" i="1"/>
  <c r="W14" i="1" s="1"/>
  <c r="U68" i="1"/>
  <c r="W68" i="1" s="1"/>
  <c r="U67" i="1"/>
  <c r="W67" i="1" s="1"/>
  <c r="U366" i="1" l="1"/>
  <c r="W366" i="1" s="1"/>
  <c r="W367" i="1"/>
  <c r="U156" i="1"/>
  <c r="W156" i="1" s="1"/>
  <c r="U212" i="1"/>
  <c r="W212" i="1" s="1"/>
  <c r="W213" i="1"/>
  <c r="V88" i="1"/>
  <c r="V433" i="1" s="1"/>
  <c r="U370" i="1"/>
  <c r="W370" i="1" s="1"/>
  <c r="U191" i="1"/>
  <c r="S31" i="1"/>
  <c r="U31" i="1" s="1"/>
  <c r="S450" i="1"/>
  <c r="S424" i="1"/>
  <c r="S416" i="1"/>
  <c r="S413" i="1"/>
  <c r="S410" i="1"/>
  <c r="S370" i="1"/>
  <c r="S366" i="1"/>
  <c r="S338" i="1"/>
  <c r="S254" i="1"/>
  <c r="S239" i="1"/>
  <c r="S212" i="1"/>
  <c r="S191" i="1"/>
  <c r="S186" i="1"/>
  <c r="S182" i="1"/>
  <c r="S179" i="1"/>
  <c r="S169" i="1"/>
  <c r="S160" i="1"/>
  <c r="S156" i="1"/>
  <c r="S43" i="1"/>
  <c r="S26" i="1"/>
  <c r="S14" i="1"/>
  <c r="S11" i="1"/>
  <c r="U185" i="1" l="1"/>
  <c r="W185" i="1" s="1"/>
  <c r="W191" i="1"/>
  <c r="S185" i="1"/>
  <c r="U26" i="1"/>
  <c r="W26" i="1" s="1"/>
  <c r="W31" i="1"/>
  <c r="V453" i="1"/>
  <c r="S460" i="1"/>
  <c r="U460" i="1" s="1"/>
  <c r="W460" i="1" s="1"/>
  <c r="U450" i="1"/>
  <c r="W450" i="1" s="1"/>
  <c r="Q9" i="1"/>
  <c r="S9" i="1" s="1"/>
  <c r="V456" i="1" l="1"/>
  <c r="V463" i="1"/>
  <c r="S8" i="1"/>
  <c r="S6" i="1" s="1"/>
  <c r="U9" i="1"/>
  <c r="Q391" i="1"/>
  <c r="Q358" i="1"/>
  <c r="S358" i="1" s="1"/>
  <c r="U358" i="1" s="1"/>
  <c r="W358" i="1" s="1"/>
  <c r="Q357" i="1"/>
  <c r="S357" i="1" s="1"/>
  <c r="U357" i="1" s="1"/>
  <c r="W357" i="1" s="1"/>
  <c r="Q345" i="1"/>
  <c r="S345" i="1" s="1"/>
  <c r="U345" i="1" s="1"/>
  <c r="W345" i="1" s="1"/>
  <c r="Q346" i="1"/>
  <c r="S346" i="1" s="1"/>
  <c r="U346" i="1" s="1"/>
  <c r="W346" i="1" s="1"/>
  <c r="Q349" i="1"/>
  <c r="Q342" i="1"/>
  <c r="S342" i="1" s="1"/>
  <c r="U342" i="1" s="1"/>
  <c r="W342" i="1" s="1"/>
  <c r="Q326" i="1"/>
  <c r="S326" i="1" s="1"/>
  <c r="U326" i="1" s="1"/>
  <c r="W326" i="1" s="1"/>
  <c r="Q307" i="1"/>
  <c r="S307" i="1" s="1"/>
  <c r="U307" i="1" s="1"/>
  <c r="W307" i="1" s="1"/>
  <c r="Q291" i="1"/>
  <c r="S291" i="1" s="1"/>
  <c r="U291" i="1" s="1"/>
  <c r="W291" i="1" s="1"/>
  <c r="Q290" i="1"/>
  <c r="S290" i="1" s="1"/>
  <c r="U290" i="1" s="1"/>
  <c r="W290" i="1" s="1"/>
  <c r="Q288" i="1"/>
  <c r="S288" i="1" s="1"/>
  <c r="U288" i="1" s="1"/>
  <c r="W288" i="1" s="1"/>
  <c r="Q450" i="1"/>
  <c r="Q460" i="1" s="1"/>
  <c r="Q424" i="1"/>
  <c r="Q416" i="1"/>
  <c r="Q413" i="1"/>
  <c r="Q410" i="1"/>
  <c r="Q370" i="1"/>
  <c r="Q366" i="1"/>
  <c r="Q338" i="1"/>
  <c r="Q254" i="1"/>
  <c r="Q239" i="1"/>
  <c r="Q212" i="1"/>
  <c r="Q191" i="1"/>
  <c r="Q186" i="1"/>
  <c r="Q182" i="1"/>
  <c r="Q179" i="1"/>
  <c r="Q169" i="1"/>
  <c r="Q160" i="1"/>
  <c r="Q156" i="1"/>
  <c r="Q43" i="1"/>
  <c r="Q26" i="1"/>
  <c r="Q14" i="1"/>
  <c r="Q11" i="1"/>
  <c r="Q8" i="1"/>
  <c r="U8" i="1" l="1"/>
  <c r="W9" i="1"/>
  <c r="U356" i="1"/>
  <c r="W356" i="1" s="1"/>
  <c r="Q185" i="1"/>
  <c r="Q6" i="1"/>
  <c r="Q356" i="1"/>
  <c r="S391" i="1"/>
  <c r="U391" i="1" s="1"/>
  <c r="W391" i="1" s="1"/>
  <c r="S349" i="1"/>
  <c r="Q348" i="1"/>
  <c r="S356" i="1"/>
  <c r="U6" i="1" l="1"/>
  <c r="W6" i="1" s="1"/>
  <c r="W8" i="1"/>
  <c r="S348" i="1"/>
  <c r="U349" i="1"/>
  <c r="O318" i="1"/>
  <c r="Q318" i="1" s="1"/>
  <c r="S318" i="1" s="1"/>
  <c r="U318" i="1" s="1"/>
  <c r="W318" i="1" s="1"/>
  <c r="O275" i="1"/>
  <c r="Q275" i="1" s="1"/>
  <c r="S275" i="1" s="1"/>
  <c r="U275" i="1" s="1"/>
  <c r="W275" i="1" s="1"/>
  <c r="O251" i="1"/>
  <c r="Q251" i="1" s="1"/>
  <c r="O235" i="1"/>
  <c r="Q235" i="1" s="1"/>
  <c r="S235" i="1" s="1"/>
  <c r="U235" i="1" s="1"/>
  <c r="W235" i="1" s="1"/>
  <c r="O223" i="1"/>
  <c r="Q223" i="1" s="1"/>
  <c r="O75" i="1"/>
  <c r="Q75" i="1" s="1"/>
  <c r="S75" i="1" s="1"/>
  <c r="U75" i="1" s="1"/>
  <c r="W75" i="1" s="1"/>
  <c r="O69" i="1"/>
  <c r="Q69" i="1" s="1"/>
  <c r="S69" i="1" s="1"/>
  <c r="U69" i="1" s="1"/>
  <c r="W69" i="1" s="1"/>
  <c r="O64" i="1"/>
  <c r="Q64" i="1" s="1"/>
  <c r="S64" i="1" s="1"/>
  <c r="U64" i="1" s="1"/>
  <c r="W64" i="1" s="1"/>
  <c r="O450" i="1"/>
  <c r="O460" i="1" s="1"/>
  <c r="O424" i="1"/>
  <c r="O416" i="1"/>
  <c r="O413" i="1"/>
  <c r="O410" i="1"/>
  <c r="O370" i="1"/>
  <c r="O366" i="1"/>
  <c r="O356" i="1"/>
  <c r="O348" i="1"/>
  <c r="O338" i="1"/>
  <c r="O254" i="1"/>
  <c r="O239" i="1"/>
  <c r="O212" i="1"/>
  <c r="O191" i="1"/>
  <c r="O186" i="1"/>
  <c r="O182" i="1"/>
  <c r="O179" i="1"/>
  <c r="O169" i="1"/>
  <c r="O160" i="1"/>
  <c r="O156" i="1"/>
  <c r="O43" i="1"/>
  <c r="O26" i="1"/>
  <c r="O14" i="1"/>
  <c r="O11" i="1"/>
  <c r="O8" i="1"/>
  <c r="U348" i="1" l="1"/>
  <c r="W348" i="1" s="1"/>
  <c r="W349" i="1"/>
  <c r="O185" i="1"/>
  <c r="S251" i="1"/>
  <c r="U251" i="1" s="1"/>
  <c r="W251" i="1" s="1"/>
  <c r="O6" i="1"/>
  <c r="S223" i="1"/>
  <c r="U223" i="1" s="1"/>
  <c r="W223" i="1" s="1"/>
  <c r="M76" i="1" l="1"/>
  <c r="O76" i="1" s="1"/>
  <c r="Q76" i="1" s="1"/>
  <c r="S76" i="1" s="1"/>
  <c r="U76" i="1" s="1"/>
  <c r="W76" i="1" s="1"/>
  <c r="M198" i="1"/>
  <c r="O198" i="1" s="1"/>
  <c r="M329" i="1"/>
  <c r="O329" i="1" s="1"/>
  <c r="Q329" i="1" s="1"/>
  <c r="S329" i="1" s="1"/>
  <c r="U329" i="1" s="1"/>
  <c r="W329" i="1" s="1"/>
  <c r="M314" i="1"/>
  <c r="O314" i="1" s="1"/>
  <c r="Q314" i="1" s="1"/>
  <c r="S314" i="1" s="1"/>
  <c r="U314" i="1" s="1"/>
  <c r="W314" i="1" s="1"/>
  <c r="M395" i="1"/>
  <c r="O395" i="1" s="1"/>
  <c r="Q395" i="1" s="1"/>
  <c r="S395" i="1" s="1"/>
  <c r="U395" i="1" s="1"/>
  <c r="W395" i="1" s="1"/>
  <c r="Q198" i="1" l="1"/>
  <c r="M177" i="1"/>
  <c r="O177" i="1" s="1"/>
  <c r="Q177" i="1" s="1"/>
  <c r="S177" i="1" s="1"/>
  <c r="U177" i="1" s="1"/>
  <c r="W177" i="1" s="1"/>
  <c r="S198" i="1" l="1"/>
  <c r="U198" i="1" s="1"/>
  <c r="W198" i="1" s="1"/>
  <c r="M147" i="1"/>
  <c r="O147" i="1" s="1"/>
  <c r="Q147" i="1" s="1"/>
  <c r="S147" i="1" s="1"/>
  <c r="U147" i="1" s="1"/>
  <c r="W147" i="1" s="1"/>
  <c r="M443" i="1" l="1"/>
  <c r="O443" i="1" s="1"/>
  <c r="M41" i="1"/>
  <c r="O41" i="1" s="1"/>
  <c r="Q41" i="1" s="1"/>
  <c r="S41" i="1" s="1"/>
  <c r="U41" i="1" s="1"/>
  <c r="W41" i="1" s="1"/>
  <c r="M37" i="1"/>
  <c r="O37" i="1" s="1"/>
  <c r="M51" i="1"/>
  <c r="O51" i="1" s="1"/>
  <c r="Q51" i="1" s="1"/>
  <c r="S51" i="1" s="1"/>
  <c r="U51" i="1" s="1"/>
  <c r="W51" i="1" s="1"/>
  <c r="M428" i="1"/>
  <c r="O428" i="1" s="1"/>
  <c r="M396" i="1"/>
  <c r="O396" i="1" s="1"/>
  <c r="Q396" i="1" s="1"/>
  <c r="S396" i="1" s="1"/>
  <c r="U396" i="1" s="1"/>
  <c r="W396" i="1" s="1"/>
  <c r="M386" i="1"/>
  <c r="O386" i="1" s="1"/>
  <c r="M364" i="1"/>
  <c r="O364" i="1" s="1"/>
  <c r="Q364" i="1" s="1"/>
  <c r="S364" i="1" s="1"/>
  <c r="U364" i="1" s="1"/>
  <c r="W364" i="1" s="1"/>
  <c r="M362" i="1"/>
  <c r="O362" i="1" s="1"/>
  <c r="M294" i="1"/>
  <c r="O294" i="1" s="1"/>
  <c r="Q294" i="1" s="1"/>
  <c r="S294" i="1" s="1"/>
  <c r="U294" i="1" s="1"/>
  <c r="W294" i="1" s="1"/>
  <c r="M207" i="1"/>
  <c r="O207" i="1" s="1"/>
  <c r="M121" i="1"/>
  <c r="M97" i="1"/>
  <c r="Q97" i="1" s="1"/>
  <c r="M93" i="1"/>
  <c r="O93" i="1" s="1"/>
  <c r="M202" i="1"/>
  <c r="O202" i="1" s="1"/>
  <c r="M166" i="1"/>
  <c r="M167" i="1"/>
  <c r="O167" i="1" s="1"/>
  <c r="Q167" i="1" s="1"/>
  <c r="S167" i="1" s="1"/>
  <c r="U167" i="1" s="1"/>
  <c r="W167" i="1" s="1"/>
  <c r="M61" i="1"/>
  <c r="O61" i="1" s="1"/>
  <c r="Q61" i="1" s="1"/>
  <c r="S61" i="1" s="1"/>
  <c r="U61" i="1" s="1"/>
  <c r="W61" i="1" s="1"/>
  <c r="M55" i="1"/>
  <c r="O55" i="1" s="1"/>
  <c r="Q55" i="1" s="1"/>
  <c r="S55" i="1" s="1"/>
  <c r="U55" i="1" s="1"/>
  <c r="W55" i="1" s="1"/>
  <c r="M54" i="1"/>
  <c r="O54" i="1" s="1"/>
  <c r="Q54" i="1" s="1"/>
  <c r="Q95" i="1" l="1"/>
  <c r="U97" i="1"/>
  <c r="U95" i="1" s="1"/>
  <c r="W95" i="1" s="1"/>
  <c r="Q202" i="1"/>
  <c r="O201" i="1"/>
  <c r="Q386" i="1"/>
  <c r="O384" i="1"/>
  <c r="Q93" i="1"/>
  <c r="O91" i="1"/>
  <c r="Q362" i="1"/>
  <c r="O360" i="1"/>
  <c r="Q428" i="1"/>
  <c r="O427" i="1"/>
  <c r="Q443" i="1"/>
  <c r="O445" i="1"/>
  <c r="O455" i="1" s="1"/>
  <c r="Q207" i="1"/>
  <c r="O205" i="1"/>
  <c r="Q37" i="1"/>
  <c r="O35" i="1"/>
  <c r="S54" i="1"/>
  <c r="U54" i="1" s="1"/>
  <c r="W54" i="1" s="1"/>
  <c r="O166" i="1"/>
  <c r="M165" i="1"/>
  <c r="M105" i="1"/>
  <c r="O105" i="1" s="1"/>
  <c r="Q105" i="1" s="1"/>
  <c r="O121" i="1"/>
  <c r="Q121" i="1" s="1"/>
  <c r="S121" i="1" s="1"/>
  <c r="U121" i="1" s="1"/>
  <c r="L282" i="1"/>
  <c r="M285" i="1"/>
  <c r="O285" i="1" s="1"/>
  <c r="Q285" i="1" s="1"/>
  <c r="S285" i="1" s="1"/>
  <c r="U285" i="1" s="1"/>
  <c r="W285" i="1" s="1"/>
  <c r="M103" i="1"/>
  <c r="O103" i="1" s="1"/>
  <c r="U105" i="1" l="1"/>
  <c r="W105" i="1" s="1"/>
  <c r="W121" i="1"/>
  <c r="Q166" i="1"/>
  <c r="O165" i="1"/>
  <c r="S443" i="1"/>
  <c r="Q445" i="1"/>
  <c r="Q455" i="1" s="1"/>
  <c r="S362" i="1"/>
  <c r="Q360" i="1"/>
  <c r="S105" i="1"/>
  <c r="S207" i="1"/>
  <c r="Q205" i="1"/>
  <c r="Q427" i="1"/>
  <c r="S428" i="1"/>
  <c r="S37" i="1"/>
  <c r="Q35" i="1"/>
  <c r="Q384" i="1"/>
  <c r="S386" i="1"/>
  <c r="Q103" i="1"/>
  <c r="S103" i="1" s="1"/>
  <c r="U103" i="1" s="1"/>
  <c r="W103" i="1" s="1"/>
  <c r="S93" i="1"/>
  <c r="Q91" i="1"/>
  <c r="Q99" i="1" s="1"/>
  <c r="S202" i="1"/>
  <c r="Q201" i="1"/>
  <c r="M228" i="1"/>
  <c r="O228" i="1" s="1"/>
  <c r="Q228" i="1" s="1"/>
  <c r="S228" i="1" s="1"/>
  <c r="U228" i="1" s="1"/>
  <c r="W228" i="1" s="1"/>
  <c r="M227" i="1"/>
  <c r="O227" i="1" s="1"/>
  <c r="Q227" i="1" s="1"/>
  <c r="S227" i="1" s="1"/>
  <c r="U227" i="1" s="1"/>
  <c r="W227" i="1" s="1"/>
  <c r="S384" i="1" l="1"/>
  <c r="U386" i="1"/>
  <c r="U384" i="1" s="1"/>
  <c r="W384" i="1" s="1"/>
  <c r="S427" i="1"/>
  <c r="U428" i="1"/>
  <c r="S445" i="1"/>
  <c r="U443" i="1"/>
  <c r="W443" i="1" s="1"/>
  <c r="S360" i="1"/>
  <c r="U362" i="1"/>
  <c r="S201" i="1"/>
  <c r="U202" i="1"/>
  <c r="S91" i="1"/>
  <c r="U93" i="1"/>
  <c r="S35" i="1"/>
  <c r="U37" i="1"/>
  <c r="S205" i="1"/>
  <c r="U207" i="1"/>
  <c r="Q454" i="1"/>
  <c r="Q434" i="1"/>
  <c r="S166" i="1"/>
  <c r="Q165" i="1"/>
  <c r="M236" i="1"/>
  <c r="O236" i="1" s="1"/>
  <c r="Q236" i="1" s="1"/>
  <c r="S236" i="1" s="1"/>
  <c r="U236" i="1" s="1"/>
  <c r="W236" i="1" s="1"/>
  <c r="M234" i="1"/>
  <c r="O234" i="1" s="1"/>
  <c r="M292" i="1"/>
  <c r="O292" i="1" s="1"/>
  <c r="Q292" i="1" s="1"/>
  <c r="S292" i="1" s="1"/>
  <c r="U292" i="1" s="1"/>
  <c r="W292" i="1" s="1"/>
  <c r="M354" i="1"/>
  <c r="O354" i="1" s="1"/>
  <c r="Q354" i="1" s="1"/>
  <c r="S354" i="1" s="1"/>
  <c r="U354" i="1" s="1"/>
  <c r="W354" i="1" s="1"/>
  <c r="M325" i="1"/>
  <c r="O325" i="1" s="1"/>
  <c r="Q325" i="1" s="1"/>
  <c r="S325" i="1" s="1"/>
  <c r="U325" i="1" s="1"/>
  <c r="W325" i="1" s="1"/>
  <c r="M322" i="1"/>
  <c r="Q322" i="1" s="1"/>
  <c r="U322" i="1" s="1"/>
  <c r="M321" i="1"/>
  <c r="O321" i="1" s="1"/>
  <c r="Q321" i="1" s="1"/>
  <c r="S321" i="1" s="1"/>
  <c r="U321" i="1" s="1"/>
  <c r="W321" i="1" s="1"/>
  <c r="M320" i="1"/>
  <c r="O320" i="1" s="1"/>
  <c r="Q320" i="1" s="1"/>
  <c r="S320" i="1" s="1"/>
  <c r="U320" i="1" s="1"/>
  <c r="W320" i="1" s="1"/>
  <c r="M306" i="1"/>
  <c r="O306" i="1" s="1"/>
  <c r="Q306" i="1" s="1"/>
  <c r="M303" i="1"/>
  <c r="O303" i="1" s="1"/>
  <c r="Q303" i="1" s="1"/>
  <c r="S303" i="1" s="1"/>
  <c r="U303" i="1" s="1"/>
  <c r="W303" i="1" s="1"/>
  <c r="M302" i="1"/>
  <c r="O302" i="1" s="1"/>
  <c r="M296" i="1"/>
  <c r="O296" i="1" s="1"/>
  <c r="Q296" i="1" s="1"/>
  <c r="S296" i="1" s="1"/>
  <c r="U296" i="1" s="1"/>
  <c r="W296" i="1" s="1"/>
  <c r="M289" i="1"/>
  <c r="O289" i="1" s="1"/>
  <c r="M104" i="1"/>
  <c r="O104" i="1" s="1"/>
  <c r="M218" i="1"/>
  <c r="O218" i="1" s="1"/>
  <c r="M176" i="1"/>
  <c r="O176" i="1" s="1"/>
  <c r="M73" i="1"/>
  <c r="O73" i="1" s="1"/>
  <c r="Q73" i="1" s="1"/>
  <c r="S73" i="1" s="1"/>
  <c r="U73" i="1" s="1"/>
  <c r="W73" i="1" s="1"/>
  <c r="M72" i="1"/>
  <c r="O72" i="1" s="1"/>
  <c r="Q72" i="1" s="1"/>
  <c r="S72" i="1" s="1"/>
  <c r="U72" i="1" s="1"/>
  <c r="W72" i="1" s="1"/>
  <c r="M71" i="1"/>
  <c r="O71" i="1" s="1"/>
  <c r="Q71" i="1" s="1"/>
  <c r="S71" i="1" s="1"/>
  <c r="U71" i="1" s="1"/>
  <c r="W71" i="1" s="1"/>
  <c r="M70" i="1"/>
  <c r="O70" i="1" s="1"/>
  <c r="Q70" i="1" s="1"/>
  <c r="S70" i="1" s="1"/>
  <c r="U70" i="1" s="1"/>
  <c r="W70" i="1" s="1"/>
  <c r="M66" i="1"/>
  <c r="O66" i="1" s="1"/>
  <c r="Q66" i="1" s="1"/>
  <c r="S66" i="1" s="1"/>
  <c r="U66" i="1" s="1"/>
  <c r="W66" i="1" s="1"/>
  <c r="M65" i="1"/>
  <c r="O65" i="1" s="1"/>
  <c r="M62" i="1"/>
  <c r="O62" i="1" s="1"/>
  <c r="Q62" i="1" s="1"/>
  <c r="S62" i="1" s="1"/>
  <c r="U62" i="1" s="1"/>
  <c r="W62" i="1" s="1"/>
  <c r="M59" i="1"/>
  <c r="O59" i="1" s="1"/>
  <c r="Q59" i="1" s="1"/>
  <c r="S59" i="1" s="1"/>
  <c r="U59" i="1" s="1"/>
  <c r="W59" i="1" s="1"/>
  <c r="M56" i="1"/>
  <c r="O56" i="1" s="1"/>
  <c r="Q56" i="1" s="1"/>
  <c r="U427" i="1" l="1"/>
  <c r="W427" i="1" s="1"/>
  <c r="W428" i="1"/>
  <c r="U201" i="1"/>
  <c r="W201" i="1" s="1"/>
  <c r="W202" i="1"/>
  <c r="U205" i="1"/>
  <c r="W205" i="1" s="1"/>
  <c r="W207" i="1"/>
  <c r="U360" i="1"/>
  <c r="W360" i="1" s="1"/>
  <c r="W362" i="1"/>
  <c r="U91" i="1"/>
  <c r="W93" i="1"/>
  <c r="U35" i="1"/>
  <c r="W35" i="1" s="1"/>
  <c r="W37" i="1"/>
  <c r="S455" i="1"/>
  <c r="U455" i="1" s="1"/>
  <c r="W455" i="1" s="1"/>
  <c r="U445" i="1"/>
  <c r="W445" i="1" s="1"/>
  <c r="S165" i="1"/>
  <c r="U166" i="1"/>
  <c r="S306" i="1"/>
  <c r="U306" i="1" s="1"/>
  <c r="W306" i="1" s="1"/>
  <c r="Q218" i="1"/>
  <c r="O215" i="1"/>
  <c r="Q302" i="1"/>
  <c r="S302" i="1" s="1"/>
  <c r="U302" i="1" s="1"/>
  <c r="W302" i="1" s="1"/>
  <c r="S56" i="1"/>
  <c r="Q289" i="1"/>
  <c r="Q176" i="1"/>
  <c r="O174" i="1"/>
  <c r="O53" i="1"/>
  <c r="Q65" i="1"/>
  <c r="S65" i="1" s="1"/>
  <c r="U65" i="1" s="1"/>
  <c r="W65" i="1" s="1"/>
  <c r="Q104" i="1"/>
  <c r="O102" i="1"/>
  <c r="Q234" i="1"/>
  <c r="O233" i="1"/>
  <c r="M384" i="1"/>
  <c r="M450" i="1"/>
  <c r="M460" i="1" s="1"/>
  <c r="M445" i="1"/>
  <c r="M455" i="1" s="1"/>
  <c r="M427" i="1"/>
  <c r="M424" i="1"/>
  <c r="M416" i="1"/>
  <c r="M413" i="1"/>
  <c r="M410" i="1"/>
  <c r="M403" i="1"/>
  <c r="O403" i="1" s="1"/>
  <c r="Q403" i="1" s="1"/>
  <c r="S403" i="1" s="1"/>
  <c r="U403" i="1" s="1"/>
  <c r="M402" i="1"/>
  <c r="O402" i="1" s="1"/>
  <c r="M370" i="1"/>
  <c r="M366" i="1"/>
  <c r="M360" i="1"/>
  <c r="M356" i="1"/>
  <c r="M348" i="1"/>
  <c r="M344" i="1"/>
  <c r="O344" i="1" s="1"/>
  <c r="M338" i="1"/>
  <c r="M297" i="1"/>
  <c r="O297" i="1" s="1"/>
  <c r="Q297" i="1" s="1"/>
  <c r="S297" i="1" s="1"/>
  <c r="U297" i="1" s="1"/>
  <c r="W297" i="1" s="1"/>
  <c r="M284" i="1"/>
  <c r="O284" i="1" s="1"/>
  <c r="Q284" i="1" s="1"/>
  <c r="S284" i="1" s="1"/>
  <c r="U284" i="1" s="1"/>
  <c r="W284" i="1" s="1"/>
  <c r="M283" i="1"/>
  <c r="O283" i="1" s="1"/>
  <c r="M260" i="1"/>
  <c r="O260" i="1" s="1"/>
  <c r="M273" i="1"/>
  <c r="O273" i="1" s="1"/>
  <c r="Q273" i="1" s="1"/>
  <c r="M270" i="1"/>
  <c r="O270" i="1" s="1"/>
  <c r="Q270" i="1" s="1"/>
  <c r="S270" i="1" s="1"/>
  <c r="U270" i="1" s="1"/>
  <c r="W270" i="1" s="1"/>
  <c r="M254" i="1"/>
  <c r="M252" i="1"/>
  <c r="M239" i="1"/>
  <c r="M233" i="1"/>
  <c r="M225" i="1"/>
  <c r="O225" i="1" s="1"/>
  <c r="Q225" i="1" s="1"/>
  <c r="S225" i="1" s="1"/>
  <c r="U225" i="1" s="1"/>
  <c r="W225" i="1" s="1"/>
  <c r="M224" i="1"/>
  <c r="O224" i="1" s="1"/>
  <c r="M226" i="1"/>
  <c r="O226" i="1" s="1"/>
  <c r="Q226" i="1" s="1"/>
  <c r="S226" i="1" s="1"/>
  <c r="U226" i="1" s="1"/>
  <c r="W226" i="1" s="1"/>
  <c r="M215" i="1"/>
  <c r="M212" i="1"/>
  <c r="M205" i="1"/>
  <c r="M201" i="1"/>
  <c r="M199" i="1"/>
  <c r="M191" i="1"/>
  <c r="M186" i="1"/>
  <c r="M182" i="1"/>
  <c r="M179" i="1"/>
  <c r="M174" i="1"/>
  <c r="M156" i="1"/>
  <c r="M95" i="1"/>
  <c r="M91" i="1"/>
  <c r="M53" i="1"/>
  <c r="M48" i="1"/>
  <c r="O48" i="1" s="1"/>
  <c r="Q48" i="1" s="1"/>
  <c r="S48" i="1" s="1"/>
  <c r="U48" i="1" s="1"/>
  <c r="W48" i="1" s="1"/>
  <c r="M49" i="1"/>
  <c r="O49" i="1" s="1"/>
  <c r="Q49" i="1" s="1"/>
  <c r="S49" i="1" s="1"/>
  <c r="U49" i="1" s="1"/>
  <c r="W49" i="1" s="1"/>
  <c r="M50" i="1"/>
  <c r="O50" i="1" s="1"/>
  <c r="Q50" i="1" s="1"/>
  <c r="S50" i="1" s="1"/>
  <c r="U50" i="1" s="1"/>
  <c r="W50" i="1" s="1"/>
  <c r="M47" i="1"/>
  <c r="O47" i="1" s="1"/>
  <c r="M43" i="1"/>
  <c r="M35" i="1"/>
  <c r="M26" i="1"/>
  <c r="M160" i="1"/>
  <c r="M169" i="1"/>
  <c r="U165" i="1" l="1"/>
  <c r="W165" i="1" s="1"/>
  <c r="W166" i="1"/>
  <c r="U99" i="1"/>
  <c r="W91" i="1"/>
  <c r="S53" i="1"/>
  <c r="U56" i="1"/>
  <c r="Q53" i="1"/>
  <c r="Q47" i="1"/>
  <c r="O46" i="1"/>
  <c r="O24" i="1" s="1"/>
  <c r="O88" i="1" s="1"/>
  <c r="Q283" i="1"/>
  <c r="O282" i="1"/>
  <c r="S104" i="1"/>
  <c r="Q102" i="1"/>
  <c r="S176" i="1"/>
  <c r="Q174" i="1"/>
  <c r="S218" i="1"/>
  <c r="Q215" i="1"/>
  <c r="M197" i="1"/>
  <c r="O199" i="1"/>
  <c r="Q224" i="1"/>
  <c r="O221" i="1"/>
  <c r="M249" i="1"/>
  <c r="O252" i="1"/>
  <c r="Q260" i="1"/>
  <c r="S260" i="1" s="1"/>
  <c r="U260" i="1" s="1"/>
  <c r="W260" i="1" s="1"/>
  <c r="O257" i="1"/>
  <c r="O398" i="1"/>
  <c r="Q402" i="1"/>
  <c r="Q344" i="1"/>
  <c r="O341" i="1"/>
  <c r="S273" i="1"/>
  <c r="U273" i="1" s="1"/>
  <c r="W273" i="1" s="1"/>
  <c r="Q233" i="1"/>
  <c r="S234" i="1"/>
  <c r="S289" i="1"/>
  <c r="U289" i="1" s="1"/>
  <c r="W289" i="1" s="1"/>
  <c r="M185" i="1"/>
  <c r="M341" i="1"/>
  <c r="M221" i="1"/>
  <c r="M257" i="1"/>
  <c r="M398" i="1"/>
  <c r="M46" i="1"/>
  <c r="M24" i="1" s="1"/>
  <c r="M99" i="1"/>
  <c r="M282" i="1"/>
  <c r="K441" i="1"/>
  <c r="K339" i="1"/>
  <c r="K345" i="1"/>
  <c r="K346" i="1"/>
  <c r="K353" i="1"/>
  <c r="K354" i="1"/>
  <c r="K357" i="1"/>
  <c r="K358" i="1"/>
  <c r="K361" i="1"/>
  <c r="K362" i="1"/>
  <c r="K363" i="1"/>
  <c r="K367" i="1"/>
  <c r="K368" i="1"/>
  <c r="K371" i="1"/>
  <c r="K372" i="1"/>
  <c r="K373" i="1"/>
  <c r="K374" i="1"/>
  <c r="K375" i="1"/>
  <c r="K376" i="1"/>
  <c r="K385" i="1"/>
  <c r="K386" i="1"/>
  <c r="K390" i="1"/>
  <c r="K391" i="1"/>
  <c r="K392" i="1"/>
  <c r="K393" i="1"/>
  <c r="K396" i="1"/>
  <c r="K399" i="1"/>
  <c r="K400" i="1"/>
  <c r="K401" i="1"/>
  <c r="K405" i="1"/>
  <c r="K406" i="1"/>
  <c r="K408" i="1"/>
  <c r="K421" i="1"/>
  <c r="K428" i="1"/>
  <c r="K448" i="1"/>
  <c r="K122" i="1"/>
  <c r="K123" i="1"/>
  <c r="K124" i="1"/>
  <c r="K125" i="1"/>
  <c r="K126" i="1"/>
  <c r="K127" i="1"/>
  <c r="K128" i="1"/>
  <c r="K129" i="1"/>
  <c r="K130" i="1"/>
  <c r="K131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7" i="1"/>
  <c r="K158" i="1"/>
  <c r="K161" i="1"/>
  <c r="K162" i="1"/>
  <c r="K163" i="1"/>
  <c r="K166" i="1"/>
  <c r="K170" i="1"/>
  <c r="K171" i="1"/>
  <c r="K172" i="1"/>
  <c r="K175" i="1"/>
  <c r="K176" i="1"/>
  <c r="K177" i="1"/>
  <c r="K187" i="1"/>
  <c r="K188" i="1"/>
  <c r="K189" i="1"/>
  <c r="K190" i="1"/>
  <c r="K192" i="1"/>
  <c r="K193" i="1"/>
  <c r="K194" i="1"/>
  <c r="K197" i="1"/>
  <c r="K202" i="1"/>
  <c r="K203" i="1"/>
  <c r="K206" i="1"/>
  <c r="K207" i="1"/>
  <c r="K208" i="1"/>
  <c r="K209" i="1"/>
  <c r="K210" i="1"/>
  <c r="K213" i="1"/>
  <c r="K216" i="1"/>
  <c r="K217" i="1"/>
  <c r="K218" i="1"/>
  <c r="K219" i="1"/>
  <c r="K222" i="1"/>
  <c r="K223" i="1"/>
  <c r="K224" i="1"/>
  <c r="K227" i="1"/>
  <c r="K229" i="1"/>
  <c r="K230" i="1"/>
  <c r="K231" i="1"/>
  <c r="K234" i="1"/>
  <c r="K235" i="1"/>
  <c r="K236" i="1"/>
  <c r="K237" i="1"/>
  <c r="K240" i="1"/>
  <c r="K241" i="1"/>
  <c r="K250" i="1"/>
  <c r="K251" i="1"/>
  <c r="K255" i="1"/>
  <c r="K258" i="1"/>
  <c r="K260" i="1"/>
  <c r="K261" i="1"/>
  <c r="K264" i="1"/>
  <c r="K266" i="1"/>
  <c r="K267" i="1"/>
  <c r="K268" i="1"/>
  <c r="K269" i="1"/>
  <c r="K270" i="1"/>
  <c r="K271" i="1"/>
  <c r="K272" i="1"/>
  <c r="K273" i="1"/>
  <c r="K274" i="1"/>
  <c r="K276" i="1"/>
  <c r="K277" i="1"/>
  <c r="K279" i="1"/>
  <c r="K285" i="1"/>
  <c r="K288" i="1"/>
  <c r="K289" i="1"/>
  <c r="K290" i="1"/>
  <c r="K291" i="1"/>
  <c r="K292" i="1"/>
  <c r="K294" i="1"/>
  <c r="K295" i="1"/>
  <c r="K296" i="1"/>
  <c r="K302" i="1"/>
  <c r="K303" i="1"/>
  <c r="K304" i="1"/>
  <c r="K305" i="1"/>
  <c r="K306" i="1"/>
  <c r="K307" i="1"/>
  <c r="K308" i="1"/>
  <c r="K309" i="1"/>
  <c r="K310" i="1"/>
  <c r="K311" i="1"/>
  <c r="K312" i="1"/>
  <c r="K316" i="1"/>
  <c r="K317" i="1"/>
  <c r="K320" i="1"/>
  <c r="K321" i="1"/>
  <c r="K322" i="1"/>
  <c r="O322" i="1" s="1"/>
  <c r="K323" i="1"/>
  <c r="K324" i="1"/>
  <c r="K325" i="1"/>
  <c r="K326" i="1"/>
  <c r="K327" i="1"/>
  <c r="K331" i="1"/>
  <c r="K332" i="1"/>
  <c r="K333" i="1"/>
  <c r="K59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8" i="1"/>
  <c r="K79" i="1"/>
  <c r="K80" i="1"/>
  <c r="K83" i="1"/>
  <c r="K96" i="1"/>
  <c r="K97" i="1"/>
  <c r="O97" i="1" s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27" i="1"/>
  <c r="K28" i="1"/>
  <c r="K29" i="1"/>
  <c r="K30" i="1"/>
  <c r="K31" i="1"/>
  <c r="K32" i="1"/>
  <c r="K33" i="1"/>
  <c r="K36" i="1"/>
  <c r="K37" i="1"/>
  <c r="K38" i="1"/>
  <c r="K39" i="1"/>
  <c r="K40" i="1"/>
  <c r="K41" i="1"/>
  <c r="K47" i="1"/>
  <c r="K48" i="1"/>
  <c r="K51" i="1"/>
  <c r="K54" i="1"/>
  <c r="K55" i="1"/>
  <c r="K56" i="1"/>
  <c r="K57" i="1"/>
  <c r="K58" i="1"/>
  <c r="K15" i="1"/>
  <c r="K16" i="1"/>
  <c r="K17" i="1"/>
  <c r="K18" i="1"/>
  <c r="K19" i="1"/>
  <c r="K20" i="1"/>
  <c r="K21" i="1"/>
  <c r="K22" i="1"/>
  <c r="M14" i="1"/>
  <c r="M11" i="1"/>
  <c r="M8" i="1"/>
  <c r="U53" i="1" l="1"/>
  <c r="W53" i="1" s="1"/>
  <c r="W56" i="1"/>
  <c r="W99" i="1"/>
  <c r="U434" i="1"/>
  <c r="W434" i="1" s="1"/>
  <c r="U454" i="1"/>
  <c r="W454" i="1" s="1"/>
  <c r="U257" i="1"/>
  <c r="W257" i="1" s="1"/>
  <c r="Q257" i="1"/>
  <c r="S174" i="1"/>
  <c r="U176" i="1"/>
  <c r="S233" i="1"/>
  <c r="U234" i="1"/>
  <c r="S257" i="1"/>
  <c r="S215" i="1"/>
  <c r="U218" i="1"/>
  <c r="S102" i="1"/>
  <c r="U104" i="1"/>
  <c r="O95" i="1"/>
  <c r="O99" i="1" s="1"/>
  <c r="O454" i="1" s="1"/>
  <c r="S97" i="1"/>
  <c r="S95" i="1" s="1"/>
  <c r="S99" i="1" s="1"/>
  <c r="S322" i="1"/>
  <c r="S224" i="1"/>
  <c r="U224" i="1" s="1"/>
  <c r="W224" i="1" s="1"/>
  <c r="Q221" i="1"/>
  <c r="S402" i="1"/>
  <c r="Q398" i="1"/>
  <c r="Q252" i="1"/>
  <c r="O249" i="1"/>
  <c r="O453" i="1"/>
  <c r="O433" i="1"/>
  <c r="Q199" i="1"/>
  <c r="O197" i="1"/>
  <c r="S47" i="1"/>
  <c r="Q46" i="1"/>
  <c r="Q24" i="1" s="1"/>
  <c r="Q88" i="1" s="1"/>
  <c r="S344" i="1"/>
  <c r="Q341" i="1"/>
  <c r="Q282" i="1"/>
  <c r="S283" i="1"/>
  <c r="M6" i="1"/>
  <c r="M88" i="1" s="1"/>
  <c r="M434" i="1"/>
  <c r="M454" i="1"/>
  <c r="U233" i="1" l="1"/>
  <c r="W233" i="1" s="1"/>
  <c r="W234" i="1"/>
  <c r="U215" i="1"/>
  <c r="W215" i="1" s="1"/>
  <c r="W218" i="1"/>
  <c r="U102" i="1"/>
  <c r="W102" i="1" s="1"/>
  <c r="W104" i="1"/>
  <c r="U174" i="1"/>
  <c r="W174" i="1" s="1"/>
  <c r="W176" i="1"/>
  <c r="S341" i="1"/>
  <c r="U344" i="1"/>
  <c r="U341" i="1" s="1"/>
  <c r="W341" i="1" s="1"/>
  <c r="S398" i="1"/>
  <c r="U402" i="1"/>
  <c r="U398" i="1" s="1"/>
  <c r="W398" i="1" s="1"/>
  <c r="O434" i="1"/>
  <c r="O456" i="1"/>
  <c r="S221" i="1"/>
  <c r="U221" i="1"/>
  <c r="W221" i="1" s="1"/>
  <c r="S282" i="1"/>
  <c r="U283" i="1"/>
  <c r="S46" i="1"/>
  <c r="S24" i="1" s="1"/>
  <c r="S88" i="1" s="1"/>
  <c r="S433" i="1" s="1"/>
  <c r="U47" i="1"/>
  <c r="Q433" i="1"/>
  <c r="Q453" i="1"/>
  <c r="Q456" i="1" s="1"/>
  <c r="S252" i="1"/>
  <c r="Q249" i="1"/>
  <c r="S454" i="1"/>
  <c r="S434" i="1"/>
  <c r="S199" i="1"/>
  <c r="Q197" i="1"/>
  <c r="M433" i="1"/>
  <c r="M453" i="1"/>
  <c r="J360" i="1"/>
  <c r="J450" i="1"/>
  <c r="J91" i="1"/>
  <c r="J95" i="1"/>
  <c r="J427" i="1"/>
  <c r="J424" i="1"/>
  <c r="J420" i="1"/>
  <c r="J416" i="1"/>
  <c r="J413" i="1"/>
  <c r="J410" i="1"/>
  <c r="J398" i="1"/>
  <c r="J389" i="1"/>
  <c r="J384" i="1"/>
  <c r="J445" i="1"/>
  <c r="J370" i="1"/>
  <c r="J366" i="1"/>
  <c r="J233" i="1"/>
  <c r="U282" i="1" l="1"/>
  <c r="W282" i="1" s="1"/>
  <c r="W283" i="1"/>
  <c r="U46" i="1"/>
  <c r="W47" i="1"/>
  <c r="S453" i="1"/>
  <c r="S249" i="1"/>
  <c r="U252" i="1"/>
  <c r="S197" i="1"/>
  <c r="U199" i="1"/>
  <c r="M456" i="1"/>
  <c r="J455" i="1"/>
  <c r="J460" i="1"/>
  <c r="J430" i="1"/>
  <c r="J341" i="1"/>
  <c r="J348" i="1"/>
  <c r="J351" i="1"/>
  <c r="J356" i="1"/>
  <c r="J338" i="1"/>
  <c r="J319" i="1"/>
  <c r="J301" i="1"/>
  <c r="J287" i="1"/>
  <c r="J282" i="1"/>
  <c r="J53" i="1"/>
  <c r="U249" i="1" l="1"/>
  <c r="W249" i="1" s="1"/>
  <c r="U197" i="1"/>
  <c r="W197" i="1" s="1"/>
  <c r="W199" i="1"/>
  <c r="W46" i="1"/>
  <c r="S456" i="1"/>
  <c r="J459" i="1"/>
  <c r="J436" i="1"/>
  <c r="J300" i="1"/>
  <c r="J46" i="1"/>
  <c r="J43" i="1"/>
  <c r="J99" i="1"/>
  <c r="J35" i="1"/>
  <c r="J26" i="1"/>
  <c r="J14" i="1"/>
  <c r="J8" i="1"/>
  <c r="J11" i="1"/>
  <c r="U88" i="1" l="1"/>
  <c r="W24" i="1"/>
  <c r="J88" i="1"/>
  <c r="J454" i="1"/>
  <c r="J434" i="1"/>
  <c r="J24" i="1"/>
  <c r="J6" i="1"/>
  <c r="J257" i="1"/>
  <c r="W88" i="1" l="1"/>
  <c r="U433" i="1"/>
  <c r="W433" i="1" s="1"/>
  <c r="U453" i="1"/>
  <c r="J433" i="1"/>
  <c r="J453" i="1"/>
  <c r="J456" i="1" s="1"/>
  <c r="J254" i="1"/>
  <c r="J249" i="1"/>
  <c r="J243" i="1"/>
  <c r="J239" i="1"/>
  <c r="U456" i="1" l="1"/>
  <c r="W456" i="1" s="1"/>
  <c r="W453" i="1"/>
  <c r="J221" i="1"/>
  <c r="J191" i="1"/>
  <c r="J186" i="1"/>
  <c r="J165" i="1"/>
  <c r="J160" i="1"/>
  <c r="J215" i="1"/>
  <c r="J212" i="1"/>
  <c r="J205" i="1"/>
  <c r="J201" i="1"/>
  <c r="J182" i="1"/>
  <c r="J179" i="1"/>
  <c r="J174" i="1"/>
  <c r="J169" i="1"/>
  <c r="J156" i="1"/>
  <c r="J105" i="1"/>
  <c r="J185" i="1" l="1"/>
  <c r="J102" i="1"/>
  <c r="I407" i="1"/>
  <c r="K407" i="1" s="1"/>
  <c r="J380" i="1" l="1"/>
  <c r="J435" i="1" s="1"/>
  <c r="J437" i="1" s="1"/>
  <c r="I394" i="1"/>
  <c r="I422" i="1"/>
  <c r="K394" i="1" l="1"/>
  <c r="M394" i="1"/>
  <c r="K422" i="1"/>
  <c r="M422" i="1"/>
  <c r="J458" i="1"/>
  <c r="J461" i="1" s="1"/>
  <c r="J463" i="1" s="1"/>
  <c r="I180" i="1"/>
  <c r="I60" i="1"/>
  <c r="K60" i="1" s="1"/>
  <c r="I414" i="1"/>
  <c r="I425" i="1"/>
  <c r="I387" i="1"/>
  <c r="I417" i="1"/>
  <c r="M420" i="1" l="1"/>
  <c r="O422" i="1"/>
  <c r="O394" i="1"/>
  <c r="M389" i="1"/>
  <c r="I413" i="1"/>
  <c r="K413" i="1" s="1"/>
  <c r="K414" i="1"/>
  <c r="I416" i="1"/>
  <c r="K416" i="1" s="1"/>
  <c r="K417" i="1"/>
  <c r="I384" i="1"/>
  <c r="K384" i="1" s="1"/>
  <c r="K387" i="1"/>
  <c r="I424" i="1"/>
  <c r="K424" i="1" s="1"/>
  <c r="K425" i="1"/>
  <c r="I404" i="1"/>
  <c r="K404" i="1" s="1"/>
  <c r="I403" i="1"/>
  <c r="I402" i="1"/>
  <c r="I411" i="1"/>
  <c r="Q394" i="1" l="1"/>
  <c r="O389" i="1"/>
  <c r="Q422" i="1"/>
  <c r="O420" i="1"/>
  <c r="O430" i="1" s="1"/>
  <c r="M430" i="1"/>
  <c r="I410" i="1"/>
  <c r="K410" i="1" s="1"/>
  <c r="K411" i="1"/>
  <c r="I252" i="1"/>
  <c r="I298" i="1"/>
  <c r="I344" i="1"/>
  <c r="I450" i="1"/>
  <c r="I427" i="1"/>
  <c r="K427" i="1" s="1"/>
  <c r="I420" i="1"/>
  <c r="K420" i="1" s="1"/>
  <c r="I398" i="1"/>
  <c r="K398" i="1" s="1"/>
  <c r="I389" i="1"/>
  <c r="K389" i="1" s="1"/>
  <c r="I370" i="1"/>
  <c r="K370" i="1" s="1"/>
  <c r="I366" i="1"/>
  <c r="K366" i="1" s="1"/>
  <c r="I360" i="1"/>
  <c r="I356" i="1"/>
  <c r="K356" i="1" s="1"/>
  <c r="I348" i="1"/>
  <c r="K348" i="1" s="1"/>
  <c r="I338" i="1"/>
  <c r="K338" i="1" s="1"/>
  <c r="I282" i="1"/>
  <c r="I254" i="1"/>
  <c r="K254" i="1" s="1"/>
  <c r="I249" i="1"/>
  <c r="K249" i="1" s="1"/>
  <c r="I239" i="1"/>
  <c r="K239" i="1" s="1"/>
  <c r="I233" i="1"/>
  <c r="I221" i="1"/>
  <c r="I215" i="1"/>
  <c r="K215" i="1" s="1"/>
  <c r="I212" i="1"/>
  <c r="K212" i="1" s="1"/>
  <c r="I205" i="1"/>
  <c r="K205" i="1" s="1"/>
  <c r="I201" i="1"/>
  <c r="K201" i="1" s="1"/>
  <c r="I191" i="1"/>
  <c r="K191" i="1" s="1"/>
  <c r="I186" i="1"/>
  <c r="K186" i="1" s="1"/>
  <c r="I182" i="1"/>
  <c r="K182" i="1" s="1"/>
  <c r="I179" i="1"/>
  <c r="K179" i="1" s="1"/>
  <c r="I174" i="1"/>
  <c r="I169" i="1"/>
  <c r="K169" i="1" s="1"/>
  <c r="I165" i="1"/>
  <c r="K165" i="1" s="1"/>
  <c r="I160" i="1"/>
  <c r="K160" i="1" s="1"/>
  <c r="I156" i="1"/>
  <c r="K156" i="1" s="1"/>
  <c r="I95" i="1"/>
  <c r="K95" i="1" s="1"/>
  <c r="I91" i="1"/>
  <c r="K91" i="1" s="1"/>
  <c r="I53" i="1"/>
  <c r="K53" i="1" s="1"/>
  <c r="I46" i="1"/>
  <c r="K46" i="1" s="1"/>
  <c r="I43" i="1"/>
  <c r="K43" i="1" s="1"/>
  <c r="I35" i="1"/>
  <c r="K35" i="1" s="1"/>
  <c r="I26" i="1"/>
  <c r="I14" i="1"/>
  <c r="K14" i="1" s="1"/>
  <c r="I11" i="1"/>
  <c r="K11" i="1" s="1"/>
  <c r="I8" i="1"/>
  <c r="K8" i="1" s="1"/>
  <c r="O459" i="1" l="1"/>
  <c r="O436" i="1"/>
  <c r="Q420" i="1"/>
  <c r="S422" i="1"/>
  <c r="M459" i="1"/>
  <c r="M436" i="1"/>
  <c r="S394" i="1"/>
  <c r="Q389" i="1"/>
  <c r="K174" i="1"/>
  <c r="K26" i="1"/>
  <c r="I24" i="1"/>
  <c r="K24" i="1" s="1"/>
  <c r="K221" i="1"/>
  <c r="K233" i="1"/>
  <c r="K282" i="1"/>
  <c r="K360" i="1"/>
  <c r="I287" i="1"/>
  <c r="K287" i="1" s="1"/>
  <c r="M298" i="1"/>
  <c r="O298" i="1" s="1"/>
  <c r="K298" i="1"/>
  <c r="I460" i="1"/>
  <c r="K460" i="1" s="1"/>
  <c r="K450" i="1"/>
  <c r="I99" i="1"/>
  <c r="I6" i="1"/>
  <c r="K6" i="1" s="1"/>
  <c r="I185" i="1"/>
  <c r="K185" i="1" s="1"/>
  <c r="I88" i="1"/>
  <c r="K88" i="1" s="1"/>
  <c r="S420" i="1" l="1"/>
  <c r="U422" i="1"/>
  <c r="S389" i="1"/>
  <c r="U394" i="1"/>
  <c r="Q430" i="1"/>
  <c r="Q298" i="1"/>
  <c r="O287" i="1"/>
  <c r="I454" i="1"/>
  <c r="K99" i="1"/>
  <c r="I436" i="1"/>
  <c r="K436" i="1" s="1"/>
  <c r="K430" i="1"/>
  <c r="M287" i="1"/>
  <c r="I434" i="1"/>
  <c r="K434" i="1" s="1"/>
  <c r="I453" i="1"/>
  <c r="I433" i="1"/>
  <c r="G336" i="1"/>
  <c r="I336" i="1" s="1"/>
  <c r="K336" i="1" s="1"/>
  <c r="G335" i="1"/>
  <c r="I335" i="1" s="1"/>
  <c r="G450" i="1"/>
  <c r="G460" i="1" s="1"/>
  <c r="G427" i="1"/>
  <c r="G420" i="1"/>
  <c r="G410" i="1"/>
  <c r="G398" i="1"/>
  <c r="G389" i="1"/>
  <c r="G384" i="1"/>
  <c r="G370" i="1"/>
  <c r="G366" i="1"/>
  <c r="G360" i="1"/>
  <c r="G356" i="1"/>
  <c r="G348" i="1"/>
  <c r="G338" i="1"/>
  <c r="G287" i="1"/>
  <c r="G282" i="1"/>
  <c r="G254" i="1"/>
  <c r="G249" i="1"/>
  <c r="G239" i="1"/>
  <c r="G233" i="1"/>
  <c r="G221" i="1"/>
  <c r="G215" i="1"/>
  <c r="G212" i="1"/>
  <c r="G205" i="1"/>
  <c r="G201" i="1"/>
  <c r="G191" i="1"/>
  <c r="G186" i="1"/>
  <c r="G182" i="1"/>
  <c r="G179" i="1"/>
  <c r="G174" i="1"/>
  <c r="G169" i="1"/>
  <c r="G165" i="1"/>
  <c r="G160" i="1"/>
  <c r="G156" i="1"/>
  <c r="G95" i="1"/>
  <c r="G91" i="1"/>
  <c r="G53" i="1"/>
  <c r="G46" i="1"/>
  <c r="G43" i="1"/>
  <c r="G35" i="1"/>
  <c r="G26" i="1"/>
  <c r="G14" i="1"/>
  <c r="G11" i="1"/>
  <c r="G8" i="1"/>
  <c r="U389" i="1" l="1"/>
  <c r="W389" i="1" s="1"/>
  <c r="W394" i="1"/>
  <c r="U420" i="1"/>
  <c r="W420" i="1" s="1"/>
  <c r="W422" i="1"/>
  <c r="S430" i="1"/>
  <c r="Q459" i="1"/>
  <c r="Q436" i="1"/>
  <c r="S298" i="1"/>
  <c r="Q287" i="1"/>
  <c r="K433" i="1"/>
  <c r="K453" i="1"/>
  <c r="K454" i="1"/>
  <c r="K335" i="1"/>
  <c r="M335" i="1"/>
  <c r="I459" i="1"/>
  <c r="I300" i="1"/>
  <c r="G99" i="1"/>
  <c r="G454" i="1" s="1"/>
  <c r="G300" i="1"/>
  <c r="G436" i="1"/>
  <c r="G24" i="1"/>
  <c r="G6" i="1"/>
  <c r="G185" i="1"/>
  <c r="G88" i="1"/>
  <c r="E440" i="1"/>
  <c r="G440" i="1" s="1"/>
  <c r="E420" i="1"/>
  <c r="U430" i="1" l="1"/>
  <c r="U436" i="1"/>
  <c r="W436" i="1" s="1"/>
  <c r="W430" i="1"/>
  <c r="S436" i="1"/>
  <c r="S459" i="1"/>
  <c r="U459" i="1" s="1"/>
  <c r="W459" i="1" s="1"/>
  <c r="S287" i="1"/>
  <c r="U298" i="1"/>
  <c r="M300" i="1"/>
  <c r="O335" i="1"/>
  <c r="K459" i="1"/>
  <c r="K300" i="1"/>
  <c r="G459" i="1"/>
  <c r="G434" i="1"/>
  <c r="I440" i="1"/>
  <c r="G445" i="1"/>
  <c r="G455" i="1" s="1"/>
  <c r="G453" i="1"/>
  <c r="G433" i="1"/>
  <c r="E132" i="1"/>
  <c r="E278" i="1"/>
  <c r="G278" i="1" s="1"/>
  <c r="I278" i="1" s="1"/>
  <c r="K278" i="1" s="1"/>
  <c r="E352" i="1"/>
  <c r="G352" i="1" s="1"/>
  <c r="E342" i="1"/>
  <c r="G342" i="1" s="1"/>
  <c r="E263" i="1"/>
  <c r="G263" i="1" s="1"/>
  <c r="I263" i="1" s="1"/>
  <c r="K263" i="1" s="1"/>
  <c r="E262" i="1"/>
  <c r="G262" i="1" s="1"/>
  <c r="I262" i="1" s="1"/>
  <c r="K262" i="1" s="1"/>
  <c r="E275" i="1"/>
  <c r="G275" i="1" s="1"/>
  <c r="I275" i="1" s="1"/>
  <c r="K275" i="1" s="1"/>
  <c r="E280" i="1"/>
  <c r="G280" i="1" s="1"/>
  <c r="I280" i="1" s="1"/>
  <c r="K280" i="1" s="1"/>
  <c r="E265" i="1"/>
  <c r="G265" i="1" s="1"/>
  <c r="I265" i="1" s="1"/>
  <c r="K265" i="1" s="1"/>
  <c r="E259" i="1"/>
  <c r="G259" i="1" s="1"/>
  <c r="E247" i="1"/>
  <c r="G247" i="1" s="1"/>
  <c r="I247" i="1" s="1"/>
  <c r="K247" i="1" s="1"/>
  <c r="E246" i="1"/>
  <c r="G246" i="1" s="1"/>
  <c r="I246" i="1" s="1"/>
  <c r="K246" i="1" s="1"/>
  <c r="E245" i="1"/>
  <c r="G245" i="1" s="1"/>
  <c r="I245" i="1" s="1"/>
  <c r="K245" i="1" s="1"/>
  <c r="E244" i="1"/>
  <c r="G244" i="1" s="1"/>
  <c r="E450" i="1"/>
  <c r="E460" i="1" s="1"/>
  <c r="E445" i="1"/>
  <c r="E455" i="1" s="1"/>
  <c r="E427" i="1"/>
  <c r="E410" i="1"/>
  <c r="E398" i="1"/>
  <c r="E389" i="1"/>
  <c r="E384" i="1"/>
  <c r="E370" i="1"/>
  <c r="E366" i="1"/>
  <c r="E360" i="1"/>
  <c r="E356" i="1"/>
  <c r="E348" i="1"/>
  <c r="E338" i="1"/>
  <c r="E300" i="1"/>
  <c r="E287" i="1"/>
  <c r="E282" i="1"/>
  <c r="E254" i="1"/>
  <c r="E249" i="1"/>
  <c r="E239" i="1"/>
  <c r="E233" i="1"/>
  <c r="E221" i="1"/>
  <c r="E215" i="1"/>
  <c r="E212" i="1"/>
  <c r="E205" i="1"/>
  <c r="E201" i="1"/>
  <c r="E191" i="1"/>
  <c r="E186" i="1"/>
  <c r="E182" i="1"/>
  <c r="E179" i="1"/>
  <c r="E174" i="1"/>
  <c r="E169" i="1"/>
  <c r="E165" i="1"/>
  <c r="E160" i="1"/>
  <c r="E156" i="1"/>
  <c r="E95" i="1"/>
  <c r="E91" i="1"/>
  <c r="E53" i="1"/>
  <c r="E46" i="1"/>
  <c r="E43" i="1"/>
  <c r="E35" i="1"/>
  <c r="E26" i="1"/>
  <c r="E14" i="1"/>
  <c r="E11" i="1"/>
  <c r="E8" i="1"/>
  <c r="U287" i="1" l="1"/>
  <c r="W287" i="1" s="1"/>
  <c r="W298" i="1"/>
  <c r="Q335" i="1"/>
  <c r="O300" i="1"/>
  <c r="I445" i="1"/>
  <c r="K440" i="1"/>
  <c r="G456" i="1"/>
  <c r="E99" i="1"/>
  <c r="E434" i="1" s="1"/>
  <c r="E185" i="1"/>
  <c r="E341" i="1"/>
  <c r="G351" i="1"/>
  <c r="I352" i="1"/>
  <c r="M352" i="1" s="1"/>
  <c r="E351" i="1"/>
  <c r="I244" i="1"/>
  <c r="M244" i="1" s="1"/>
  <c r="G243" i="1"/>
  <c r="I259" i="1"/>
  <c r="G257" i="1"/>
  <c r="I342" i="1"/>
  <c r="G341" i="1"/>
  <c r="E105" i="1"/>
  <c r="E102" i="1" s="1"/>
  <c r="G132" i="1"/>
  <c r="E257" i="1"/>
  <c r="E243" i="1"/>
  <c r="E436" i="1"/>
  <c r="E459" i="1" s="1"/>
  <c r="E24" i="1"/>
  <c r="E88" i="1"/>
  <c r="E453" i="1" s="1"/>
  <c r="E6" i="1"/>
  <c r="C450" i="1"/>
  <c r="C460" i="1" s="1"/>
  <c r="C445" i="1"/>
  <c r="C455" i="1" s="1"/>
  <c r="C427" i="1"/>
  <c r="C420" i="1"/>
  <c r="C410" i="1"/>
  <c r="C398" i="1"/>
  <c r="C389" i="1"/>
  <c r="C384" i="1"/>
  <c r="C370" i="1"/>
  <c r="C366" i="1"/>
  <c r="C360" i="1"/>
  <c r="C356" i="1"/>
  <c r="C351" i="1"/>
  <c r="C348" i="1"/>
  <c r="C341" i="1"/>
  <c r="C338" i="1"/>
  <c r="C300" i="1"/>
  <c r="C287" i="1"/>
  <c r="C282" i="1"/>
  <c r="C257" i="1"/>
  <c r="C254" i="1"/>
  <c r="C249" i="1"/>
  <c r="C239" i="1"/>
  <c r="C233" i="1"/>
  <c r="C221" i="1"/>
  <c r="C215" i="1"/>
  <c r="C212" i="1"/>
  <c r="C205" i="1"/>
  <c r="C201" i="1"/>
  <c r="C191" i="1"/>
  <c r="C186" i="1"/>
  <c r="C182" i="1"/>
  <c r="C179" i="1"/>
  <c r="C174" i="1"/>
  <c r="C169" i="1"/>
  <c r="C165" i="1"/>
  <c r="C160" i="1"/>
  <c r="C156" i="1"/>
  <c r="C105" i="1"/>
  <c r="C95" i="1"/>
  <c r="C91" i="1"/>
  <c r="C53" i="1"/>
  <c r="C46" i="1"/>
  <c r="C43" i="1"/>
  <c r="C35" i="1"/>
  <c r="C26" i="1"/>
  <c r="C14" i="1"/>
  <c r="C11" i="1"/>
  <c r="C8" i="1"/>
  <c r="M351" i="1" l="1"/>
  <c r="O352" i="1"/>
  <c r="M243" i="1"/>
  <c r="O244" i="1"/>
  <c r="S335" i="1"/>
  <c r="Q300" i="1"/>
  <c r="C430" i="1"/>
  <c r="I243" i="1"/>
  <c r="K243" i="1" s="1"/>
  <c r="K244" i="1"/>
  <c r="I341" i="1"/>
  <c r="K341" i="1" s="1"/>
  <c r="K342" i="1"/>
  <c r="I257" i="1"/>
  <c r="K259" i="1"/>
  <c r="I351" i="1"/>
  <c r="K351" i="1" s="1"/>
  <c r="K352" i="1"/>
  <c r="I455" i="1"/>
  <c r="K445" i="1"/>
  <c r="E454" i="1"/>
  <c r="E456" i="1" s="1"/>
  <c r="E380" i="1"/>
  <c r="E435" i="1" s="1"/>
  <c r="I132" i="1"/>
  <c r="G105" i="1"/>
  <c r="G102" i="1" s="1"/>
  <c r="G380" i="1" s="1"/>
  <c r="E433" i="1"/>
  <c r="C436" i="1"/>
  <c r="C459" i="1" s="1"/>
  <c r="C102" i="1"/>
  <c r="C99" i="1"/>
  <c r="C454" i="1" s="1"/>
  <c r="C185" i="1"/>
  <c r="C88" i="1"/>
  <c r="C453" i="1" s="1"/>
  <c r="C24" i="1"/>
  <c r="C6" i="1"/>
  <c r="S300" i="1" l="1"/>
  <c r="U335" i="1"/>
  <c r="Q244" i="1"/>
  <c r="O243" i="1"/>
  <c r="Q352" i="1"/>
  <c r="O351" i="1"/>
  <c r="K257" i="1"/>
  <c r="C434" i="1"/>
  <c r="I105" i="1"/>
  <c r="K132" i="1"/>
  <c r="K455" i="1"/>
  <c r="I456" i="1"/>
  <c r="K456" i="1" s="1"/>
  <c r="E437" i="1"/>
  <c r="E458" i="1"/>
  <c r="E461" i="1" s="1"/>
  <c r="G458" i="1"/>
  <c r="G461" i="1" s="1"/>
  <c r="G435" i="1"/>
  <c r="C380" i="1"/>
  <c r="C435" i="1" s="1"/>
  <c r="C433" i="1"/>
  <c r="C456" i="1"/>
  <c r="U300" i="1" l="1"/>
  <c r="W300" i="1" s="1"/>
  <c r="W335" i="1"/>
  <c r="O380" i="1"/>
  <c r="S352" i="1"/>
  <c r="Q351" i="1"/>
  <c r="Q243" i="1"/>
  <c r="Q380" i="1" s="1"/>
  <c r="S244" i="1"/>
  <c r="I102" i="1"/>
  <c r="K105" i="1"/>
  <c r="E463" i="1"/>
  <c r="G463" i="1"/>
  <c r="G437" i="1"/>
  <c r="C458" i="1"/>
  <c r="C461" i="1" s="1"/>
  <c r="C463" i="1" s="1"/>
  <c r="C437" i="1"/>
  <c r="S351" i="1" l="1"/>
  <c r="U352" i="1"/>
  <c r="S243" i="1"/>
  <c r="S380" i="1" s="1"/>
  <c r="U244" i="1"/>
  <c r="Q458" i="1"/>
  <c r="Q461" i="1" s="1"/>
  <c r="Q463" i="1" s="1"/>
  <c r="Q435" i="1"/>
  <c r="Q437" i="1" s="1"/>
  <c r="O435" i="1"/>
  <c r="O437" i="1" s="1"/>
  <c r="O458" i="1"/>
  <c r="O461" i="1" s="1"/>
  <c r="O463" i="1" s="1"/>
  <c r="M102" i="1"/>
  <c r="I380" i="1"/>
  <c r="K102" i="1"/>
  <c r="U351" i="1" l="1"/>
  <c r="W351" i="1" s="1"/>
  <c r="W352" i="1"/>
  <c r="U243" i="1"/>
  <c r="W244" i="1"/>
  <c r="S435" i="1"/>
  <c r="S437" i="1" s="1"/>
  <c r="S458" i="1"/>
  <c r="M380" i="1"/>
  <c r="I458" i="1"/>
  <c r="K380" i="1"/>
  <c r="I435" i="1"/>
  <c r="U380" i="1" l="1"/>
  <c r="W380" i="1" s="1"/>
  <c r="W243" i="1"/>
  <c r="S461" i="1"/>
  <c r="M458" i="1"/>
  <c r="M461" i="1" s="1"/>
  <c r="M435" i="1"/>
  <c r="K435" i="1"/>
  <c r="I437" i="1"/>
  <c r="K458" i="1"/>
  <c r="I461" i="1"/>
  <c r="U435" i="1" l="1"/>
  <c r="U458" i="1"/>
  <c r="S463" i="1"/>
  <c r="M463" i="1"/>
  <c r="M437" i="1"/>
  <c r="K461" i="1"/>
  <c r="I463" i="1"/>
  <c r="U461" i="1" l="1"/>
  <c r="W458" i="1"/>
  <c r="U437" i="1"/>
  <c r="W437" i="1" s="1"/>
  <c r="W435" i="1"/>
  <c r="U463" i="1" l="1"/>
  <c r="W463" i="1" s="1"/>
  <c r="W461" i="1"/>
</calcChain>
</file>

<file path=xl/sharedStrings.xml><?xml version="1.0" encoding="utf-8"?>
<sst xmlns="http://schemas.openxmlformats.org/spreadsheetml/2006/main" count="753" uniqueCount="434">
  <si>
    <t>Bežné príjmy:</t>
  </si>
  <si>
    <t>Dane z príjmov, ziskov a kapitál. majetku</t>
  </si>
  <si>
    <t>11xxxx</t>
  </si>
  <si>
    <t>Daň z príjmov fyzických osôb</t>
  </si>
  <si>
    <t>Daň z majetku</t>
  </si>
  <si>
    <t>12xxxx</t>
  </si>
  <si>
    <t>Daň z nehnuteľností PO a FO</t>
  </si>
  <si>
    <t>Dane za špecifické služby</t>
  </si>
  <si>
    <t>13xxxx</t>
  </si>
  <si>
    <t>Daň za psa</t>
  </si>
  <si>
    <t>Daň za nevýherné hracie prístroje</t>
  </si>
  <si>
    <t>Daň za predajné automaty</t>
  </si>
  <si>
    <t>Daň za vjazd a zotr. vozidiel v hist.časti mesta</t>
  </si>
  <si>
    <t>Daň za ubytovanie/pobyt</t>
  </si>
  <si>
    <t>Daň za užívanie verejného priestranstva</t>
  </si>
  <si>
    <t>Za uloženie odpadu (platby od TS)</t>
  </si>
  <si>
    <t>Za komunálny odpad (platby od občanov NO)</t>
  </si>
  <si>
    <t>NEDAŇOVÉ PRÍJMY SPOLU</t>
  </si>
  <si>
    <t>Príjmy z podnik. a z vlastníctva majetku</t>
  </si>
  <si>
    <t>21xxxx</t>
  </si>
  <si>
    <t>Príjmy ostatné /nájom pozemkov,vrátane cintorín. poplatkov/</t>
  </si>
  <si>
    <t>Nájom dočasné parkovanie</t>
  </si>
  <si>
    <t>Nájom nebytových priestorov (nájomníci+BPN)</t>
  </si>
  <si>
    <t>Príjmy z prenájmu bytov -BPN</t>
  </si>
  <si>
    <t>Nájom priestorov DKN</t>
  </si>
  <si>
    <t>Nájom z nebytových priestorov MŠ</t>
  </si>
  <si>
    <t>Administratívne poplatky a platby</t>
  </si>
  <si>
    <t>Administratívne poplatky /správne poplatky/</t>
  </si>
  <si>
    <t>22xxxx</t>
  </si>
  <si>
    <t>Recyklačný fond</t>
  </si>
  <si>
    <t>Platby rodičov  MŠ</t>
  </si>
  <si>
    <t>Poplatok za znečistenie ovzdušia</t>
  </si>
  <si>
    <t>Úroky z domácich pôžičiek a vkladov</t>
  </si>
  <si>
    <t>Z vkladov</t>
  </si>
  <si>
    <t>Iné nedaňové príjmy</t>
  </si>
  <si>
    <t>Výťažok z výherných automatov</t>
  </si>
  <si>
    <t>29xxxx</t>
  </si>
  <si>
    <t>Príjem z dobropisov</t>
  </si>
  <si>
    <t>Transfery - bežné</t>
  </si>
  <si>
    <t>Dotácia na stavebný úrad</t>
  </si>
  <si>
    <t>312xxx</t>
  </si>
  <si>
    <t>Dotácia na cesty</t>
  </si>
  <si>
    <t>Dotácia ÚPSVaR- §52a-MŠ</t>
  </si>
  <si>
    <t>Dotácia na aktiváčne práce</t>
  </si>
  <si>
    <t>Dotácia od UPSVaR na chránenú dielňu</t>
  </si>
  <si>
    <t>Transfer pre matričný úrad</t>
  </si>
  <si>
    <t>Dotácia na voľby+referendum</t>
  </si>
  <si>
    <t>Dotácia - evidencia obyvateľstva</t>
  </si>
  <si>
    <t>Dotácia na sociál. znevýhodn. (SZP)</t>
  </si>
  <si>
    <t>Dotácia starostlivosť o životné prostredie</t>
  </si>
  <si>
    <t>Transfer pre školské zariadenia - ZŠ</t>
  </si>
  <si>
    <t>Transfer pre školský úrad</t>
  </si>
  <si>
    <t>Dotácia na učebné pomôcky</t>
  </si>
  <si>
    <t>Dotácia pre deti v hmotnej núdzi - stravné</t>
  </si>
  <si>
    <t>Dotácia na dopravné</t>
  </si>
  <si>
    <t>Dotácia na vzdelávacie poukazy</t>
  </si>
  <si>
    <t>Dotácia pre MŠ - posledný ročník</t>
  </si>
  <si>
    <t>Dotácia ŠFRB</t>
  </si>
  <si>
    <t>Dotácia na asistenta učiteľa</t>
  </si>
  <si>
    <t>Transfery pre CVČ - od subjektov verejnej správy</t>
  </si>
  <si>
    <t>Transfer pre CSS</t>
  </si>
  <si>
    <t>Granty /Boni fructi/</t>
  </si>
  <si>
    <t>Príspevky obcí na spoločný úrad</t>
  </si>
  <si>
    <t>Bežné príjmy spolu:</t>
  </si>
  <si>
    <t>Príjem z predaja pozemkov</t>
  </si>
  <si>
    <t>23xxxx</t>
  </si>
  <si>
    <t>Transféry - kapitálové</t>
  </si>
  <si>
    <t>32xxxx</t>
  </si>
  <si>
    <t>Dotácia na rekonštrukciu verejného osvetlenia</t>
  </si>
  <si>
    <t>Dotácia na zateplenie budovy MsÚ</t>
  </si>
  <si>
    <t>Kapitálové príjmy spolu</t>
  </si>
  <si>
    <t>Bežné výdavky</t>
  </si>
  <si>
    <t xml:space="preserve">01 1 1 </t>
  </si>
  <si>
    <t>Výdavky MsÚ a MsZ</t>
  </si>
  <si>
    <t>61xxxx</t>
  </si>
  <si>
    <t>Mzdy,platy a ost.osobné vyrovnania</t>
  </si>
  <si>
    <t>62xxxx</t>
  </si>
  <si>
    <t>Poistné a príspevky do fondov</t>
  </si>
  <si>
    <t>63xxxx</t>
  </si>
  <si>
    <t>Tovary a služby</t>
  </si>
  <si>
    <t>Náhrada cestovných výdavkov</t>
  </si>
  <si>
    <t>Náhrada cestovných výdavkov - zahraničné</t>
  </si>
  <si>
    <t>Energie - elektrická, teplo</t>
  </si>
  <si>
    <t>Vodné a stočné</t>
  </si>
  <si>
    <t>Poštové a telekomunikačné služby</t>
  </si>
  <si>
    <t>Komunikačná infraštruktúra</t>
  </si>
  <si>
    <t>Interierové vybavenie</t>
  </si>
  <si>
    <t>Výpočtová technika</t>
  </si>
  <si>
    <t>Telekomunikačná technika</t>
  </si>
  <si>
    <t>Prevádzkové stroje,prístroje,zariadenia,technika</t>
  </si>
  <si>
    <t>Špeciálne stroje, prístroje a zariadenia</t>
  </si>
  <si>
    <t>Všeobecný materiál</t>
  </si>
  <si>
    <t>Softvare a licencie</t>
  </si>
  <si>
    <t>Knihy, časopisy a noviny</t>
  </si>
  <si>
    <t>Reprezentačné</t>
  </si>
  <si>
    <t>Licencia - autorské práva</t>
  </si>
  <si>
    <t xml:space="preserve">Palivo,oleje,mazivá,špeciálne kvapaliny </t>
  </si>
  <si>
    <t>Servis,údržba,opravy a výdavky s tým spojené</t>
  </si>
  <si>
    <t>Poistenie (povinné+havarijné)</t>
  </si>
  <si>
    <t>Prepravné a prenájom vozidiel</t>
  </si>
  <si>
    <t xml:space="preserve">Karty,známky,poplatky </t>
  </si>
  <si>
    <t>Údržba interierového vybavenia-nábytku</t>
  </si>
  <si>
    <t>Pracovný odev, obuv a pracovné pomôcky(vodič)</t>
  </si>
  <si>
    <t>Údržba výpočtovej techniky vrátane softvéru</t>
  </si>
  <si>
    <t>Údržba telekomunikačnej techniky</t>
  </si>
  <si>
    <t>Údržba prevádzkových strojov,prístrojov a zariadení</t>
  </si>
  <si>
    <t>Údržba budov</t>
  </si>
  <si>
    <t>Údržba budov - klimatizácia server</t>
  </si>
  <si>
    <t>Nájomné (klub dôchodcov, pozemky LESY SR,SPF)</t>
  </si>
  <si>
    <t>Nájomné rohožiek a kop.strojov</t>
  </si>
  <si>
    <t>Nájomné na program dražieb</t>
  </si>
  <si>
    <t>Školenia,kurzy,semináre</t>
  </si>
  <si>
    <t>Konkurzy a súťaže</t>
  </si>
  <si>
    <t>Propagácia a reklama,web.stránka</t>
  </si>
  <si>
    <t>Všeobecné služby</t>
  </si>
  <si>
    <t>Súd. poplatky pri súd. spore poz. MŠ Bernolákova</t>
  </si>
  <si>
    <t>Súd. poplatky pri súdnom spore Stavebný podnik, s.r.o.</t>
  </si>
  <si>
    <t>Špeciálne služby(znalec.posudky)</t>
  </si>
  <si>
    <t>Náhrady (preventívne prehliadky)</t>
  </si>
  <si>
    <t>Štúdie,expertízy,posudky</t>
  </si>
  <si>
    <t>Poplatky,odvody,dane,clá</t>
  </si>
  <si>
    <t>Stravovanie</t>
  </si>
  <si>
    <t>Poistné (majetok,poist. zodpovednosti)</t>
  </si>
  <si>
    <t>Prídel do sociálneho fondu</t>
  </si>
  <si>
    <t>Kolky</t>
  </si>
  <si>
    <t>Odmeny a príspevky (poslanci,komisie)</t>
  </si>
  <si>
    <t>Odmeny na základe dohôd o vykonaní práce</t>
  </si>
  <si>
    <t>Dane a miestne poplatky</t>
  </si>
  <si>
    <t>Reprezentačné výdavky</t>
  </si>
  <si>
    <t>Bežné transfery</t>
  </si>
  <si>
    <t>64xxxx</t>
  </si>
  <si>
    <t>Príspevok mesta na spoločný úrad</t>
  </si>
  <si>
    <t>Náhrady príjmu za nemoc</t>
  </si>
  <si>
    <t>01 1 1</t>
  </si>
  <si>
    <t>Stavebný úrad</t>
  </si>
  <si>
    <t>Mzdy,platy a ost. osob. vyrovnania</t>
  </si>
  <si>
    <t>Ostatné výdavky na činnosť</t>
  </si>
  <si>
    <t>Obce</t>
  </si>
  <si>
    <t>01 1 2</t>
  </si>
  <si>
    <t>Finančná a rozpočtová oblasť</t>
  </si>
  <si>
    <t>Auditorské služby</t>
  </si>
  <si>
    <t>Poplatky banke</t>
  </si>
  <si>
    <t>Daň zrážkou banka</t>
  </si>
  <si>
    <t>01 1 3</t>
  </si>
  <si>
    <t>Matričný úrad</t>
  </si>
  <si>
    <t xml:space="preserve">Mzdy,platy a ost.osob.vyrovnania </t>
  </si>
  <si>
    <t xml:space="preserve">01 6 0 </t>
  </si>
  <si>
    <t>Voľby a sčítanie obyvateľov</t>
  </si>
  <si>
    <t>01 7 0</t>
  </si>
  <si>
    <t>Transakcie verejného dlhu</t>
  </si>
  <si>
    <t>65xxxx</t>
  </si>
  <si>
    <t>Úroky z úveru -16b.j.Komenského II.etapa</t>
  </si>
  <si>
    <t>03 1 0</t>
  </si>
  <si>
    <t>Policajné služby</t>
  </si>
  <si>
    <t>z toho výdavky na činnosť MsP spolu</t>
  </si>
  <si>
    <t>Mzdy, platy a ostatné osobné vyrovnania</t>
  </si>
  <si>
    <t>Členské príspevky</t>
  </si>
  <si>
    <t>Chránená dielňa</t>
  </si>
  <si>
    <t>Transfery jednotlivcom (nemoc.dávky)</t>
  </si>
  <si>
    <t>03 2 0</t>
  </si>
  <si>
    <t>Požiarna ochrana</t>
  </si>
  <si>
    <t>04 5 1</t>
  </si>
  <si>
    <t>Cestná doprava</t>
  </si>
  <si>
    <t>6xxxxxx</t>
  </si>
  <si>
    <t>ŠSÚ pre miestne komunikácie</t>
  </si>
  <si>
    <t>Transfer pre TS pre dopravu</t>
  </si>
  <si>
    <t>05 1 0</t>
  </si>
  <si>
    <t>Nakladanie s odpadmi</t>
  </si>
  <si>
    <t>Triedenie odpadu-nákup vriec</t>
  </si>
  <si>
    <t>Monitorovacia správa na skládku odpadu a Zberný dvor</t>
  </si>
  <si>
    <t>Transfer TS - podpora a rozvoj separovaného zberu</t>
  </si>
  <si>
    <t>Transfer TS - čistenie MK,ver.priest.</t>
  </si>
  <si>
    <t>Transfer TS - služby za uloženie a likvidáciu odpadu</t>
  </si>
  <si>
    <t>05.6.0.</t>
  </si>
  <si>
    <t>Starostlivosť o životné prostredie</t>
  </si>
  <si>
    <t>6xxxxx</t>
  </si>
  <si>
    <t>Prenesený výkon životné prostredie</t>
  </si>
  <si>
    <t>06.1.0</t>
  </si>
  <si>
    <t>Štátny fond rozvoja bývania</t>
  </si>
  <si>
    <t>ŠFRB mzdy</t>
  </si>
  <si>
    <t>ŠFRB fondy</t>
  </si>
  <si>
    <t>Tovary a služby správa bytov Bytovým podnikom</t>
  </si>
  <si>
    <t>06.2.0.</t>
  </si>
  <si>
    <t>Rozvoj obcí</t>
  </si>
  <si>
    <t>VPP mzdy</t>
  </si>
  <si>
    <t>VPP fondy</t>
  </si>
  <si>
    <t>VPP tovary a služby</t>
  </si>
  <si>
    <t>Monit. správy - Revitalizácia verej.priestr.-Nábrežie</t>
  </si>
  <si>
    <t>Transfer TS - rozvoj obcí</t>
  </si>
  <si>
    <t>Projekt kanalizácie a vodovodu časť ul. Lazová</t>
  </si>
  <si>
    <t>06.4.0.</t>
  </si>
  <si>
    <t>Verejné osvetlenie</t>
  </si>
  <si>
    <t>EE verejné osvetlenie</t>
  </si>
  <si>
    <t>Vodné, stočné námestie</t>
  </si>
  <si>
    <t>Monitorovacia správa na Verejné osvetlenie - EU</t>
  </si>
  <si>
    <t>Transfer TS - údržba verejného osvetlenia</t>
  </si>
  <si>
    <t>06.6.0.</t>
  </si>
  <si>
    <t>Bývanie a obč. vyb. inde neklasifikovaná</t>
  </si>
  <si>
    <t>Verejné WC el.energia</t>
  </si>
  <si>
    <t>Verejné WC vodné,stočné</t>
  </si>
  <si>
    <t>08.1.0.</t>
  </si>
  <si>
    <t>Rekreačné a športové služby</t>
  </si>
  <si>
    <t>Klub Biela Orava</t>
  </si>
  <si>
    <t>08.2.0.</t>
  </si>
  <si>
    <t>Kultúrne služby</t>
  </si>
  <si>
    <t>Príspevok vo výške inkasovaného nájmu</t>
  </si>
  <si>
    <t>Príspevok DKN</t>
  </si>
  <si>
    <t>Údržba budovy DKN</t>
  </si>
  <si>
    <t>08.3.0.</t>
  </si>
  <si>
    <t>Vysielacie vydavateľské služby</t>
  </si>
  <si>
    <t>Transfer TS - údržba miestneho rozhlasu</t>
  </si>
  <si>
    <t>08.4.0.</t>
  </si>
  <si>
    <t>Náboženské a iné spoločenské služby</t>
  </si>
  <si>
    <t>Cintorín elektrika, voda</t>
  </si>
  <si>
    <t xml:space="preserve">Kultúrne,spoločenské a vzdelávacie aktivity mesta </t>
  </si>
  <si>
    <t>Kultúrne akcie mesta -MAPOZ</t>
  </si>
  <si>
    <t>Údržba Domu smútku (katafalk)</t>
  </si>
  <si>
    <t>Príspevok-Rodinné centrum Drobček</t>
  </si>
  <si>
    <t>Príspevok TS - maľovanie kaplnky, sanácia kaplnky</t>
  </si>
  <si>
    <t>Členské - Združenie Babia hora</t>
  </si>
  <si>
    <t>Členské ZMOS</t>
  </si>
  <si>
    <t>Členské ZMOS - e-government</t>
  </si>
  <si>
    <t>Členské ZMOBO</t>
  </si>
  <si>
    <t>Členské RVC Martin</t>
  </si>
  <si>
    <t>Členské agentúra SEVER</t>
  </si>
  <si>
    <t>Členské Združenie región Beskydy</t>
  </si>
  <si>
    <t>Členské komunálne asociácie</t>
  </si>
  <si>
    <t>Granty na spolufinancovanie projektov</t>
  </si>
  <si>
    <t>Príspevok-Ideálna mládežnícka aktivita</t>
  </si>
  <si>
    <t>Príspevok -ZO-SZTP</t>
  </si>
  <si>
    <t>Príspevok-Spojme sa pre Oravu</t>
  </si>
  <si>
    <t>09.1.1</t>
  </si>
  <si>
    <t>Školský úrad</t>
  </si>
  <si>
    <t>09.1.1.</t>
  </si>
  <si>
    <t>Predškolská výchova - MŠ</t>
  </si>
  <si>
    <t>Príspevok OZ Detské centrum Rozprávkovo</t>
  </si>
  <si>
    <t>Monitorovacia správa pre MŠ Bernolákova a Veterná</t>
  </si>
  <si>
    <t>Dotácia na výchovu a vzdelávanie MŠ posledný ročník</t>
  </si>
  <si>
    <t xml:space="preserve">Údržba školských budov  </t>
  </si>
  <si>
    <t>09.1.2.</t>
  </si>
  <si>
    <t>Základné vzdelanie</t>
  </si>
  <si>
    <t>Transfer na sociálne znevýhodn. -SZP (bez RK)</t>
  </si>
  <si>
    <t>Transfer učebné pomôcky(bez RK)</t>
  </si>
  <si>
    <t>Transfer dopravné(bez RK)</t>
  </si>
  <si>
    <t>Transfer vzdelávacie poukazy(bez RK)</t>
  </si>
  <si>
    <t>Školský klub(bez RK)</t>
  </si>
  <si>
    <t>ZŠS pri ZŠ Komenského(bez RK)</t>
  </si>
  <si>
    <t>Príspevok na plavecký výcvik(bez RK)</t>
  </si>
  <si>
    <t xml:space="preserve">Príspevok na údržbu ihriska </t>
  </si>
  <si>
    <t>Dotácia na BU (príjmy z prenájmu)bez RK</t>
  </si>
  <si>
    <t>Zriadenie športovej triedy (bez RK)</t>
  </si>
  <si>
    <t>Projekt - IQ olympiáda /bez RK/</t>
  </si>
  <si>
    <t>Monitorovacia správa -EU /RK/</t>
  </si>
  <si>
    <t>ZŠ Brehy -prenesené kompetencie (bez RK)</t>
  </si>
  <si>
    <t>Dotácia na sociálne znevýhodn. (SZP)(bez RK)</t>
  </si>
  <si>
    <t>Dotácia učebné pomôcky (bez RK)</t>
  </si>
  <si>
    <t>Dotácia vzdelávacie poukazy</t>
  </si>
  <si>
    <t>Školský klub</t>
  </si>
  <si>
    <t>ZŠS pri ZŠ Brehy</t>
  </si>
  <si>
    <t>Príspevok na plavecký výcvik (bez RK)</t>
  </si>
  <si>
    <t>Príspevok na údržbu ihriska</t>
  </si>
  <si>
    <t>Monitorovacia správa -EU/RK/</t>
  </si>
  <si>
    <t>Údržba školských budov /bez RK/</t>
  </si>
  <si>
    <t>635xxx</t>
  </si>
  <si>
    <t>Cirkevná základná škola</t>
  </si>
  <si>
    <t>09.1.2.1.</t>
  </si>
  <si>
    <t>Príspevok na lyžiarsky výcvik, na plavecký výcvik /s RK/</t>
  </si>
  <si>
    <t>Základná umelecká škola</t>
  </si>
  <si>
    <t>09.5.0.1.</t>
  </si>
  <si>
    <t>Príspevok na činnosť ZUŠ Ignáca Kolčáka (bez RK)</t>
  </si>
  <si>
    <t xml:space="preserve">Údržba budovy ZUŠ  I.Kolčáka </t>
  </si>
  <si>
    <t>Transfer Súkromná ZUŠ Fernezová /s RK/</t>
  </si>
  <si>
    <t>Transfer Súkromná ZUŠ Babuliaková s/RK/</t>
  </si>
  <si>
    <t>ŠKD + Cirkevná ZŠ</t>
  </si>
  <si>
    <t>Školský klub pri Cirkevnej základnej škole /sRK/</t>
  </si>
  <si>
    <t>Centrum voľného času Maják (bez RK)</t>
  </si>
  <si>
    <t>Transfer na činnosť</t>
  </si>
  <si>
    <t>09.5.0.2.</t>
  </si>
  <si>
    <t>Transfer od subjektov verejnej správy</t>
  </si>
  <si>
    <t>Transfer vzdelávacie poukazy</t>
  </si>
  <si>
    <t>Vedľajšie služby v školstve</t>
  </si>
  <si>
    <t>09 6 0</t>
  </si>
  <si>
    <t>Centrum špeciálno -pedagogického poradenstva Fonema</t>
  </si>
  <si>
    <t>Sociálne zabezpečenie</t>
  </si>
  <si>
    <t>10.</t>
  </si>
  <si>
    <t>Domov seniorov - EU</t>
  </si>
  <si>
    <t>Príspevok na činnosť pre Centrum sociálnych služieb</t>
  </si>
  <si>
    <t xml:space="preserve">Ďalšie soc.služby - rodina a deti </t>
  </si>
  <si>
    <t>10.4.0.</t>
  </si>
  <si>
    <t>Rodinné prídavky - záškoláctvo</t>
  </si>
  <si>
    <t>Jednorázová dávka sociálnej pomoci</t>
  </si>
  <si>
    <t>Sociálna pomoc občanom v hmotnej a soc. núdzi</t>
  </si>
  <si>
    <t>10.7.0.</t>
  </si>
  <si>
    <t>Pochovávanie na trovy obce</t>
  </si>
  <si>
    <t>Stravovanie deti v hmot. núdzi ŠŠI</t>
  </si>
  <si>
    <t>Stravovanie deti v hmot. núdzi ZŠ Komenského</t>
  </si>
  <si>
    <t>Stravovanie deti v hmotnej núdzi ZŠ Brehy -stravné</t>
  </si>
  <si>
    <t>MŠ učebné pomôcky</t>
  </si>
  <si>
    <t>SŠI - učebné pomôcky</t>
  </si>
  <si>
    <t>Bežné výdavky spolu:</t>
  </si>
  <si>
    <t>Kapitálové výdavky:</t>
  </si>
  <si>
    <t>01.1.1.</t>
  </si>
  <si>
    <t>Výdavky Mestského úradu</t>
  </si>
  <si>
    <t>71xxxx</t>
  </si>
  <si>
    <t>Nákup pozemkov</t>
  </si>
  <si>
    <t>Zateplenie budovy MsÚ</t>
  </si>
  <si>
    <t>04.5.1</t>
  </si>
  <si>
    <t>Doprava</t>
  </si>
  <si>
    <t>Náučný chodník 2,5x2100 so spevneným povrchom</t>
  </si>
  <si>
    <t>Rekonštrukcia MK-ul.Lazová, Kliňanská cesta</t>
  </si>
  <si>
    <t>Vyštrkovanie ul. časť Poľanová -dl 150m</t>
  </si>
  <si>
    <t>Rekonštrukcia ul.1. mája / dl.150 m a š. 6,3 m bez chodník./</t>
  </si>
  <si>
    <t>Rekonštrukcia ul. Štefánikova /dl.260 , š. 6 x 2x1,5 chodník/</t>
  </si>
  <si>
    <t>Rekonštrukcia ul. Veterná</t>
  </si>
  <si>
    <t>7xxxxx</t>
  </si>
  <si>
    <t>Skate park - dobudovanie</t>
  </si>
  <si>
    <t>Vybudovanie street workout</t>
  </si>
  <si>
    <t>Projektová dokumentácia-kanalizáciu IBV Vojenské</t>
  </si>
  <si>
    <t>72xxxx</t>
  </si>
  <si>
    <t>Transfer pre TS na nákup vyklápača do 3,5t</t>
  </si>
  <si>
    <t>Transfer pre TS na nákup žiariča na vysprávku kom.</t>
  </si>
  <si>
    <t>Úprava lagúny na Nábreži Oravskej priehrady</t>
  </si>
  <si>
    <t>Zastavacia štúdia v lokalite Slanica -Zubrohlava</t>
  </si>
  <si>
    <t>Technická vybavenosť kanal, vodovod,cesta</t>
  </si>
  <si>
    <t>06. 4. 0</t>
  </si>
  <si>
    <t>Rekonštrukcia verejného osvetlenia</t>
  </si>
  <si>
    <t>Rekonštrukcia strechy CVČ-ZŠ Komenského</t>
  </si>
  <si>
    <t xml:space="preserve">Spojovacia chodba ZŠ Komenského s telocvičnou ZŠ </t>
  </si>
  <si>
    <t>10.2.0</t>
  </si>
  <si>
    <t>Ďalšie soc.služby-opatrovateľská služba</t>
  </si>
  <si>
    <t>Kapitálové výdavky spolu</t>
  </si>
  <si>
    <t>Plnenie rozpočtového hospodárenia:</t>
  </si>
  <si>
    <t>Príjmy bežného rozpočtu:</t>
  </si>
  <si>
    <t>Príjmy kapitálového rozpočtu:</t>
  </si>
  <si>
    <t>Výdavky bežného rozpočtu:</t>
  </si>
  <si>
    <t>Výdavky kapitálového rozpočtu:</t>
  </si>
  <si>
    <t>Výsledok rozpočtového hospodárenia</t>
  </si>
  <si>
    <t>Finančné operácie príjmové:</t>
  </si>
  <si>
    <t>Prevod z rezervného fondu</t>
  </si>
  <si>
    <t>Finančné operácie príjmové spolu</t>
  </si>
  <si>
    <t>Finančné operácie výdavkové:</t>
  </si>
  <si>
    <t>82xxxx</t>
  </si>
  <si>
    <t>Splácanie úveru - 16 b.j. Komenského II. etapa</t>
  </si>
  <si>
    <t>Finančné operácie výdavkové spolu</t>
  </si>
  <si>
    <t>Rekapitulácia:</t>
  </si>
  <si>
    <t>Bežné príjmy</t>
  </si>
  <si>
    <t>Kapitálové príjmy</t>
  </si>
  <si>
    <t>Finančné operácie príjmové</t>
  </si>
  <si>
    <t>Rozpočtové príjmy spolu</t>
  </si>
  <si>
    <t>Kapitálové výdavky</t>
  </si>
  <si>
    <t>Finančné operácie výdavkové</t>
  </si>
  <si>
    <t>Rozpočtové výdavky spolu</t>
  </si>
  <si>
    <t>Hospodárenie celkom</t>
  </si>
  <si>
    <t xml:space="preserve">                                  Rozpočet mesta Námestovo na rok  2016</t>
  </si>
  <si>
    <t>Ing. Ján Kadera</t>
  </si>
  <si>
    <t xml:space="preserve"> primátor mesta </t>
  </si>
  <si>
    <t>Príspevok MŠK Námestovo</t>
  </si>
  <si>
    <t xml:space="preserve">Príspevok TJ Oravan </t>
  </si>
  <si>
    <t>Príspevok Námestovský klub slovenských turistov</t>
  </si>
  <si>
    <t>RO č.1</t>
  </si>
  <si>
    <t>Král Magurky</t>
  </si>
  <si>
    <t>Vyhlásenie športovec roka</t>
  </si>
  <si>
    <t>Schválený MsZ 09.12.2015,uznesením 68/2015</t>
  </si>
  <si>
    <t>uznesenie 7</t>
  </si>
  <si>
    <t>Príspevok na aktivity dôchodcov MO JD a  KJ Námestovo</t>
  </si>
  <si>
    <t>RO č.3</t>
  </si>
  <si>
    <t>Transfer pre TS na nákup VOK</t>
  </si>
  <si>
    <t>Pozemkové úpravy Čerchle, Vojenské, údržba</t>
  </si>
  <si>
    <t xml:space="preserve"> rozvodov v budove  MŠ IX Bernolákova</t>
  </si>
  <si>
    <t>Rekonštrukcia sociálnych zariadení, zdravotechniky a</t>
  </si>
  <si>
    <t>Rekonštrukcia soc. zariadení a zdravotechniky v budove MsÚ</t>
  </si>
  <si>
    <t>Aktivačné práce</t>
  </si>
  <si>
    <t>Údržba verejného priestranstva</t>
  </si>
  <si>
    <t>Príspevok na spolufinancovanie - K&amp;F PROJEKT</t>
  </si>
  <si>
    <t>Dotácia na odchodné</t>
  </si>
  <si>
    <t>CSS vrátka nevyčerpanej dotácie</t>
  </si>
  <si>
    <t>Z náhrad z poistného plnenia</t>
  </si>
  <si>
    <t>Dotácia na lyžiarsky kurz</t>
  </si>
  <si>
    <t>Dotácia na učebnice</t>
  </si>
  <si>
    <t>Dotácia na školu v prírode</t>
  </si>
  <si>
    <t>Mzdy a ost.osobné vyrovnania</t>
  </si>
  <si>
    <t>Transfer z UMB  Banská Bystrica - dar</t>
  </si>
  <si>
    <t>Odchodné</t>
  </si>
  <si>
    <t>642xxx</t>
  </si>
  <si>
    <t>ZŠ Komenského</t>
  </si>
  <si>
    <t xml:space="preserve">ZŠ Brehy </t>
  </si>
  <si>
    <t>Vratka do ŠR - učebné pomôcky</t>
  </si>
  <si>
    <t>VPP- nemocenské dávky</t>
  </si>
  <si>
    <t>Dotácia  PREGOP</t>
  </si>
  <si>
    <t>Transfer pre Centrum sociálnych služieb</t>
  </si>
  <si>
    <t xml:space="preserve"> Centrum sociálnych služieb-vratka nevyčerpanej dotácie</t>
  </si>
  <si>
    <t>%</t>
  </si>
  <si>
    <t>Príjem z predaja kapitálových aktív</t>
  </si>
  <si>
    <t>Nemocenské dávky, odchodné</t>
  </si>
  <si>
    <t>ZŠ Komenského - prenesené kompetencie(bez RK)</t>
  </si>
  <si>
    <t>Sankcie za porušenie predpisov</t>
  </si>
  <si>
    <t>Iné príjmy + príjmy z reklamy</t>
  </si>
  <si>
    <t xml:space="preserve">Dotácia -Evidencia obyvateľstva </t>
  </si>
  <si>
    <t>Dotácia -Materiálno technické vybavenie DHZO - DPO SR</t>
  </si>
  <si>
    <t>Rekonštrukcia ul. Bernolákova</t>
  </si>
  <si>
    <t>Verejné obstarávanie</t>
  </si>
  <si>
    <t xml:space="preserve">Rekonštrukcia soc. zar. a zdravot. v budove ZUŠ I. Kolčáka </t>
  </si>
  <si>
    <t>Plnenie k 30.6.</t>
  </si>
  <si>
    <t>Roč.6</t>
  </si>
  <si>
    <t>Príjmy z prenájmu priestorov ZŠ Komenského, ZUŠ bez /RK/</t>
  </si>
  <si>
    <t>RoPč.5</t>
  </si>
  <si>
    <t>RoP.č.7</t>
  </si>
  <si>
    <t>Kapitálová dotácia na vybud. oplotenia a chodníka</t>
  </si>
  <si>
    <t>RoP.č.8</t>
  </si>
  <si>
    <t>Príspevok Rodičovské združenie Brehy</t>
  </si>
  <si>
    <t>311xxx</t>
  </si>
  <si>
    <t>Grant PO</t>
  </si>
  <si>
    <t>MsÚ školstvo-vrátka do ŠR za cestovné</t>
  </si>
  <si>
    <t>MsÚ školstvo-vrátka do ŠR učebné pomôcky</t>
  </si>
  <si>
    <t>MsÚ školstvo-vrátka do ŠR za stravné</t>
  </si>
  <si>
    <t>Dotácia na BV -rekonštrukcia verejného osvetlenia</t>
  </si>
  <si>
    <t>30.11.</t>
  </si>
  <si>
    <t>ROP č.2</t>
  </si>
  <si>
    <t>RO č.4</t>
  </si>
  <si>
    <t>Centrum špeciálno-pedagogického poradenstva ICM Orava</t>
  </si>
  <si>
    <t>Dotácia na RP- záškoláctvo</t>
  </si>
  <si>
    <t xml:space="preserve">Rekonštrukcia soc. zar. a zdravotechniky </t>
  </si>
  <si>
    <t>Plnenie k 31.12.</t>
  </si>
  <si>
    <t>Multifunkčné ihrisko ZŠ Komenského, VO ihriska</t>
  </si>
  <si>
    <t>Dotácia na výmenu streš.krytiny pre ZŠ Slnečná</t>
  </si>
  <si>
    <t>Dotácia ZŠ Komenského-multifunkčné ihrisko</t>
  </si>
  <si>
    <t>Príjem z nájmu</t>
  </si>
  <si>
    <t>Dotácia na materiálno technické vybavenie DHZO - DPO SR</t>
  </si>
  <si>
    <t>Rozpočet  2016</t>
  </si>
  <si>
    <t>uznesenie 20</t>
  </si>
  <si>
    <t>uznesenie 34</t>
  </si>
  <si>
    <t>uznesenie 57</t>
  </si>
  <si>
    <r>
      <rPr>
        <b/>
        <sz val="8"/>
        <color indexed="8"/>
        <rFont val="Arial Narrow"/>
        <family val="2"/>
        <charset val="238"/>
      </rPr>
      <t>Kapitálové</t>
    </r>
    <r>
      <rPr>
        <sz val="8"/>
        <color indexed="8"/>
        <rFont val="Arial Narrow"/>
        <family val="2"/>
        <charset val="238"/>
      </rPr>
      <t xml:space="preserve"> </t>
    </r>
    <r>
      <rPr>
        <b/>
        <sz val="8"/>
        <color indexed="8"/>
        <rFont val="Arial Narrow"/>
        <family val="2"/>
        <charset val="238"/>
      </rPr>
      <t>príjmy</t>
    </r>
  </si>
  <si>
    <t>DAŇOVÉ  PRÍJMY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</si>
</sst>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3" x14ac:knownFonts="1">
    <font>
      <sz val="11"/>
      <color theme="1"/>
      <name val="Calibri"/>
      <family val="2"/>
      <scheme val="minor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b/>
      <i/>
      <sz val="9"/>
      <color indexed="8"/>
      <name val="Arial Narrow"/>
      <family val="2"/>
      <charset val="238"/>
    </font>
    <font>
      <sz val="8"/>
      <name val="Arial Narrow"/>
      <family val="2"/>
      <charset val="238"/>
    </font>
    <font>
      <sz val="8"/>
      <color indexed="8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8"/>
      <color indexed="8"/>
      <name val="Arial Narrow"/>
      <family val="2"/>
      <charset val="238"/>
    </font>
    <font>
      <b/>
      <sz val="8"/>
      <name val="Arial Narrow"/>
      <family val="2"/>
      <charset val="238"/>
    </font>
    <font>
      <b/>
      <i/>
      <sz val="8"/>
      <color indexed="8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8"/>
      <color indexed="8"/>
      <name val="Arial Narrow"/>
      <family val="2"/>
      <charset val="238"/>
    </font>
    <font>
      <sz val="8"/>
      <color theme="1"/>
      <name val="Calibri"/>
      <family val="2"/>
      <scheme val="minor"/>
    </font>
    <font>
      <i/>
      <sz val="8"/>
      <color indexed="8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i/>
      <sz val="8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2" fontId="1" fillId="0" borderId="0" xfId="0" applyNumberFormat="1" applyFont="1"/>
    <xf numFmtId="0" fontId="3" fillId="0" borderId="0" xfId="0" applyFont="1"/>
    <xf numFmtId="0" fontId="4" fillId="2" borderId="1" xfId="0" applyFont="1" applyFill="1" applyBorder="1"/>
    <xf numFmtId="0" fontId="4" fillId="0" borderId="0" xfId="0" applyFont="1"/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/>
    <xf numFmtId="0" fontId="7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4" fillId="0" borderId="1" xfId="0" applyFont="1" applyBorder="1"/>
    <xf numFmtId="0" fontId="8" fillId="6" borderId="11" xfId="0" applyFont="1" applyFill="1" applyBorder="1"/>
    <xf numFmtId="0" fontId="9" fillId="0" borderId="1" xfId="0" applyFont="1" applyBorder="1"/>
    <xf numFmtId="0" fontId="9" fillId="2" borderId="1" xfId="0" applyFont="1" applyFill="1" applyBorder="1" applyAlignment="1">
      <alignment wrapText="1"/>
    </xf>
    <xf numFmtId="0" fontId="6" fillId="0" borderId="1" xfId="0" applyFont="1" applyBorder="1"/>
    <xf numFmtId="0" fontId="9" fillId="0" borderId="0" xfId="0" applyFont="1"/>
    <xf numFmtId="0" fontId="9" fillId="0" borderId="0" xfId="0" applyFont="1" applyBorder="1"/>
    <xf numFmtId="0" fontId="9" fillId="2" borderId="1" xfId="0" applyFont="1" applyFill="1" applyBorder="1"/>
    <xf numFmtId="0" fontId="11" fillId="0" borderId="1" xfId="0" applyFont="1" applyBorder="1"/>
    <xf numFmtId="1" fontId="9" fillId="0" borderId="1" xfId="0" applyNumberFormat="1" applyFont="1" applyBorder="1"/>
    <xf numFmtId="16" fontId="9" fillId="0" borderId="1" xfId="0" applyNumberFormat="1" applyFont="1" applyBorder="1"/>
    <xf numFmtId="2" fontId="9" fillId="0" borderId="1" xfId="0" applyNumberFormat="1" applyFont="1" applyBorder="1"/>
    <xf numFmtId="1" fontId="9" fillId="0" borderId="0" xfId="0" applyNumberFormat="1" applyFont="1"/>
    <xf numFmtId="0" fontId="12" fillId="6" borderId="1" xfId="0" applyFont="1" applyFill="1" applyBorder="1"/>
    <xf numFmtId="0" fontId="9" fillId="6" borderId="1" xfId="0" applyFont="1" applyFill="1" applyBorder="1"/>
    <xf numFmtId="2" fontId="9" fillId="0" borderId="0" xfId="0" applyNumberFormat="1" applyFont="1"/>
    <xf numFmtId="2" fontId="11" fillId="0" borderId="1" xfId="0" applyNumberFormat="1" applyFont="1" applyBorder="1"/>
    <xf numFmtId="164" fontId="9" fillId="0" borderId="1" xfId="0" applyNumberFormat="1" applyFont="1" applyBorder="1"/>
    <xf numFmtId="2" fontId="8" fillId="0" borderId="1" xfId="0" applyNumberFormat="1" applyFont="1" applyBorder="1"/>
    <xf numFmtId="165" fontId="9" fillId="0" borderId="1" xfId="0" applyNumberFormat="1" applyFont="1" applyBorder="1"/>
    <xf numFmtId="164" fontId="11" fillId="0" borderId="1" xfId="0" applyNumberFormat="1" applyFont="1" applyBorder="1"/>
    <xf numFmtId="164" fontId="12" fillId="6" borderId="7" xfId="0" applyNumberFormat="1" applyFont="1" applyFill="1" applyBorder="1"/>
    <xf numFmtId="0" fontId="12" fillId="6" borderId="11" xfId="0" applyFont="1" applyFill="1" applyBorder="1"/>
    <xf numFmtId="2" fontId="12" fillId="6" borderId="1" xfId="0" applyNumberFormat="1" applyFont="1" applyFill="1" applyBorder="1"/>
    <xf numFmtId="2" fontId="8" fillId="6" borderId="1" xfId="0" applyNumberFormat="1" applyFont="1" applyFill="1" applyBorder="1"/>
    <xf numFmtId="0" fontId="13" fillId="4" borderId="1" xfId="0" applyFont="1" applyFill="1" applyBorder="1" applyAlignment="1">
      <alignment wrapText="1"/>
    </xf>
    <xf numFmtId="2" fontId="13" fillId="4" borderId="1" xfId="0" applyNumberFormat="1" applyFont="1" applyFill="1" applyBorder="1" applyAlignment="1">
      <alignment wrapText="1"/>
    </xf>
    <xf numFmtId="0" fontId="9" fillId="5" borderId="4" xfId="0" applyFont="1" applyFill="1" applyBorder="1" applyAlignment="1">
      <alignment wrapText="1"/>
    </xf>
    <xf numFmtId="2" fontId="9" fillId="5" borderId="4" xfId="0" applyNumberFormat="1" applyFont="1" applyFill="1" applyBorder="1" applyAlignment="1">
      <alignment wrapText="1"/>
    </xf>
    <xf numFmtId="2" fontId="11" fillId="5" borderId="1" xfId="0" applyNumberFormat="1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2" fontId="13" fillId="3" borderId="1" xfId="0" applyNumberFormat="1" applyFont="1" applyFill="1" applyBorder="1" applyAlignment="1">
      <alignment wrapText="1"/>
    </xf>
    <xf numFmtId="0" fontId="13" fillId="3" borderId="4" xfId="0" applyFont="1" applyFill="1" applyBorder="1" applyAlignment="1">
      <alignment wrapText="1"/>
    </xf>
    <xf numFmtId="2" fontId="13" fillId="3" borderId="4" xfId="0" applyNumberFormat="1" applyFont="1" applyFill="1" applyBorder="1" applyAlignment="1">
      <alignment wrapText="1"/>
    </xf>
    <xf numFmtId="0" fontId="8" fillId="6" borderId="4" xfId="0" applyFont="1" applyFill="1" applyBorder="1"/>
    <xf numFmtId="2" fontId="8" fillId="6" borderId="4" xfId="0" applyNumberFormat="1" applyFont="1" applyFill="1" applyBorder="1"/>
    <xf numFmtId="0" fontId="5" fillId="6" borderId="0" xfId="0" applyFont="1" applyFill="1" applyBorder="1"/>
    <xf numFmtId="1" fontId="6" fillId="6" borderId="4" xfId="0" applyNumberFormat="1" applyFont="1" applyFill="1" applyBorder="1" applyAlignment="1">
      <alignment horizontal="center" vertical="center" wrapText="1"/>
    </xf>
    <xf numFmtId="0" fontId="14" fillId="6" borderId="4" xfId="0" applyFont="1" applyFill="1" applyBorder="1"/>
    <xf numFmtId="0" fontId="5" fillId="6" borderId="4" xfId="0" applyFont="1" applyFill="1" applyBorder="1"/>
    <xf numFmtId="1" fontId="4" fillId="6" borderId="4" xfId="0" applyNumberFormat="1" applyFont="1" applyFill="1" applyBorder="1"/>
    <xf numFmtId="0" fontId="4" fillId="6" borderId="0" xfId="0" applyFont="1" applyFill="1"/>
    <xf numFmtId="1" fontId="14" fillId="6" borderId="4" xfId="0" applyNumberFormat="1" applyFont="1" applyFill="1" applyBorder="1"/>
    <xf numFmtId="0" fontId="7" fillId="4" borderId="4" xfId="0" applyFont="1" applyFill="1" applyBorder="1" applyAlignment="1">
      <alignment wrapText="1"/>
    </xf>
    <xf numFmtId="1" fontId="7" fillId="4" borderId="4" xfId="0" applyNumberFormat="1" applyFont="1" applyFill="1" applyBorder="1" applyAlignment="1">
      <alignment wrapText="1"/>
    </xf>
    <xf numFmtId="0" fontId="4" fillId="5" borderId="4" xfId="0" applyFont="1" applyFill="1" applyBorder="1" applyAlignment="1">
      <alignment wrapText="1"/>
    </xf>
    <xf numFmtId="0" fontId="6" fillId="5" borderId="4" xfId="0" applyFont="1" applyFill="1" applyBorder="1" applyAlignment="1">
      <alignment wrapText="1"/>
    </xf>
    <xf numFmtId="0" fontId="7" fillId="3" borderId="4" xfId="0" applyFont="1" applyFill="1" applyBorder="1" applyAlignment="1">
      <alignment wrapText="1"/>
    </xf>
    <xf numFmtId="1" fontId="7" fillId="3" borderId="4" xfId="0" applyNumberFormat="1" applyFont="1" applyFill="1" applyBorder="1" applyAlignment="1">
      <alignment wrapText="1"/>
    </xf>
    <xf numFmtId="0" fontId="14" fillId="6" borderId="0" xfId="0" applyFont="1" applyFill="1" applyBorder="1"/>
    <xf numFmtId="0" fontId="14" fillId="6" borderId="11" xfId="0" applyFont="1" applyFill="1" applyBorder="1"/>
    <xf numFmtId="0" fontId="5" fillId="6" borderId="11" xfId="0" applyFont="1" applyFill="1" applyBorder="1"/>
    <xf numFmtId="1" fontId="4" fillId="6" borderId="11" xfId="0" applyNumberFormat="1" applyFont="1" applyFill="1" applyBorder="1"/>
    <xf numFmtId="1" fontId="14" fillId="6" borderId="11" xfId="0" applyNumberFormat="1" applyFont="1" applyFill="1" applyBorder="1"/>
    <xf numFmtId="0" fontId="7" fillId="4" borderId="11" xfId="0" applyFont="1" applyFill="1" applyBorder="1" applyAlignment="1">
      <alignment wrapText="1"/>
    </xf>
    <xf numFmtId="1" fontId="7" fillId="4" borderId="11" xfId="0" applyNumberFormat="1" applyFont="1" applyFill="1" applyBorder="1" applyAlignment="1">
      <alignment wrapText="1"/>
    </xf>
    <xf numFmtId="0" fontId="4" fillId="5" borderId="11" xfId="0" applyFont="1" applyFill="1" applyBorder="1" applyAlignment="1">
      <alignment wrapText="1"/>
    </xf>
    <xf numFmtId="0" fontId="6" fillId="5" borderId="11" xfId="0" applyFont="1" applyFill="1" applyBorder="1" applyAlignment="1">
      <alignment wrapText="1"/>
    </xf>
    <xf numFmtId="0" fontId="7" fillId="3" borderId="11" xfId="0" applyFont="1" applyFill="1" applyBorder="1" applyAlignment="1">
      <alignment wrapText="1"/>
    </xf>
    <xf numFmtId="1" fontId="7" fillId="3" borderId="11" xfId="0" applyNumberFormat="1" applyFont="1" applyFill="1" applyBorder="1" applyAlignment="1">
      <alignment wrapText="1"/>
    </xf>
    <xf numFmtId="14" fontId="5" fillId="6" borderId="11" xfId="0" applyNumberFormat="1" applyFont="1" applyFill="1" applyBorder="1"/>
    <xf numFmtId="0" fontId="5" fillId="6" borderId="7" xfId="0" applyFont="1" applyFill="1" applyBorder="1"/>
    <xf numFmtId="14" fontId="5" fillId="6" borderId="4" xfId="0" applyNumberFormat="1" applyFont="1" applyFill="1" applyBorder="1"/>
    <xf numFmtId="0" fontId="9" fillId="0" borderId="3" xfId="0" applyFont="1" applyBorder="1"/>
    <xf numFmtId="0" fontId="4" fillId="0" borderId="4" xfId="0" applyFont="1" applyBorder="1"/>
    <xf numFmtId="1" fontId="6" fillId="0" borderId="4" xfId="0" applyNumberFormat="1" applyFont="1" applyBorder="1"/>
    <xf numFmtId="0" fontId="14" fillId="6" borderId="13" xfId="0" applyFont="1" applyFill="1" applyBorder="1"/>
    <xf numFmtId="0" fontId="14" fillId="6" borderId="7" xfId="0" applyFont="1" applyFill="1" applyBorder="1"/>
    <xf numFmtId="1" fontId="4" fillId="6" borderId="7" xfId="0" applyNumberFormat="1" applyFont="1" applyFill="1" applyBorder="1"/>
    <xf numFmtId="0" fontId="4" fillId="0" borderId="7" xfId="0" applyFont="1" applyBorder="1"/>
    <xf numFmtId="1" fontId="6" fillId="0" borderId="7" xfId="0" applyNumberFormat="1" applyFont="1" applyBorder="1"/>
    <xf numFmtId="0" fontId="4" fillId="0" borderId="11" xfId="0" applyFont="1" applyBorder="1"/>
    <xf numFmtId="1" fontId="6" fillId="0" borderId="11" xfId="0" applyNumberFormat="1" applyFont="1" applyBorder="1"/>
    <xf numFmtId="0" fontId="10" fillId="0" borderId="0" xfId="0" applyFont="1"/>
    <xf numFmtId="1" fontId="4" fillId="0" borderId="0" xfId="0" applyNumberFormat="1" applyFont="1"/>
    <xf numFmtId="0" fontId="5" fillId="6" borderId="1" xfId="0" applyFont="1" applyFill="1" applyBorder="1"/>
    <xf numFmtId="1" fontId="4" fillId="0" borderId="1" xfId="0" applyNumberFormat="1" applyFont="1" applyBorder="1"/>
    <xf numFmtId="0" fontId="14" fillId="6" borderId="1" xfId="0" applyFont="1" applyFill="1" applyBorder="1"/>
    <xf numFmtId="1" fontId="6" fillId="0" borderId="1" xfId="0" applyNumberFormat="1" applyFont="1" applyBorder="1"/>
    <xf numFmtId="1" fontId="7" fillId="4" borderId="1" xfId="0" applyNumberFormat="1" applyFont="1" applyFill="1" applyBorder="1" applyAlignment="1">
      <alignment wrapText="1"/>
    </xf>
    <xf numFmtId="1" fontId="7" fillId="3" borderId="1" xfId="0" applyNumberFormat="1" applyFont="1" applyFill="1" applyBorder="1" applyAlignment="1">
      <alignment wrapText="1"/>
    </xf>
    <xf numFmtId="1" fontId="7" fillId="4" borderId="7" xfId="0" applyNumberFormat="1" applyFont="1" applyFill="1" applyBorder="1" applyAlignment="1">
      <alignment wrapText="1"/>
    </xf>
    <xf numFmtId="0" fontId="7" fillId="4" borderId="7" xfId="0" applyFont="1" applyFill="1" applyBorder="1" applyAlignment="1">
      <alignment wrapText="1"/>
    </xf>
    <xf numFmtId="0" fontId="4" fillId="5" borderId="7" xfId="0" applyFont="1" applyFill="1" applyBorder="1" applyAlignment="1">
      <alignment wrapText="1"/>
    </xf>
    <xf numFmtId="0" fontId="6" fillId="5" borderId="7" xfId="0" applyFont="1" applyFill="1" applyBorder="1" applyAlignment="1">
      <alignment wrapText="1"/>
    </xf>
    <xf numFmtId="0" fontId="7" fillId="3" borderId="7" xfId="0" applyFont="1" applyFill="1" applyBorder="1" applyAlignment="1">
      <alignment wrapText="1"/>
    </xf>
    <xf numFmtId="1" fontId="7" fillId="3" borderId="7" xfId="0" applyNumberFormat="1" applyFont="1" applyFill="1" applyBorder="1" applyAlignment="1">
      <alignment wrapText="1"/>
    </xf>
    <xf numFmtId="0" fontId="6" fillId="6" borderId="1" xfId="0" applyFont="1" applyFill="1" applyBorder="1"/>
    <xf numFmtId="0" fontId="4" fillId="6" borderId="1" xfId="0" applyFont="1" applyFill="1" applyBorder="1"/>
    <xf numFmtId="2" fontId="4" fillId="0" borderId="0" xfId="0" applyNumberFormat="1" applyFont="1"/>
    <xf numFmtId="1" fontId="6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2" fontId="5" fillId="0" borderId="1" xfId="0" applyNumberFormat="1" applyFont="1" applyBorder="1"/>
    <xf numFmtId="2" fontId="4" fillId="0" borderId="1" xfId="0" applyNumberFormat="1" applyFont="1" applyBorder="1"/>
    <xf numFmtId="2" fontId="14" fillId="6" borderId="7" xfId="0" applyNumberFormat="1" applyFont="1" applyFill="1" applyBorder="1"/>
    <xf numFmtId="2" fontId="5" fillId="6" borderId="7" xfId="0" applyNumberFormat="1" applyFont="1" applyFill="1" applyBorder="1"/>
    <xf numFmtId="164" fontId="4" fillId="0" borderId="1" xfId="0" applyNumberFormat="1" applyFont="1" applyBorder="1"/>
    <xf numFmtId="2" fontId="6" fillId="0" borderId="1" xfId="0" applyNumberFormat="1" applyFont="1" applyBorder="1"/>
    <xf numFmtId="2" fontId="14" fillId="6" borderId="1" xfId="0" applyNumberFormat="1" applyFont="1" applyFill="1" applyBorder="1"/>
    <xf numFmtId="16" fontId="4" fillId="0" borderId="1" xfId="0" applyNumberFormat="1" applyFont="1" applyBorder="1"/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11" fillId="2" borderId="1" xfId="0" applyFont="1" applyFill="1" applyBorder="1"/>
    <xf numFmtId="14" fontId="11" fillId="2" borderId="1" xfId="0" applyNumberFormat="1" applyFont="1" applyFill="1" applyBorder="1" applyAlignment="1">
      <alignment horizontal="right"/>
    </xf>
    <xf numFmtId="49" fontId="9" fillId="2" borderId="1" xfId="0" applyNumberFormat="1" applyFont="1" applyFill="1" applyBorder="1" applyAlignment="1">
      <alignment horizontal="right"/>
    </xf>
    <xf numFmtId="14" fontId="9" fillId="2" borderId="1" xfId="0" applyNumberFormat="1" applyFont="1" applyFill="1" applyBorder="1" applyAlignment="1">
      <alignment horizontal="right"/>
    </xf>
    <xf numFmtId="49" fontId="11" fillId="2" borderId="1" xfId="0" applyNumberFormat="1" applyFont="1" applyFill="1" applyBorder="1" applyAlignment="1" applyProtection="1">
      <alignment horizontal="right"/>
    </xf>
    <xf numFmtId="49" fontId="11" fillId="2" borderId="1" xfId="0" applyNumberFormat="1" applyFont="1" applyFill="1" applyBorder="1" applyAlignment="1" applyProtection="1">
      <alignment horizontal="right"/>
      <protection locked="0"/>
    </xf>
    <xf numFmtId="0" fontId="9" fillId="2" borderId="1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0" fontId="11" fillId="0" borderId="1" xfId="0" applyFont="1" applyFill="1" applyBorder="1"/>
    <xf numFmtId="49" fontId="11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 wrapText="1"/>
    </xf>
    <xf numFmtId="0" fontId="9" fillId="0" borderId="1" xfId="0" applyFont="1" applyFill="1" applyBorder="1"/>
    <xf numFmtId="0" fontId="15" fillId="4" borderId="1" xfId="0" applyFont="1" applyFill="1" applyBorder="1"/>
    <xf numFmtId="0" fontId="11" fillId="4" borderId="1" xfId="0" applyFont="1" applyFill="1" applyBorder="1"/>
    <xf numFmtId="0" fontId="9" fillId="4" borderId="1" xfId="0" applyFont="1" applyFill="1" applyBorder="1"/>
    <xf numFmtId="0" fontId="11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right"/>
    </xf>
    <xf numFmtId="0" fontId="9" fillId="5" borderId="1" xfId="0" applyFont="1" applyFill="1" applyBorder="1"/>
    <xf numFmtId="0" fontId="11" fillId="5" borderId="1" xfId="0" applyFont="1" applyFill="1" applyBorder="1"/>
    <xf numFmtId="0" fontId="9" fillId="3" borderId="1" xfId="0" applyFont="1" applyFill="1" applyBorder="1"/>
    <xf numFmtId="0" fontId="11" fillId="3" borderId="1" xfId="0" applyFont="1" applyFill="1" applyBorder="1"/>
    <xf numFmtId="0" fontId="11" fillId="0" borderId="0" xfId="0" applyFont="1"/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9" fillId="6" borderId="1" xfId="0" applyFont="1" applyFill="1" applyBorder="1" applyAlignment="1">
      <alignment wrapText="1"/>
    </xf>
    <xf numFmtId="0" fontId="16" fillId="0" borderId="1" xfId="0" applyFont="1" applyBorder="1"/>
    <xf numFmtId="0" fontId="9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8" fillId="2" borderId="1" xfId="0" applyFont="1" applyFill="1" applyBorder="1"/>
    <xf numFmtId="0" fontId="15" fillId="4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1" fontId="1" fillId="0" borderId="0" xfId="0" applyNumberFormat="1" applyFont="1"/>
    <xf numFmtId="0" fontId="18" fillId="0" borderId="0" xfId="0" applyFont="1"/>
    <xf numFmtId="0" fontId="18" fillId="0" borderId="1" xfId="0" applyFont="1" applyBorder="1"/>
    <xf numFmtId="0" fontId="18" fillId="2" borderId="1" xfId="0" applyFont="1" applyFill="1" applyBorder="1"/>
    <xf numFmtId="0" fontId="18" fillId="6" borderId="1" xfId="0" applyFont="1" applyFill="1" applyBorder="1"/>
    <xf numFmtId="0" fontId="19" fillId="0" borderId="1" xfId="0" applyFont="1" applyBorder="1"/>
    <xf numFmtId="1" fontId="18" fillId="0" borderId="1" xfId="0" applyNumberFormat="1" applyFont="1" applyBorder="1"/>
    <xf numFmtId="16" fontId="18" fillId="0" borderId="1" xfId="0" applyNumberFormat="1" applyFont="1" applyBorder="1"/>
    <xf numFmtId="1" fontId="19" fillId="0" borderId="7" xfId="0" applyNumberFormat="1" applyFont="1" applyBorder="1"/>
    <xf numFmtId="0" fontId="18" fillId="6" borderId="4" xfId="0" applyFont="1" applyFill="1" applyBorder="1"/>
    <xf numFmtId="1" fontId="19" fillId="6" borderId="7" xfId="0" applyNumberFormat="1" applyFont="1" applyFill="1" applyBorder="1"/>
    <xf numFmtId="0" fontId="19" fillId="6" borderId="1" xfId="0" applyFont="1" applyFill="1" applyBorder="1"/>
    <xf numFmtId="0" fontId="18" fillId="6" borderId="9" xfId="0" applyFont="1" applyFill="1" applyBorder="1"/>
    <xf numFmtId="1" fontId="18" fillId="6" borderId="7" xfId="0" applyNumberFormat="1" applyFont="1" applyFill="1" applyBorder="1"/>
    <xf numFmtId="0" fontId="18" fillId="6" borderId="7" xfId="0" applyFont="1" applyFill="1" applyBorder="1"/>
    <xf numFmtId="0" fontId="19" fillId="6" borderId="7" xfId="0" applyFont="1" applyFill="1" applyBorder="1"/>
    <xf numFmtId="1" fontId="20" fillId="6" borderId="7" xfId="0" applyNumberFormat="1" applyFont="1" applyFill="1" applyBorder="1" applyAlignment="1">
      <alignment wrapText="1"/>
    </xf>
    <xf numFmtId="0" fontId="20" fillId="6" borderId="7" xfId="0" applyFont="1" applyFill="1" applyBorder="1" applyAlignment="1">
      <alignment wrapText="1"/>
    </xf>
    <xf numFmtId="2" fontId="18" fillId="0" borderId="0" xfId="0" applyNumberFormat="1" applyFont="1"/>
    <xf numFmtId="1" fontId="21" fillId="6" borderId="4" xfId="0" applyNumberFormat="1" applyFont="1" applyFill="1" applyBorder="1" applyAlignment="1">
      <alignment horizontal="center" vertical="center" wrapText="1"/>
    </xf>
    <xf numFmtId="1" fontId="19" fillId="6" borderId="1" xfId="0" applyNumberFormat="1" applyFont="1" applyFill="1" applyBorder="1" applyAlignment="1">
      <alignment horizontal="center" vertical="center" wrapText="1"/>
    </xf>
    <xf numFmtId="1" fontId="19" fillId="6" borderId="7" xfId="0" applyNumberFormat="1" applyFont="1" applyFill="1" applyBorder="1" applyAlignment="1">
      <alignment horizontal="center" vertical="center" wrapText="1"/>
    </xf>
    <xf numFmtId="0" fontId="21" fillId="6" borderId="11" xfId="0" applyFont="1" applyFill="1" applyBorder="1"/>
    <xf numFmtId="0" fontId="21" fillId="6" borderId="4" xfId="0" applyFont="1" applyFill="1" applyBorder="1"/>
    <xf numFmtId="0" fontId="19" fillId="6" borderId="11" xfId="0" applyFont="1" applyFill="1" applyBorder="1"/>
    <xf numFmtId="0" fontId="21" fillId="6" borderId="6" xfId="0" applyFont="1" applyFill="1" applyBorder="1"/>
    <xf numFmtId="0" fontId="21" fillId="6" borderId="13" xfId="0" applyFont="1" applyFill="1" applyBorder="1"/>
    <xf numFmtId="0" fontId="19" fillId="6" borderId="13" xfId="0" applyFont="1" applyFill="1" applyBorder="1"/>
    <xf numFmtId="0" fontId="21" fillId="6" borderId="7" xfId="0" applyFont="1" applyFill="1" applyBorder="1"/>
    <xf numFmtId="0" fontId="18" fillId="0" borderId="9" xfId="0" applyFont="1" applyBorder="1"/>
    <xf numFmtId="0" fontId="22" fillId="6" borderId="11" xfId="0" applyFont="1" applyFill="1" applyBorder="1"/>
    <xf numFmtId="0" fontId="22" fillId="6" borderId="4" xfId="0" applyFont="1" applyFill="1" applyBorder="1"/>
    <xf numFmtId="0" fontId="22" fillId="6" borderId="7" xfId="0" applyFont="1" applyFill="1" applyBorder="1"/>
    <xf numFmtId="1" fontId="22" fillId="6" borderId="4" xfId="0" applyNumberFormat="1" applyFont="1" applyFill="1" applyBorder="1"/>
    <xf numFmtId="1" fontId="22" fillId="6" borderId="11" xfId="0" applyNumberFormat="1" applyFont="1" applyFill="1" applyBorder="1"/>
    <xf numFmtId="0" fontId="18" fillId="0" borderId="4" xfId="0" applyFont="1" applyBorder="1"/>
    <xf numFmtId="0" fontId="22" fillId="0" borderId="4" xfId="0" applyFont="1" applyBorder="1"/>
    <xf numFmtId="0" fontId="22" fillId="0" borderId="7" xfId="0" applyFont="1" applyBorder="1"/>
    <xf numFmtId="1" fontId="21" fillId="6" borderId="4" xfId="0" applyNumberFormat="1" applyFont="1" applyFill="1" applyBorder="1"/>
    <xf numFmtId="1" fontId="21" fillId="6" borderId="11" xfId="0" applyNumberFormat="1" applyFont="1" applyFill="1" applyBorder="1"/>
    <xf numFmtId="2" fontId="19" fillId="6" borderId="11" xfId="0" applyNumberFormat="1" applyFont="1" applyFill="1" applyBorder="1"/>
    <xf numFmtId="1" fontId="21" fillId="6" borderId="7" xfId="0" applyNumberFormat="1" applyFont="1" applyFill="1" applyBorder="1"/>
    <xf numFmtId="1" fontId="22" fillId="6" borderId="7" xfId="0" applyNumberFormat="1" applyFont="1" applyFill="1" applyBorder="1"/>
    <xf numFmtId="2" fontId="18" fillId="0" borderId="4" xfId="0" applyNumberFormat="1" applyFont="1" applyBorder="1"/>
    <xf numFmtId="0" fontId="18" fillId="2" borderId="4" xfId="0" applyFont="1" applyFill="1" applyBorder="1"/>
    <xf numFmtId="0" fontId="22" fillId="6" borderId="0" xfId="0" applyFont="1" applyFill="1"/>
    <xf numFmtId="0" fontId="22" fillId="6" borderId="10" xfId="0" applyFont="1" applyFill="1" applyBorder="1"/>
    <xf numFmtId="0" fontId="22" fillId="6" borderId="0" xfId="0" applyFont="1" applyFill="1" applyBorder="1"/>
    <xf numFmtId="0" fontId="21" fillId="0" borderId="4" xfId="0" applyFont="1" applyBorder="1"/>
    <xf numFmtId="0" fontId="21" fillId="0" borderId="7" xfId="0" applyFont="1" applyBorder="1"/>
    <xf numFmtId="2" fontId="18" fillId="6" borderId="4" xfId="0" applyNumberFormat="1" applyFont="1" applyFill="1" applyBorder="1"/>
    <xf numFmtId="0" fontId="22" fillId="0" borderId="1" xfId="0" applyFont="1" applyBorder="1"/>
    <xf numFmtId="1" fontId="21" fillId="0" borderId="4" xfId="0" applyNumberFormat="1" applyFont="1" applyBorder="1"/>
    <xf numFmtId="1" fontId="21" fillId="0" borderId="7" xfId="0" applyNumberFormat="1" applyFont="1" applyBorder="1"/>
    <xf numFmtId="1" fontId="19" fillId="0" borderId="1" xfId="0" applyNumberFormat="1" applyFont="1" applyBorder="1"/>
    <xf numFmtId="1" fontId="22" fillId="0" borderId="1" xfId="0" applyNumberFormat="1" applyFont="1" applyBorder="1"/>
    <xf numFmtId="2" fontId="18" fillId="0" borderId="1" xfId="0" applyNumberFormat="1" applyFont="1" applyBorder="1"/>
    <xf numFmtId="2" fontId="18" fillId="6" borderId="1" xfId="0" applyNumberFormat="1" applyFont="1" applyFill="1" applyBorder="1"/>
    <xf numFmtId="2" fontId="19" fillId="6" borderId="4" xfId="0" applyNumberFormat="1" applyFont="1" applyFill="1" applyBorder="1"/>
    <xf numFmtId="2" fontId="19" fillId="6" borderId="1" xfId="0" applyNumberFormat="1" applyFont="1" applyFill="1" applyBorder="1"/>
    <xf numFmtId="1" fontId="19" fillId="6" borderId="1" xfId="0" applyNumberFormat="1" applyFont="1" applyFill="1" applyBorder="1"/>
    <xf numFmtId="1" fontId="22" fillId="0" borderId="4" xfId="0" applyNumberFormat="1" applyFont="1" applyBorder="1"/>
    <xf numFmtId="1" fontId="22" fillId="0" borderId="7" xfId="0" applyNumberFormat="1" applyFont="1" applyBorder="1"/>
    <xf numFmtId="2" fontId="19" fillId="0" borderId="1" xfId="0" applyNumberFormat="1" applyFont="1" applyBorder="1"/>
    <xf numFmtId="1" fontId="21" fillId="6" borderId="1" xfId="0" applyNumberFormat="1" applyFont="1" applyFill="1" applyBorder="1"/>
    <xf numFmtId="1" fontId="22" fillId="6" borderId="1" xfId="0" applyNumberFormat="1" applyFont="1" applyFill="1" applyBorder="1"/>
    <xf numFmtId="0" fontId="21" fillId="6" borderId="1" xfId="0" applyFont="1" applyFill="1" applyBorder="1"/>
    <xf numFmtId="0" fontId="22" fillId="6" borderId="1" xfId="0" applyFont="1" applyFill="1" applyBorder="1"/>
    <xf numFmtId="0" fontId="22" fillId="6" borderId="16" xfId="0" applyFont="1" applyFill="1" applyBorder="1"/>
    <xf numFmtId="1" fontId="22" fillId="6" borderId="17" xfId="0" applyNumberFormat="1" applyFont="1" applyFill="1" applyBorder="1"/>
    <xf numFmtId="0" fontId="22" fillId="0" borderId="17" xfId="0" applyFont="1" applyBorder="1"/>
    <xf numFmtId="1" fontId="21" fillId="0" borderId="1" xfId="0" applyNumberFormat="1" applyFont="1" applyBorder="1"/>
    <xf numFmtId="1" fontId="22" fillId="6" borderId="16" xfId="0" applyNumberFormat="1" applyFont="1" applyFill="1" applyBorder="1"/>
    <xf numFmtId="0" fontId="22" fillId="0" borderId="11" xfId="0" applyFont="1" applyBorder="1"/>
    <xf numFmtId="1" fontId="19" fillId="6" borderId="11" xfId="0" applyNumberFormat="1" applyFont="1" applyFill="1" applyBorder="1"/>
    <xf numFmtId="1" fontId="21" fillId="6" borderId="0" xfId="0" applyNumberFormat="1" applyFont="1" applyFill="1"/>
    <xf numFmtId="1" fontId="21" fillId="6" borderId="10" xfId="0" applyNumberFormat="1" applyFont="1" applyFill="1" applyBorder="1"/>
    <xf numFmtId="1" fontId="21" fillId="6" borderId="0" xfId="0" applyNumberFormat="1" applyFont="1" applyFill="1" applyBorder="1"/>
    <xf numFmtId="2" fontId="19" fillId="6" borderId="0" xfId="0" applyNumberFormat="1" applyFont="1" applyFill="1" applyBorder="1"/>
    <xf numFmtId="0" fontId="21" fillId="0" borderId="11" xfId="0" applyFont="1" applyBorder="1"/>
    <xf numFmtId="0" fontId="21" fillId="0" borderId="1" xfId="0" applyFont="1" applyBorder="1"/>
    <xf numFmtId="1" fontId="22" fillId="0" borderId="11" xfId="0" applyNumberFormat="1" applyFont="1" applyBorder="1"/>
    <xf numFmtId="1" fontId="22" fillId="6" borderId="14" xfId="0" applyNumberFormat="1" applyFont="1" applyFill="1" applyBorder="1"/>
    <xf numFmtId="1" fontId="22" fillId="6" borderId="15" xfId="0" applyNumberFormat="1" applyFont="1" applyFill="1" applyBorder="1"/>
    <xf numFmtId="0" fontId="22" fillId="6" borderId="5" xfId="0" applyFont="1" applyFill="1" applyBorder="1"/>
    <xf numFmtId="0" fontId="22" fillId="6" borderId="12" xfId="0" applyFont="1" applyFill="1" applyBorder="1"/>
    <xf numFmtId="1" fontId="21" fillId="6" borderId="6" xfId="0" applyNumberFormat="1" applyFont="1" applyFill="1" applyBorder="1"/>
    <xf numFmtId="1" fontId="21" fillId="6" borderId="8" xfId="0" applyNumberFormat="1" applyFont="1" applyFill="1" applyBorder="1"/>
    <xf numFmtId="0" fontId="22" fillId="5" borderId="11" xfId="0" applyFont="1" applyFill="1" applyBorder="1" applyAlignment="1">
      <alignment wrapText="1"/>
    </xf>
    <xf numFmtId="0" fontId="22" fillId="5" borderId="4" xfId="0" applyFont="1" applyFill="1" applyBorder="1" applyAlignment="1">
      <alignment wrapText="1"/>
    </xf>
  </cellXfs>
  <cellStyles count="1"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266701</xdr:colOff>
      <xdr:row>0</xdr:row>
      <xdr:rowOff>1</xdr:rowOff>
    </xdr:from>
    <xdr:to>
      <xdr:col>1</xdr:col>
      <xdr:colOff>505559</xdr:colOff>
      <xdr:row>2</xdr:row>
      <xdr:rowOff>146539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1" y="1"/>
          <a:ext cx="590550" cy="527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35"/>
  <sheetViews>
    <sheetView tabSelected="1" zoomScale="130" zoomScaleNormal="130" workbookViewId="0">
      <selection activeCell="R452" sqref="R452"/>
    </sheetView>
  </sheetViews>
  <sheetFormatPr defaultColWidth="16.5703125" defaultRowHeight="15" customHeight="1" x14ac:dyDescent="0.25"/>
  <cols>
    <col min="1" max="1" width="5.28515625" style="19" customWidth="1"/>
    <col min="2" max="2" width="34.140625" style="19" customWidth="1"/>
    <col min="3" max="3" width="8.85546875" style="55" customWidth="1"/>
    <col min="4" max="4" width="5.140625" style="16" customWidth="1"/>
    <col min="5" max="5" width="7.85546875" style="77" customWidth="1"/>
    <col min="6" max="6" width="5.85546875" style="19" customWidth="1"/>
    <col min="7" max="7" width="8.85546875" style="77" customWidth="1"/>
    <col min="8" max="8" width="5.5703125" style="19" customWidth="1"/>
    <col min="9" max="9" width="8.140625" style="77" customWidth="1"/>
    <col min="10" max="10" width="7.7109375" style="19" customWidth="1"/>
    <col min="11" max="11" width="5.5703125" style="19" customWidth="1"/>
    <col min="12" max="12" width="5.28515625" style="160" customWidth="1"/>
    <col min="13" max="13" width="7.140625" style="7" customWidth="1"/>
    <col min="14" max="14" width="4.5703125" style="19" customWidth="1"/>
    <col min="15" max="15" width="7.85546875" style="7" customWidth="1"/>
    <col min="16" max="16" width="6" style="19" customWidth="1"/>
    <col min="17" max="17" width="7.140625" style="7" customWidth="1"/>
    <col min="18" max="18" width="5" style="19" customWidth="1"/>
    <col min="19" max="19" width="7" style="7" customWidth="1"/>
    <col min="20" max="20" width="5.5703125" style="160" customWidth="1"/>
    <col min="21" max="21" width="7" style="7" customWidth="1"/>
    <col min="22" max="22" width="8.140625" style="7" customWidth="1"/>
    <col min="23" max="23" width="5" style="19" customWidth="1"/>
    <col min="24" max="24" width="10.28515625" style="1" customWidth="1"/>
    <col min="25" max="25" width="9.140625" style="1" customWidth="1"/>
    <col min="26" max="26" width="11" style="1" customWidth="1"/>
    <col min="27" max="27" width="12" style="1" customWidth="1"/>
    <col min="28" max="237" width="9.140625" style="1" customWidth="1"/>
    <col min="238" max="238" width="9.28515625" style="1" customWidth="1"/>
    <col min="239" max="239" width="52.28515625" style="1" customWidth="1"/>
    <col min="240" max="240" width="0" style="1" hidden="1" customWidth="1"/>
    <col min="241" max="241" width="12.5703125" style="1" customWidth="1"/>
    <col min="242" max="242" width="0" style="1" hidden="1" customWidth="1"/>
    <col min="243" max="243" width="9.5703125" style="1" customWidth="1"/>
    <col min="244" max="244" width="11.7109375" style="1" customWidth="1"/>
    <col min="245" max="245" width="10.42578125" style="1" customWidth="1"/>
    <col min="246" max="246" width="0" style="1" hidden="1" customWidth="1"/>
    <col min="247" max="247" width="11.140625" style="1" customWidth="1"/>
    <col min="248" max="16384" width="16.5703125" style="1"/>
  </cols>
  <sheetData>
    <row r="1" spans="1:23" ht="15" customHeight="1" x14ac:dyDescent="0.25">
      <c r="C1" s="52"/>
      <c r="D1" s="20"/>
      <c r="E1" s="52"/>
      <c r="G1" s="52"/>
      <c r="I1" s="52"/>
    </row>
    <row r="2" spans="1:23" ht="15" customHeight="1" x14ac:dyDescent="0.25">
      <c r="C2" s="52"/>
      <c r="D2" s="20"/>
      <c r="E2" s="52"/>
      <c r="F2" s="20"/>
      <c r="G2" s="52"/>
      <c r="H2" s="20"/>
      <c r="I2" s="52"/>
    </row>
    <row r="3" spans="1:23" ht="15" customHeight="1" x14ac:dyDescent="0.25">
      <c r="B3" s="143" t="s">
        <v>353</v>
      </c>
      <c r="C3" s="52"/>
      <c r="D3" s="20"/>
      <c r="E3" s="52"/>
      <c r="F3" s="20"/>
      <c r="G3" s="52"/>
      <c r="H3" s="20"/>
      <c r="I3" s="52"/>
    </row>
    <row r="4" spans="1:23" ht="15" customHeight="1" x14ac:dyDescent="0.25">
      <c r="C4" s="52"/>
      <c r="D4" s="20"/>
      <c r="E4" s="52"/>
      <c r="F4" s="20"/>
      <c r="G4" s="52"/>
      <c r="H4" s="20"/>
      <c r="I4" s="52"/>
    </row>
    <row r="5" spans="1:23" ht="24" customHeight="1" x14ac:dyDescent="0.25">
      <c r="A5" s="8" t="s">
        <v>0</v>
      </c>
      <c r="B5" s="144"/>
      <c r="C5" s="53" t="s">
        <v>428</v>
      </c>
      <c r="D5" s="161" t="s">
        <v>359</v>
      </c>
      <c r="E5" s="178" t="s">
        <v>428</v>
      </c>
      <c r="F5" s="161" t="s">
        <v>417</v>
      </c>
      <c r="G5" s="178" t="s">
        <v>428</v>
      </c>
      <c r="H5" s="161" t="s">
        <v>365</v>
      </c>
      <c r="I5" s="178" t="s">
        <v>428</v>
      </c>
      <c r="J5" s="179" t="s">
        <v>402</v>
      </c>
      <c r="K5" s="180" t="s">
        <v>391</v>
      </c>
      <c r="L5" s="161" t="s">
        <v>418</v>
      </c>
      <c r="M5" s="178" t="s">
        <v>428</v>
      </c>
      <c r="N5" s="161" t="s">
        <v>405</v>
      </c>
      <c r="O5" s="178" t="s">
        <v>428</v>
      </c>
      <c r="P5" s="161" t="s">
        <v>403</v>
      </c>
      <c r="Q5" s="178" t="s">
        <v>428</v>
      </c>
      <c r="R5" s="161" t="s">
        <v>406</v>
      </c>
      <c r="S5" s="178" t="s">
        <v>428</v>
      </c>
      <c r="T5" s="161" t="s">
        <v>408</v>
      </c>
      <c r="U5" s="53" t="s">
        <v>428</v>
      </c>
      <c r="V5" s="106" t="s">
        <v>422</v>
      </c>
      <c r="W5" s="16" t="s">
        <v>391</v>
      </c>
    </row>
    <row r="6" spans="1:23" ht="15" customHeight="1" x14ac:dyDescent="0.25">
      <c r="A6" s="117">
        <v>100</v>
      </c>
      <c r="B6" s="145" t="s">
        <v>433</v>
      </c>
      <c r="C6" s="54">
        <f>C8+C11+C14</f>
        <v>4235550</v>
      </c>
      <c r="D6" s="161"/>
      <c r="E6" s="181">
        <f>E8+E11+E14</f>
        <v>4235550</v>
      </c>
      <c r="F6" s="161"/>
      <c r="G6" s="182">
        <f>G8+G11+G14</f>
        <v>4235550</v>
      </c>
      <c r="H6" s="161"/>
      <c r="I6" s="181">
        <f>I8+I11+I14</f>
        <v>4235550</v>
      </c>
      <c r="J6" s="170">
        <f>J8+J11+J14</f>
        <v>2533607.7599999998</v>
      </c>
      <c r="K6" s="183">
        <f>J6/I6*100</f>
        <v>59.817680348478945</v>
      </c>
      <c r="L6" s="161"/>
      <c r="M6" s="184">
        <f>M8+M11+M14</f>
        <v>4235550</v>
      </c>
      <c r="N6" s="161"/>
      <c r="O6" s="185">
        <f>O8+O11+O14</f>
        <v>4235550</v>
      </c>
      <c r="P6" s="186"/>
      <c r="Q6" s="185">
        <f>Q8+Q11+Q14</f>
        <v>4749550</v>
      </c>
      <c r="R6" s="161"/>
      <c r="S6" s="185">
        <f>S8+S11+S14</f>
        <v>4749550</v>
      </c>
      <c r="T6" s="161"/>
      <c r="U6" s="82">
        <f>U8+U11+U14</f>
        <v>4749550</v>
      </c>
      <c r="V6" s="93">
        <f>V8+V11+V14</f>
        <v>4840224.4300000006</v>
      </c>
      <c r="W6" s="30">
        <f>V6/U6*100</f>
        <v>101.90911623206411</v>
      </c>
    </row>
    <row r="7" spans="1:23" ht="15" customHeight="1" x14ac:dyDescent="0.25">
      <c r="A7" s="116"/>
      <c r="B7" s="144"/>
      <c r="C7" s="54"/>
      <c r="D7" s="161"/>
      <c r="E7" s="181"/>
      <c r="F7" s="161"/>
      <c r="G7" s="182"/>
      <c r="H7" s="161"/>
      <c r="I7" s="181"/>
      <c r="J7" s="161"/>
      <c r="K7" s="183"/>
      <c r="L7" s="161"/>
      <c r="M7" s="182"/>
      <c r="N7" s="161"/>
      <c r="O7" s="187"/>
      <c r="P7" s="188"/>
      <c r="Q7" s="187"/>
      <c r="R7" s="161"/>
      <c r="S7" s="187"/>
      <c r="T7" s="161"/>
      <c r="U7" s="83"/>
      <c r="V7" s="14"/>
      <c r="W7" s="25"/>
    </row>
    <row r="8" spans="1:23" ht="15" customHeight="1" x14ac:dyDescent="0.25">
      <c r="A8" s="118">
        <v>110</v>
      </c>
      <c r="B8" s="146" t="s">
        <v>1</v>
      </c>
      <c r="C8" s="54">
        <f t="shared" ref="C8:U8" si="0">SUM(C9)</f>
        <v>3500000</v>
      </c>
      <c r="D8" s="161"/>
      <c r="E8" s="181">
        <f t="shared" si="0"/>
        <v>3500000</v>
      </c>
      <c r="F8" s="161"/>
      <c r="G8" s="182">
        <f t="shared" si="0"/>
        <v>3500000</v>
      </c>
      <c r="H8" s="161"/>
      <c r="I8" s="181">
        <f t="shared" si="0"/>
        <v>3500000</v>
      </c>
      <c r="J8" s="170">
        <f t="shared" si="0"/>
        <v>2039077.41</v>
      </c>
      <c r="K8" s="183">
        <f t="shared" ref="K8:K69" si="1">J8/I8*100</f>
        <v>58.259354571428567</v>
      </c>
      <c r="L8" s="161"/>
      <c r="M8" s="182">
        <f t="shared" si="0"/>
        <v>3500000</v>
      </c>
      <c r="N8" s="161"/>
      <c r="O8" s="187">
        <f t="shared" si="0"/>
        <v>3500000</v>
      </c>
      <c r="P8" s="170"/>
      <c r="Q8" s="187">
        <f t="shared" si="0"/>
        <v>4014000</v>
      </c>
      <c r="R8" s="161"/>
      <c r="S8" s="187">
        <f t="shared" si="0"/>
        <v>4014000</v>
      </c>
      <c r="T8" s="161"/>
      <c r="U8" s="83">
        <f t="shared" si="0"/>
        <v>4014000</v>
      </c>
      <c r="V8" s="18">
        <f>SUM(V9)</f>
        <v>4097186.41</v>
      </c>
      <c r="W8" s="30">
        <f>V8/U8*100</f>
        <v>102.07240682610863</v>
      </c>
    </row>
    <row r="9" spans="1:23" ht="15" customHeight="1" x14ac:dyDescent="0.25">
      <c r="A9" s="119" t="s">
        <v>2</v>
      </c>
      <c r="B9" s="17" t="s">
        <v>3</v>
      </c>
      <c r="C9" s="55">
        <v>3500000</v>
      </c>
      <c r="D9" s="161"/>
      <c r="E9" s="189">
        <v>3500000</v>
      </c>
      <c r="F9" s="161"/>
      <c r="G9" s="190">
        <v>3500000</v>
      </c>
      <c r="H9" s="161"/>
      <c r="I9" s="189">
        <v>3500000</v>
      </c>
      <c r="J9" s="161">
        <v>2039077.41</v>
      </c>
      <c r="K9" s="183"/>
      <c r="L9" s="161"/>
      <c r="M9" s="190">
        <v>3500000</v>
      </c>
      <c r="N9" s="161"/>
      <c r="O9" s="191">
        <v>3500000</v>
      </c>
      <c r="P9" s="161">
        <v>514000</v>
      </c>
      <c r="Q9" s="191">
        <f>P9+O9</f>
        <v>4014000</v>
      </c>
      <c r="R9" s="161"/>
      <c r="S9" s="191">
        <f>R9+Q9</f>
        <v>4014000</v>
      </c>
      <c r="T9" s="161"/>
      <c r="U9" s="77">
        <f>T9+S9</f>
        <v>4014000</v>
      </c>
      <c r="V9" s="14">
        <v>4097186.41</v>
      </c>
      <c r="W9" s="25">
        <f>V9/U9*100</f>
        <v>102.07240682610863</v>
      </c>
    </row>
    <row r="10" spans="1:23" ht="15" customHeight="1" x14ac:dyDescent="0.25">
      <c r="A10" s="119"/>
      <c r="B10" s="17"/>
      <c r="E10" s="67"/>
      <c r="F10" s="16"/>
      <c r="G10" s="55"/>
      <c r="H10" s="16"/>
      <c r="I10" s="67"/>
      <c r="J10" s="16"/>
      <c r="K10" s="36"/>
      <c r="L10" s="161"/>
      <c r="M10" s="55"/>
      <c r="N10" s="16"/>
      <c r="O10" s="77"/>
      <c r="P10" s="16"/>
      <c r="Q10" s="77"/>
      <c r="R10" s="16"/>
      <c r="S10" s="77"/>
      <c r="T10" s="161"/>
      <c r="U10" s="77"/>
      <c r="V10" s="14"/>
      <c r="W10" s="25"/>
    </row>
    <row r="11" spans="1:23" ht="15" customHeight="1" x14ac:dyDescent="0.25">
      <c r="A11" s="118">
        <v>120</v>
      </c>
      <c r="B11" s="146" t="s">
        <v>4</v>
      </c>
      <c r="C11" s="54">
        <f t="shared" ref="C11:U11" si="2">SUM(C12)</f>
        <v>476000</v>
      </c>
      <c r="E11" s="66">
        <f t="shared" si="2"/>
        <v>476000</v>
      </c>
      <c r="F11" s="16"/>
      <c r="G11" s="54">
        <f t="shared" si="2"/>
        <v>476000</v>
      </c>
      <c r="H11" s="16"/>
      <c r="I11" s="66">
        <f t="shared" si="2"/>
        <v>476000</v>
      </c>
      <c r="J11" s="27">
        <f t="shared" si="2"/>
        <v>305690.64</v>
      </c>
      <c r="K11" s="36">
        <f t="shared" si="1"/>
        <v>64.220722689075643</v>
      </c>
      <c r="L11" s="161"/>
      <c r="M11" s="54">
        <f t="shared" si="2"/>
        <v>476000</v>
      </c>
      <c r="N11" s="16"/>
      <c r="O11" s="83">
        <f t="shared" si="2"/>
        <v>476000</v>
      </c>
      <c r="P11" s="27"/>
      <c r="Q11" s="83">
        <f t="shared" si="2"/>
        <v>476000</v>
      </c>
      <c r="R11" s="16"/>
      <c r="S11" s="83">
        <f t="shared" si="2"/>
        <v>476000</v>
      </c>
      <c r="T11" s="161"/>
      <c r="U11" s="83">
        <f t="shared" si="2"/>
        <v>476000</v>
      </c>
      <c r="V11" s="93">
        <f>SUM(V12)</f>
        <v>475743.53</v>
      </c>
      <c r="W11" s="30">
        <f>V11/U11*100</f>
        <v>99.946119747899161</v>
      </c>
    </row>
    <row r="12" spans="1:23" ht="15" customHeight="1" x14ac:dyDescent="0.25">
      <c r="A12" s="119" t="s">
        <v>5</v>
      </c>
      <c r="B12" s="17" t="s">
        <v>6</v>
      </c>
      <c r="C12" s="56">
        <v>476000</v>
      </c>
      <c r="E12" s="68">
        <v>476000</v>
      </c>
      <c r="F12" s="16"/>
      <c r="G12" s="56">
        <v>476000</v>
      </c>
      <c r="H12" s="16"/>
      <c r="I12" s="68">
        <v>476000</v>
      </c>
      <c r="J12" s="16">
        <v>305690.64</v>
      </c>
      <c r="K12" s="36"/>
      <c r="L12" s="161"/>
      <c r="M12" s="56">
        <v>476000</v>
      </c>
      <c r="N12" s="16"/>
      <c r="O12" s="84">
        <v>476000</v>
      </c>
      <c r="P12" s="16"/>
      <c r="Q12" s="84">
        <v>476000</v>
      </c>
      <c r="R12" s="16"/>
      <c r="S12" s="84">
        <v>476000</v>
      </c>
      <c r="T12" s="161"/>
      <c r="U12" s="84">
        <v>476000</v>
      </c>
      <c r="V12" s="14">
        <v>475743.53</v>
      </c>
      <c r="W12" s="25">
        <f t="shared" ref="W12:W72" si="3">V12/U12*100</f>
        <v>99.946119747899161</v>
      </c>
    </row>
    <row r="13" spans="1:23" ht="15" customHeight="1" x14ac:dyDescent="0.25">
      <c r="A13" s="119"/>
      <c r="B13" s="17"/>
      <c r="E13" s="67"/>
      <c r="F13" s="16"/>
      <c r="G13" s="55"/>
      <c r="H13" s="16"/>
      <c r="I13" s="67"/>
      <c r="J13" s="16"/>
      <c r="K13" s="36"/>
      <c r="L13" s="161"/>
      <c r="M13" s="55"/>
      <c r="N13" s="16"/>
      <c r="O13" s="77"/>
      <c r="P13" s="16"/>
      <c r="Q13" s="77"/>
      <c r="R13" s="16"/>
      <c r="S13" s="77"/>
      <c r="T13" s="161"/>
      <c r="U13" s="77"/>
      <c r="V13" s="14"/>
      <c r="W13" s="16"/>
    </row>
    <row r="14" spans="1:23" ht="15" customHeight="1" x14ac:dyDescent="0.25">
      <c r="A14" s="118">
        <v>133</v>
      </c>
      <c r="B14" s="146" t="s">
        <v>7</v>
      </c>
      <c r="C14" s="54">
        <f>SUM(C15:C22)</f>
        <v>259550</v>
      </c>
      <c r="E14" s="66">
        <f>SUM(E15:E22)</f>
        <v>259550</v>
      </c>
      <c r="F14" s="16"/>
      <c r="G14" s="54">
        <f>SUM(G15:G22)</f>
        <v>259550</v>
      </c>
      <c r="H14" s="16"/>
      <c r="I14" s="66">
        <f>SUM(I15:I22)</f>
        <v>259550</v>
      </c>
      <c r="J14" s="27">
        <f>SUM(J15:J22)</f>
        <v>188839.71</v>
      </c>
      <c r="K14" s="36">
        <f t="shared" si="1"/>
        <v>72.756582546715464</v>
      </c>
      <c r="L14" s="161"/>
      <c r="M14" s="54">
        <f>SUM(M15:M22)</f>
        <v>259550</v>
      </c>
      <c r="N14" s="16"/>
      <c r="O14" s="83">
        <f>SUM(O15:O22)</f>
        <v>259550</v>
      </c>
      <c r="P14" s="22"/>
      <c r="Q14" s="83">
        <f>SUM(Q15:Q22)</f>
        <v>259550</v>
      </c>
      <c r="R14" s="16"/>
      <c r="S14" s="83">
        <f>SUM(S15:S22)</f>
        <v>259550</v>
      </c>
      <c r="T14" s="161"/>
      <c r="U14" s="83">
        <f>SUM(U15:U22)</f>
        <v>259550</v>
      </c>
      <c r="V14" s="18">
        <f>SUM(V15:V22)</f>
        <v>267294.49</v>
      </c>
      <c r="W14" s="30">
        <f t="shared" si="3"/>
        <v>102.98381429397033</v>
      </c>
    </row>
    <row r="15" spans="1:23" ht="15" customHeight="1" x14ac:dyDescent="0.25">
      <c r="A15" s="119" t="s">
        <v>8</v>
      </c>
      <c r="B15" s="17" t="s">
        <v>9</v>
      </c>
      <c r="C15" s="56">
        <v>5200</v>
      </c>
      <c r="E15" s="68">
        <v>5200</v>
      </c>
      <c r="F15" s="16"/>
      <c r="G15" s="56">
        <v>5200</v>
      </c>
      <c r="H15" s="16"/>
      <c r="I15" s="68">
        <v>5200</v>
      </c>
      <c r="J15" s="25">
        <v>4240</v>
      </c>
      <c r="K15" s="15">
        <f t="shared" si="1"/>
        <v>81.538461538461533</v>
      </c>
      <c r="L15" s="161"/>
      <c r="M15" s="56">
        <v>5200</v>
      </c>
      <c r="N15" s="16"/>
      <c r="O15" s="84">
        <v>5200</v>
      </c>
      <c r="P15" s="16"/>
      <c r="Q15" s="84">
        <v>5200</v>
      </c>
      <c r="R15" s="16"/>
      <c r="S15" s="84">
        <v>5200</v>
      </c>
      <c r="T15" s="161"/>
      <c r="U15" s="84">
        <v>5200</v>
      </c>
      <c r="V15" s="14">
        <v>4913.32</v>
      </c>
      <c r="W15" s="25">
        <f t="shared" si="3"/>
        <v>94.486923076923063</v>
      </c>
    </row>
    <row r="16" spans="1:23" ht="15" customHeight="1" x14ac:dyDescent="0.25">
      <c r="A16" s="119" t="s">
        <v>8</v>
      </c>
      <c r="B16" s="17" t="s">
        <v>10</v>
      </c>
      <c r="C16" s="56">
        <v>50</v>
      </c>
      <c r="E16" s="68">
        <v>50</v>
      </c>
      <c r="F16" s="16"/>
      <c r="G16" s="56">
        <v>50</v>
      </c>
      <c r="H16" s="16"/>
      <c r="I16" s="68">
        <v>50</v>
      </c>
      <c r="J16" s="16">
        <v>0</v>
      </c>
      <c r="K16" s="15">
        <f t="shared" si="1"/>
        <v>0</v>
      </c>
      <c r="L16" s="161"/>
      <c r="M16" s="56">
        <v>50</v>
      </c>
      <c r="N16" s="16"/>
      <c r="O16" s="84">
        <v>50</v>
      </c>
      <c r="P16" s="16"/>
      <c r="Q16" s="84">
        <v>50</v>
      </c>
      <c r="R16" s="16"/>
      <c r="S16" s="84">
        <v>50</v>
      </c>
      <c r="T16" s="161"/>
      <c r="U16" s="84">
        <v>50</v>
      </c>
      <c r="V16" s="14">
        <v>0</v>
      </c>
      <c r="W16" s="25">
        <f t="shared" si="3"/>
        <v>0</v>
      </c>
    </row>
    <row r="17" spans="1:23" ht="15" customHeight="1" x14ac:dyDescent="0.25">
      <c r="A17" s="119" t="s">
        <v>8</v>
      </c>
      <c r="B17" s="17" t="s">
        <v>11</v>
      </c>
      <c r="C17" s="56">
        <v>350</v>
      </c>
      <c r="E17" s="68">
        <v>350</v>
      </c>
      <c r="F17" s="16"/>
      <c r="G17" s="56">
        <v>350</v>
      </c>
      <c r="H17" s="16"/>
      <c r="I17" s="68">
        <v>350</v>
      </c>
      <c r="J17" s="16">
        <v>423.09</v>
      </c>
      <c r="K17" s="15">
        <f t="shared" si="1"/>
        <v>120.88285714285713</v>
      </c>
      <c r="L17" s="161"/>
      <c r="M17" s="56">
        <v>350</v>
      </c>
      <c r="N17" s="16"/>
      <c r="O17" s="84">
        <v>350</v>
      </c>
      <c r="P17" s="16"/>
      <c r="Q17" s="84">
        <v>350</v>
      </c>
      <c r="R17" s="16"/>
      <c r="S17" s="84">
        <v>350</v>
      </c>
      <c r="T17" s="161"/>
      <c r="U17" s="84">
        <v>350</v>
      </c>
      <c r="V17" s="14">
        <v>423.09</v>
      </c>
      <c r="W17" s="25">
        <f t="shared" si="3"/>
        <v>120.88285714285713</v>
      </c>
    </row>
    <row r="18" spans="1:23" ht="15" customHeight="1" x14ac:dyDescent="0.25">
      <c r="A18" s="119" t="s">
        <v>8</v>
      </c>
      <c r="B18" s="17" t="s">
        <v>12</v>
      </c>
      <c r="C18" s="56">
        <v>1600</v>
      </c>
      <c r="E18" s="68">
        <v>1600</v>
      </c>
      <c r="F18" s="16"/>
      <c r="G18" s="56">
        <v>1600</v>
      </c>
      <c r="H18" s="16"/>
      <c r="I18" s="68">
        <v>1600</v>
      </c>
      <c r="J18" s="16">
        <v>2083.44</v>
      </c>
      <c r="K18" s="15">
        <f t="shared" si="1"/>
        <v>130.215</v>
      </c>
      <c r="L18" s="161"/>
      <c r="M18" s="56">
        <v>1600</v>
      </c>
      <c r="N18" s="16"/>
      <c r="O18" s="84">
        <v>1600</v>
      </c>
      <c r="P18" s="16"/>
      <c r="Q18" s="84">
        <v>1600</v>
      </c>
      <c r="R18" s="16"/>
      <c r="S18" s="84">
        <v>1600</v>
      </c>
      <c r="T18" s="161"/>
      <c r="U18" s="84">
        <v>1600</v>
      </c>
      <c r="V18" s="14">
        <v>2086.77</v>
      </c>
      <c r="W18" s="25">
        <f t="shared" si="3"/>
        <v>130.423125</v>
      </c>
    </row>
    <row r="19" spans="1:23" ht="15" customHeight="1" x14ac:dyDescent="0.25">
      <c r="A19" s="119" t="s">
        <v>8</v>
      </c>
      <c r="B19" s="17" t="s">
        <v>13</v>
      </c>
      <c r="C19" s="56">
        <v>4500</v>
      </c>
      <c r="E19" s="68">
        <v>4500</v>
      </c>
      <c r="F19" s="16"/>
      <c r="G19" s="56">
        <v>4500</v>
      </c>
      <c r="H19" s="16"/>
      <c r="I19" s="68">
        <v>4500</v>
      </c>
      <c r="J19" s="16">
        <v>2214.63</v>
      </c>
      <c r="K19" s="15">
        <f t="shared" si="1"/>
        <v>49.213999999999999</v>
      </c>
      <c r="L19" s="161"/>
      <c r="M19" s="56">
        <v>4500</v>
      </c>
      <c r="N19" s="16"/>
      <c r="O19" s="84">
        <v>4500</v>
      </c>
      <c r="P19" s="16"/>
      <c r="Q19" s="84">
        <v>4500</v>
      </c>
      <c r="R19" s="16"/>
      <c r="S19" s="84">
        <v>4500</v>
      </c>
      <c r="T19" s="161"/>
      <c r="U19" s="84">
        <v>4500</v>
      </c>
      <c r="V19" s="14">
        <v>4670.82</v>
      </c>
      <c r="W19" s="25">
        <f t="shared" si="3"/>
        <v>103.79599999999999</v>
      </c>
    </row>
    <row r="20" spans="1:23" ht="15" customHeight="1" x14ac:dyDescent="0.25">
      <c r="A20" s="119" t="s">
        <v>8</v>
      </c>
      <c r="B20" s="17" t="s">
        <v>14</v>
      </c>
      <c r="C20" s="56">
        <v>9500</v>
      </c>
      <c r="E20" s="68">
        <v>9500</v>
      </c>
      <c r="F20" s="16"/>
      <c r="G20" s="56">
        <v>9500</v>
      </c>
      <c r="H20" s="16"/>
      <c r="I20" s="68">
        <v>9500</v>
      </c>
      <c r="J20" s="16">
        <v>5209.24</v>
      </c>
      <c r="K20" s="15">
        <f t="shared" si="1"/>
        <v>54.834105263157895</v>
      </c>
      <c r="L20" s="161"/>
      <c r="M20" s="56">
        <v>9500</v>
      </c>
      <c r="N20" s="16"/>
      <c r="O20" s="84">
        <v>9500</v>
      </c>
      <c r="P20" s="16"/>
      <c r="Q20" s="84">
        <v>9500</v>
      </c>
      <c r="R20" s="16"/>
      <c r="S20" s="84">
        <v>9500</v>
      </c>
      <c r="T20" s="161"/>
      <c r="U20" s="84">
        <v>9500</v>
      </c>
      <c r="V20" s="14">
        <v>18895.14</v>
      </c>
      <c r="W20" s="25">
        <f t="shared" si="3"/>
        <v>198.8962105263158</v>
      </c>
    </row>
    <row r="21" spans="1:23" ht="15" customHeight="1" x14ac:dyDescent="0.25">
      <c r="A21" s="119" t="s">
        <v>8</v>
      </c>
      <c r="B21" s="17" t="s">
        <v>15</v>
      </c>
      <c r="C21" s="56">
        <v>60000</v>
      </c>
      <c r="E21" s="68">
        <v>60000</v>
      </c>
      <c r="F21" s="16"/>
      <c r="G21" s="56">
        <v>60000</v>
      </c>
      <c r="H21" s="16"/>
      <c r="I21" s="68">
        <v>60000</v>
      </c>
      <c r="J21" s="16">
        <v>24807.22</v>
      </c>
      <c r="K21" s="15">
        <f t="shared" si="1"/>
        <v>41.345366666666663</v>
      </c>
      <c r="L21" s="161"/>
      <c r="M21" s="56">
        <v>60000</v>
      </c>
      <c r="N21" s="16"/>
      <c r="O21" s="84">
        <v>60000</v>
      </c>
      <c r="P21" s="16"/>
      <c r="Q21" s="84">
        <v>60000</v>
      </c>
      <c r="R21" s="16"/>
      <c r="S21" s="84">
        <v>60000</v>
      </c>
      <c r="T21" s="161"/>
      <c r="U21" s="84">
        <v>60000</v>
      </c>
      <c r="V21" s="14">
        <v>45280.34</v>
      </c>
      <c r="W21" s="25">
        <f t="shared" si="3"/>
        <v>75.467233333333326</v>
      </c>
    </row>
    <row r="22" spans="1:23" ht="15" customHeight="1" x14ac:dyDescent="0.25">
      <c r="A22" s="119" t="s">
        <v>8</v>
      </c>
      <c r="B22" s="17" t="s">
        <v>16</v>
      </c>
      <c r="C22" s="56">
        <v>178350</v>
      </c>
      <c r="E22" s="68">
        <v>178350</v>
      </c>
      <c r="F22" s="16"/>
      <c r="G22" s="56">
        <v>178350</v>
      </c>
      <c r="H22" s="16"/>
      <c r="I22" s="68">
        <v>178350</v>
      </c>
      <c r="J22" s="16">
        <v>149862.09</v>
      </c>
      <c r="K22" s="15">
        <f t="shared" si="1"/>
        <v>84.026963835155584</v>
      </c>
      <c r="L22" s="161"/>
      <c r="M22" s="56">
        <v>178350</v>
      </c>
      <c r="N22" s="16"/>
      <c r="O22" s="84">
        <v>178350</v>
      </c>
      <c r="P22" s="16"/>
      <c r="Q22" s="84">
        <v>178350</v>
      </c>
      <c r="R22" s="16"/>
      <c r="S22" s="84">
        <v>178350</v>
      </c>
      <c r="T22" s="161"/>
      <c r="U22" s="84">
        <v>178350</v>
      </c>
      <c r="V22" s="14">
        <v>191025.01</v>
      </c>
      <c r="W22" s="25">
        <f t="shared" si="3"/>
        <v>107.10681805438745</v>
      </c>
    </row>
    <row r="23" spans="1:23" ht="15" customHeight="1" x14ac:dyDescent="0.25">
      <c r="A23" s="118"/>
      <c r="B23" s="146"/>
      <c r="C23" s="192"/>
      <c r="D23" s="161"/>
      <c r="E23" s="193"/>
      <c r="F23" s="161"/>
      <c r="G23" s="192"/>
      <c r="H23" s="161"/>
      <c r="I23" s="193"/>
      <c r="J23" s="194"/>
      <c r="K23" s="163"/>
      <c r="L23" s="161"/>
      <c r="M23" s="195"/>
      <c r="N23" s="161"/>
      <c r="O23" s="196"/>
      <c r="P23" s="161"/>
      <c r="Q23" s="196"/>
      <c r="R23" s="161"/>
      <c r="S23" s="196"/>
      <c r="T23" s="161"/>
      <c r="U23" s="196"/>
      <c r="V23" s="14"/>
      <c r="W23" s="25"/>
    </row>
    <row r="24" spans="1:23" ht="15" customHeight="1" x14ac:dyDescent="0.25">
      <c r="A24" s="118">
        <v>200</v>
      </c>
      <c r="B24" s="146" t="s">
        <v>17</v>
      </c>
      <c r="C24" s="197">
        <f>C26+C35+C43+C46</f>
        <v>248100</v>
      </c>
      <c r="D24" s="161"/>
      <c r="E24" s="198">
        <f>E26+E35+E43+E46</f>
        <v>248100</v>
      </c>
      <c r="F24" s="161"/>
      <c r="G24" s="197">
        <f>G26+G35+G43+G46</f>
        <v>248100</v>
      </c>
      <c r="H24" s="161"/>
      <c r="I24" s="198">
        <f>I26+I35+I43+I46</f>
        <v>248100</v>
      </c>
      <c r="J24" s="199">
        <f>J26+J35+J43+J46</f>
        <v>190012.59</v>
      </c>
      <c r="K24" s="170">
        <f t="shared" si="1"/>
        <v>76.587097944377263</v>
      </c>
      <c r="L24" s="161"/>
      <c r="M24" s="197">
        <f>M26+M35+M43+M46</f>
        <v>308395</v>
      </c>
      <c r="N24" s="165"/>
      <c r="O24" s="200">
        <f>O26+O35+O43+O46</f>
        <v>308395</v>
      </c>
      <c r="P24" s="169"/>
      <c r="Q24" s="200">
        <f>Q26+Q35+Q43+Q46</f>
        <v>308395</v>
      </c>
      <c r="R24" s="161"/>
      <c r="S24" s="200">
        <f>S26+S35+S43+S46</f>
        <v>308515</v>
      </c>
      <c r="T24" s="161"/>
      <c r="U24" s="200">
        <f>U26+U35+U43+U46</f>
        <v>308515</v>
      </c>
      <c r="V24" s="18">
        <f>V26+V35+V43+V46</f>
        <v>410090.41</v>
      </c>
      <c r="W24" s="30">
        <f t="shared" si="3"/>
        <v>132.92397776445227</v>
      </c>
    </row>
    <row r="25" spans="1:23" ht="15" customHeight="1" x14ac:dyDescent="0.25">
      <c r="A25" s="119"/>
      <c r="B25" s="17"/>
      <c r="C25" s="192"/>
      <c r="D25" s="161"/>
      <c r="E25" s="193"/>
      <c r="F25" s="161"/>
      <c r="G25" s="192"/>
      <c r="H25" s="161"/>
      <c r="I25" s="193"/>
      <c r="J25" s="194"/>
      <c r="K25" s="163"/>
      <c r="L25" s="161"/>
      <c r="M25" s="192"/>
      <c r="N25" s="161"/>
      <c r="O25" s="201"/>
      <c r="P25" s="161"/>
      <c r="Q25" s="201"/>
      <c r="R25" s="161"/>
      <c r="S25" s="201"/>
      <c r="T25" s="161"/>
      <c r="U25" s="201"/>
      <c r="V25" s="14"/>
      <c r="W25" s="25"/>
    </row>
    <row r="26" spans="1:23" ht="15" customHeight="1" x14ac:dyDescent="0.25">
      <c r="A26" s="118">
        <v>210</v>
      </c>
      <c r="B26" s="146" t="s">
        <v>18</v>
      </c>
      <c r="C26" s="182">
        <f>SUM(C27:C33)</f>
        <v>143100</v>
      </c>
      <c r="D26" s="161"/>
      <c r="E26" s="181">
        <f>SUM(E27:E33)</f>
        <v>143100</v>
      </c>
      <c r="F26" s="161"/>
      <c r="G26" s="182">
        <f>SUM(G27:G33)</f>
        <v>143100</v>
      </c>
      <c r="H26" s="161"/>
      <c r="I26" s="181">
        <f>SUM(I27:I33)</f>
        <v>143100</v>
      </c>
      <c r="J26" s="199">
        <f>SUM(J27:J33)</f>
        <v>85639.4</v>
      </c>
      <c r="K26" s="170">
        <f t="shared" si="1"/>
        <v>59.845842068483577</v>
      </c>
      <c r="L26" s="161"/>
      <c r="M26" s="182">
        <f>SUM(M27:M33)</f>
        <v>143100</v>
      </c>
      <c r="N26" s="161"/>
      <c r="O26" s="187">
        <f>SUM(O27:O33)</f>
        <v>143100</v>
      </c>
      <c r="P26" s="164"/>
      <c r="Q26" s="187">
        <f>SUM(Q27:Q33)</f>
        <v>143100</v>
      </c>
      <c r="R26" s="161"/>
      <c r="S26" s="187">
        <f>SUM(S27:S33)</f>
        <v>143220</v>
      </c>
      <c r="T26" s="161"/>
      <c r="U26" s="187">
        <f>SUM(U27:U33)</f>
        <v>143220</v>
      </c>
      <c r="V26" s="103">
        <f>SUM(V27:V33)</f>
        <v>149072.09999999998</v>
      </c>
      <c r="W26" s="30">
        <f t="shared" si="3"/>
        <v>104.0860913280268</v>
      </c>
    </row>
    <row r="27" spans="1:23" ht="15" customHeight="1" x14ac:dyDescent="0.25">
      <c r="A27" s="119" t="s">
        <v>19</v>
      </c>
      <c r="B27" s="17" t="s">
        <v>20</v>
      </c>
      <c r="C27" s="190">
        <v>4500</v>
      </c>
      <c r="D27" s="161"/>
      <c r="E27" s="189">
        <v>4500</v>
      </c>
      <c r="F27" s="161"/>
      <c r="G27" s="190">
        <v>4500</v>
      </c>
      <c r="H27" s="161"/>
      <c r="I27" s="189">
        <v>4500</v>
      </c>
      <c r="J27" s="194">
        <v>4518.57</v>
      </c>
      <c r="K27" s="163">
        <f t="shared" si="1"/>
        <v>100.41266666666667</v>
      </c>
      <c r="L27" s="161"/>
      <c r="M27" s="190">
        <v>4500</v>
      </c>
      <c r="N27" s="161"/>
      <c r="O27" s="191">
        <v>4500</v>
      </c>
      <c r="P27" s="161"/>
      <c r="Q27" s="191">
        <v>4500</v>
      </c>
      <c r="R27" s="161"/>
      <c r="S27" s="191">
        <v>4500</v>
      </c>
      <c r="T27" s="161"/>
      <c r="U27" s="191">
        <v>4500</v>
      </c>
      <c r="V27" s="107">
        <v>21000.85</v>
      </c>
      <c r="W27" s="25">
        <f t="shared" si="3"/>
        <v>466.68555555555554</v>
      </c>
    </row>
    <row r="28" spans="1:23" ht="15" customHeight="1" x14ac:dyDescent="0.25">
      <c r="A28" s="119" t="s">
        <v>19</v>
      </c>
      <c r="B28" s="17" t="s">
        <v>21</v>
      </c>
      <c r="C28" s="190">
        <v>29000</v>
      </c>
      <c r="D28" s="161"/>
      <c r="E28" s="189">
        <v>29000</v>
      </c>
      <c r="F28" s="161"/>
      <c r="G28" s="190">
        <v>29000</v>
      </c>
      <c r="H28" s="161"/>
      <c r="I28" s="189">
        <v>29000</v>
      </c>
      <c r="J28" s="202">
        <v>28637.1</v>
      </c>
      <c r="K28" s="163">
        <f t="shared" si="1"/>
        <v>98.748620689655169</v>
      </c>
      <c r="L28" s="161"/>
      <c r="M28" s="190">
        <v>29000</v>
      </c>
      <c r="N28" s="161"/>
      <c r="O28" s="191">
        <v>29000</v>
      </c>
      <c r="P28" s="161"/>
      <c r="Q28" s="191">
        <v>29000</v>
      </c>
      <c r="R28" s="161"/>
      <c r="S28" s="191">
        <v>29000</v>
      </c>
      <c r="T28" s="161"/>
      <c r="U28" s="191">
        <v>29000</v>
      </c>
      <c r="V28" s="107">
        <v>43311.199999999997</v>
      </c>
      <c r="W28" s="25">
        <f t="shared" si="3"/>
        <v>149.34896551724137</v>
      </c>
    </row>
    <row r="29" spans="1:23" ht="15" customHeight="1" x14ac:dyDescent="0.25">
      <c r="A29" s="119" t="s">
        <v>19</v>
      </c>
      <c r="B29" s="17" t="s">
        <v>22</v>
      </c>
      <c r="C29" s="190">
        <v>25000</v>
      </c>
      <c r="D29" s="161"/>
      <c r="E29" s="189">
        <v>25000</v>
      </c>
      <c r="F29" s="161"/>
      <c r="G29" s="190">
        <v>25000</v>
      </c>
      <c r="H29" s="161"/>
      <c r="I29" s="189">
        <v>25000</v>
      </c>
      <c r="J29" s="194">
        <v>14559.55</v>
      </c>
      <c r="K29" s="163">
        <f t="shared" si="1"/>
        <v>58.238199999999992</v>
      </c>
      <c r="L29" s="161"/>
      <c r="M29" s="190">
        <v>25000</v>
      </c>
      <c r="N29" s="161"/>
      <c r="O29" s="191">
        <v>25000</v>
      </c>
      <c r="P29" s="161"/>
      <c r="Q29" s="191">
        <v>25000</v>
      </c>
      <c r="R29" s="161"/>
      <c r="S29" s="191">
        <v>25000</v>
      </c>
      <c r="T29" s="161"/>
      <c r="U29" s="191">
        <v>25000</v>
      </c>
      <c r="V29" s="107">
        <v>41704.370000000003</v>
      </c>
      <c r="W29" s="25">
        <f t="shared" si="3"/>
        <v>166.81748000000002</v>
      </c>
    </row>
    <row r="30" spans="1:23" ht="15" customHeight="1" x14ac:dyDescent="0.25">
      <c r="A30" s="119" t="s">
        <v>19</v>
      </c>
      <c r="B30" s="17" t="s">
        <v>23</v>
      </c>
      <c r="C30" s="190">
        <v>43500</v>
      </c>
      <c r="D30" s="161"/>
      <c r="E30" s="189">
        <v>43500</v>
      </c>
      <c r="F30" s="161"/>
      <c r="G30" s="190">
        <v>43500</v>
      </c>
      <c r="H30" s="161"/>
      <c r="I30" s="189">
        <v>43500</v>
      </c>
      <c r="J30" s="194">
        <v>19625.669999999998</v>
      </c>
      <c r="K30" s="163">
        <f t="shared" si="1"/>
        <v>45.116482758620684</v>
      </c>
      <c r="L30" s="161"/>
      <c r="M30" s="190">
        <v>43500</v>
      </c>
      <c r="N30" s="161"/>
      <c r="O30" s="191">
        <v>43500</v>
      </c>
      <c r="P30" s="161"/>
      <c r="Q30" s="191">
        <v>43500</v>
      </c>
      <c r="R30" s="161"/>
      <c r="S30" s="191">
        <v>43500</v>
      </c>
      <c r="T30" s="161"/>
      <c r="U30" s="191">
        <v>43500</v>
      </c>
      <c r="V30" s="107">
        <v>0</v>
      </c>
      <c r="W30" s="16">
        <f t="shared" si="3"/>
        <v>0</v>
      </c>
    </row>
    <row r="31" spans="1:23" s="3" customFormat="1" ht="15" customHeight="1" x14ac:dyDescent="0.25">
      <c r="A31" s="119" t="s">
        <v>19</v>
      </c>
      <c r="B31" s="21" t="s">
        <v>404</v>
      </c>
      <c r="C31" s="190">
        <v>1200</v>
      </c>
      <c r="D31" s="162"/>
      <c r="E31" s="189">
        <v>1200</v>
      </c>
      <c r="F31" s="162"/>
      <c r="G31" s="190">
        <v>1200</v>
      </c>
      <c r="H31" s="162"/>
      <c r="I31" s="189">
        <v>1200</v>
      </c>
      <c r="J31" s="203">
        <v>0</v>
      </c>
      <c r="K31" s="163">
        <f t="shared" si="1"/>
        <v>0</v>
      </c>
      <c r="L31" s="162"/>
      <c r="M31" s="190">
        <v>1200</v>
      </c>
      <c r="N31" s="162"/>
      <c r="O31" s="191">
        <v>1200</v>
      </c>
      <c r="P31" s="163"/>
      <c r="Q31" s="191">
        <v>1200</v>
      </c>
      <c r="R31" s="162">
        <v>120</v>
      </c>
      <c r="S31" s="191">
        <f>R31+Q31</f>
        <v>1320</v>
      </c>
      <c r="T31" s="162"/>
      <c r="U31" s="191">
        <f>T31+S31</f>
        <v>1320</v>
      </c>
      <c r="V31" s="9">
        <v>1170</v>
      </c>
      <c r="W31" s="25">
        <f t="shared" si="3"/>
        <v>88.63636363636364</v>
      </c>
    </row>
    <row r="32" spans="1:23" ht="15" customHeight="1" x14ac:dyDescent="0.25">
      <c r="A32" s="119" t="s">
        <v>19</v>
      </c>
      <c r="B32" s="17" t="s">
        <v>24</v>
      </c>
      <c r="C32" s="190">
        <v>37000</v>
      </c>
      <c r="D32" s="161"/>
      <c r="E32" s="189">
        <v>37000</v>
      </c>
      <c r="F32" s="161"/>
      <c r="G32" s="190">
        <v>37000</v>
      </c>
      <c r="H32" s="161"/>
      <c r="I32" s="189">
        <v>37000</v>
      </c>
      <c r="J32" s="194">
        <v>18205.509999999998</v>
      </c>
      <c r="K32" s="163">
        <f t="shared" si="1"/>
        <v>49.204081081081071</v>
      </c>
      <c r="L32" s="161"/>
      <c r="M32" s="190">
        <v>37000</v>
      </c>
      <c r="N32" s="161"/>
      <c r="O32" s="191">
        <v>37000</v>
      </c>
      <c r="P32" s="161"/>
      <c r="Q32" s="191">
        <v>37000</v>
      </c>
      <c r="R32" s="161"/>
      <c r="S32" s="191">
        <v>37000</v>
      </c>
      <c r="T32" s="161"/>
      <c r="U32" s="191">
        <v>37000</v>
      </c>
      <c r="V32" s="107">
        <v>41700.879999999997</v>
      </c>
      <c r="W32" s="25">
        <f t="shared" si="3"/>
        <v>112.70508108108108</v>
      </c>
    </row>
    <row r="33" spans="1:23" ht="15" customHeight="1" x14ac:dyDescent="0.25">
      <c r="A33" s="119" t="s">
        <v>19</v>
      </c>
      <c r="B33" s="17" t="s">
        <v>25</v>
      </c>
      <c r="C33" s="190">
        <v>2900</v>
      </c>
      <c r="D33" s="161"/>
      <c r="E33" s="189">
        <v>2900</v>
      </c>
      <c r="F33" s="161"/>
      <c r="G33" s="190">
        <v>2900</v>
      </c>
      <c r="H33" s="161"/>
      <c r="I33" s="189">
        <v>2900</v>
      </c>
      <c r="J33" s="202">
        <v>93</v>
      </c>
      <c r="K33" s="163">
        <f t="shared" si="1"/>
        <v>3.2068965517241379</v>
      </c>
      <c r="L33" s="161"/>
      <c r="M33" s="190">
        <v>2900</v>
      </c>
      <c r="N33" s="161"/>
      <c r="O33" s="191">
        <v>2900</v>
      </c>
      <c r="P33" s="161"/>
      <c r="Q33" s="191">
        <v>2900</v>
      </c>
      <c r="R33" s="161"/>
      <c r="S33" s="191">
        <v>2900</v>
      </c>
      <c r="T33" s="161"/>
      <c r="U33" s="191">
        <v>2900</v>
      </c>
      <c r="V33" s="107">
        <v>184.8</v>
      </c>
      <c r="W33" s="25">
        <f t="shared" si="3"/>
        <v>6.3724137931034486</v>
      </c>
    </row>
    <row r="34" spans="1:23" ht="15" customHeight="1" x14ac:dyDescent="0.25">
      <c r="A34" s="119"/>
      <c r="B34" s="17"/>
      <c r="C34" s="190"/>
      <c r="D34" s="161"/>
      <c r="E34" s="189"/>
      <c r="F34" s="161"/>
      <c r="G34" s="190"/>
      <c r="H34" s="161"/>
      <c r="I34" s="189"/>
      <c r="J34" s="194"/>
      <c r="K34" s="163"/>
      <c r="L34" s="161"/>
      <c r="M34" s="190"/>
      <c r="N34" s="161"/>
      <c r="O34" s="191"/>
      <c r="P34" s="161"/>
      <c r="Q34" s="191"/>
      <c r="R34" s="161"/>
      <c r="S34" s="191"/>
      <c r="T34" s="161"/>
      <c r="U34" s="191"/>
      <c r="V34" s="14"/>
      <c r="W34" s="25"/>
    </row>
    <row r="35" spans="1:23" ht="15" customHeight="1" x14ac:dyDescent="0.25">
      <c r="A35" s="118">
        <v>220</v>
      </c>
      <c r="B35" s="146" t="s">
        <v>26</v>
      </c>
      <c r="C35" s="182">
        <f>SUM(C36:C41)</f>
        <v>74500</v>
      </c>
      <c r="D35" s="161"/>
      <c r="E35" s="181">
        <f>SUM(E36:E41)</f>
        <v>74500</v>
      </c>
      <c r="F35" s="161"/>
      <c r="G35" s="182">
        <f>SUM(G36:G41)</f>
        <v>74500</v>
      </c>
      <c r="H35" s="161"/>
      <c r="I35" s="181">
        <f>SUM(I36:I41)</f>
        <v>74500</v>
      </c>
      <c r="J35" s="183">
        <f>SUM(J36:J41)</f>
        <v>51712.060000000005</v>
      </c>
      <c r="K35" s="170">
        <f t="shared" si="1"/>
        <v>69.412161073825501</v>
      </c>
      <c r="L35" s="161"/>
      <c r="M35" s="182">
        <f>SUM(M36:M41)</f>
        <v>76000</v>
      </c>
      <c r="N35" s="161"/>
      <c r="O35" s="187">
        <f>SUM(O36:O41)</f>
        <v>76000</v>
      </c>
      <c r="P35" s="164"/>
      <c r="Q35" s="187">
        <f>SUM(Q36:Q41)</f>
        <v>76000</v>
      </c>
      <c r="R35" s="161"/>
      <c r="S35" s="187">
        <f>SUM(S36:S41)</f>
        <v>76000</v>
      </c>
      <c r="T35" s="161"/>
      <c r="U35" s="187">
        <f>SUM(U36:U41)</f>
        <v>76000</v>
      </c>
      <c r="V35" s="18">
        <f>SUM(V36:V41)</f>
        <v>160144.18</v>
      </c>
      <c r="W35" s="30">
        <f t="shared" si="3"/>
        <v>210.71602631578946</v>
      </c>
    </row>
    <row r="36" spans="1:23" ht="15" customHeight="1" x14ac:dyDescent="0.25">
      <c r="A36" s="119" t="s">
        <v>28</v>
      </c>
      <c r="B36" s="17" t="s">
        <v>27</v>
      </c>
      <c r="C36" s="190">
        <v>40000</v>
      </c>
      <c r="D36" s="161"/>
      <c r="E36" s="189">
        <v>40000</v>
      </c>
      <c r="F36" s="161"/>
      <c r="G36" s="190">
        <v>40000</v>
      </c>
      <c r="H36" s="161"/>
      <c r="I36" s="189">
        <v>40000</v>
      </c>
      <c r="J36" s="202">
        <v>28515.5</v>
      </c>
      <c r="K36" s="163">
        <f t="shared" si="1"/>
        <v>71.288750000000007</v>
      </c>
      <c r="L36" s="161"/>
      <c r="M36" s="190">
        <v>40000</v>
      </c>
      <c r="N36" s="161"/>
      <c r="O36" s="191">
        <v>40000</v>
      </c>
      <c r="P36" s="161"/>
      <c r="Q36" s="191">
        <v>40000</v>
      </c>
      <c r="R36" s="161"/>
      <c r="S36" s="191">
        <v>40000</v>
      </c>
      <c r="T36" s="161"/>
      <c r="U36" s="191">
        <v>40000</v>
      </c>
      <c r="V36" s="14">
        <v>46889</v>
      </c>
      <c r="W36" s="25">
        <f t="shared" si="3"/>
        <v>117.22250000000001</v>
      </c>
    </row>
    <row r="37" spans="1:23" ht="15" customHeight="1" x14ac:dyDescent="0.25">
      <c r="A37" s="119" t="s">
        <v>28</v>
      </c>
      <c r="B37" s="17" t="s">
        <v>395</v>
      </c>
      <c r="C37" s="190">
        <v>6000</v>
      </c>
      <c r="D37" s="161"/>
      <c r="E37" s="189">
        <v>6000</v>
      </c>
      <c r="F37" s="161"/>
      <c r="G37" s="190">
        <v>6000</v>
      </c>
      <c r="H37" s="161"/>
      <c r="I37" s="189">
        <v>6000</v>
      </c>
      <c r="J37" s="194">
        <v>6807.69</v>
      </c>
      <c r="K37" s="163">
        <f t="shared" si="1"/>
        <v>113.46149999999999</v>
      </c>
      <c r="L37" s="161">
        <v>1000</v>
      </c>
      <c r="M37" s="190">
        <f>L37+I37</f>
        <v>7000</v>
      </c>
      <c r="N37" s="161"/>
      <c r="O37" s="191">
        <f>M37</f>
        <v>7000</v>
      </c>
      <c r="P37" s="161"/>
      <c r="Q37" s="191">
        <f>O37</f>
        <v>7000</v>
      </c>
      <c r="R37" s="161"/>
      <c r="S37" s="191">
        <f>Q37</f>
        <v>7000</v>
      </c>
      <c r="T37" s="161"/>
      <c r="U37" s="191">
        <f>S37</f>
        <v>7000</v>
      </c>
      <c r="V37" s="14">
        <v>8971.2999999999993</v>
      </c>
      <c r="W37" s="25">
        <f t="shared" si="3"/>
        <v>128.16142857142856</v>
      </c>
    </row>
    <row r="38" spans="1:23" ht="15" customHeight="1" x14ac:dyDescent="0.25">
      <c r="A38" s="119" t="s">
        <v>28</v>
      </c>
      <c r="B38" s="17" t="s">
        <v>29</v>
      </c>
      <c r="C38" s="190">
        <v>1000</v>
      </c>
      <c r="D38" s="161"/>
      <c r="E38" s="189">
        <v>1000</v>
      </c>
      <c r="F38" s="161"/>
      <c r="G38" s="190">
        <v>1000</v>
      </c>
      <c r="H38" s="161"/>
      <c r="I38" s="189">
        <v>1000</v>
      </c>
      <c r="J38" s="194">
        <v>0</v>
      </c>
      <c r="K38" s="163">
        <f t="shared" si="1"/>
        <v>0</v>
      </c>
      <c r="L38" s="161"/>
      <c r="M38" s="190">
        <v>1000</v>
      </c>
      <c r="N38" s="161"/>
      <c r="O38" s="191">
        <v>1000</v>
      </c>
      <c r="P38" s="161"/>
      <c r="Q38" s="191">
        <v>1000</v>
      </c>
      <c r="R38" s="161"/>
      <c r="S38" s="191">
        <v>1000</v>
      </c>
      <c r="T38" s="161"/>
      <c r="U38" s="191">
        <v>1000</v>
      </c>
      <c r="V38" s="14">
        <v>0</v>
      </c>
      <c r="W38" s="25">
        <f t="shared" si="3"/>
        <v>0</v>
      </c>
    </row>
    <row r="39" spans="1:23" ht="15" customHeight="1" x14ac:dyDescent="0.25">
      <c r="A39" s="119" t="s">
        <v>28</v>
      </c>
      <c r="B39" s="17" t="s">
        <v>396</v>
      </c>
      <c r="C39" s="190">
        <v>7000</v>
      </c>
      <c r="D39" s="161"/>
      <c r="E39" s="189">
        <v>7000</v>
      </c>
      <c r="F39" s="161"/>
      <c r="G39" s="190">
        <v>7000</v>
      </c>
      <c r="H39" s="161"/>
      <c r="I39" s="189">
        <v>7000</v>
      </c>
      <c r="J39" s="194">
        <v>2569.4699999999998</v>
      </c>
      <c r="K39" s="163">
        <f t="shared" si="1"/>
        <v>36.706714285714284</v>
      </c>
      <c r="L39" s="161"/>
      <c r="M39" s="190">
        <v>7000</v>
      </c>
      <c r="N39" s="161"/>
      <c r="O39" s="191">
        <v>7000</v>
      </c>
      <c r="P39" s="161"/>
      <c r="Q39" s="191">
        <v>7000</v>
      </c>
      <c r="R39" s="161"/>
      <c r="S39" s="191">
        <v>7000</v>
      </c>
      <c r="T39" s="161"/>
      <c r="U39" s="191">
        <v>7000</v>
      </c>
      <c r="V39" s="14">
        <v>78194.48</v>
      </c>
      <c r="W39" s="25">
        <f t="shared" si="3"/>
        <v>1117.0639999999999</v>
      </c>
    </row>
    <row r="40" spans="1:23" ht="15" customHeight="1" x14ac:dyDescent="0.25">
      <c r="A40" s="119" t="s">
        <v>28</v>
      </c>
      <c r="B40" s="17" t="s">
        <v>30</v>
      </c>
      <c r="C40" s="190">
        <v>17500</v>
      </c>
      <c r="D40" s="161"/>
      <c r="E40" s="189">
        <v>17500</v>
      </c>
      <c r="F40" s="161"/>
      <c r="G40" s="190">
        <v>17500</v>
      </c>
      <c r="H40" s="161"/>
      <c r="I40" s="189">
        <v>17500</v>
      </c>
      <c r="J40" s="202">
        <v>10460</v>
      </c>
      <c r="K40" s="163">
        <f t="shared" si="1"/>
        <v>59.771428571428572</v>
      </c>
      <c r="L40" s="161"/>
      <c r="M40" s="190">
        <v>17500</v>
      </c>
      <c r="N40" s="161"/>
      <c r="O40" s="191">
        <v>17500</v>
      </c>
      <c r="P40" s="161"/>
      <c r="Q40" s="191">
        <v>17500</v>
      </c>
      <c r="R40" s="161"/>
      <c r="S40" s="191">
        <v>17500</v>
      </c>
      <c r="T40" s="161"/>
      <c r="U40" s="191">
        <v>17500</v>
      </c>
      <c r="V40" s="14">
        <v>22730</v>
      </c>
      <c r="W40" s="25">
        <f t="shared" si="3"/>
        <v>129.8857142857143</v>
      </c>
    </row>
    <row r="41" spans="1:23" ht="15" customHeight="1" x14ac:dyDescent="0.25">
      <c r="A41" s="119" t="s">
        <v>28</v>
      </c>
      <c r="B41" s="17" t="s">
        <v>31</v>
      </c>
      <c r="C41" s="190">
        <v>3000</v>
      </c>
      <c r="D41" s="161"/>
      <c r="E41" s="189">
        <v>3000</v>
      </c>
      <c r="F41" s="161"/>
      <c r="G41" s="190">
        <v>3000</v>
      </c>
      <c r="H41" s="161"/>
      <c r="I41" s="189">
        <v>3000</v>
      </c>
      <c r="J41" s="202">
        <v>3359.4</v>
      </c>
      <c r="K41" s="163">
        <f t="shared" si="1"/>
        <v>111.98000000000002</v>
      </c>
      <c r="L41" s="161">
        <v>500</v>
      </c>
      <c r="M41" s="190">
        <f>L41+I41</f>
        <v>3500</v>
      </c>
      <c r="N41" s="161"/>
      <c r="O41" s="191">
        <f>M41</f>
        <v>3500</v>
      </c>
      <c r="P41" s="161"/>
      <c r="Q41" s="191">
        <f>O41</f>
        <v>3500</v>
      </c>
      <c r="R41" s="161"/>
      <c r="S41" s="191">
        <f>Q41</f>
        <v>3500</v>
      </c>
      <c r="T41" s="161"/>
      <c r="U41" s="191">
        <f>S41</f>
        <v>3500</v>
      </c>
      <c r="V41" s="14">
        <v>3359.4</v>
      </c>
      <c r="W41" s="25">
        <f t="shared" si="3"/>
        <v>95.982857142857142</v>
      </c>
    </row>
    <row r="42" spans="1:23" ht="15" customHeight="1" x14ac:dyDescent="0.25">
      <c r="A42" s="119"/>
      <c r="B42" s="17"/>
      <c r="C42" s="190"/>
      <c r="D42" s="161"/>
      <c r="E42" s="189"/>
      <c r="F42" s="161"/>
      <c r="G42" s="190"/>
      <c r="H42" s="161"/>
      <c r="I42" s="189"/>
      <c r="J42" s="194"/>
      <c r="K42" s="163"/>
      <c r="L42" s="161"/>
      <c r="M42" s="190"/>
      <c r="N42" s="161"/>
      <c r="O42" s="191"/>
      <c r="P42" s="161"/>
      <c r="Q42" s="191"/>
      <c r="R42" s="161"/>
      <c r="S42" s="191"/>
      <c r="T42" s="161"/>
      <c r="U42" s="191"/>
      <c r="V42" s="14"/>
      <c r="W42" s="16"/>
    </row>
    <row r="43" spans="1:23" ht="15" customHeight="1" x14ac:dyDescent="0.25">
      <c r="A43" s="118">
        <v>240</v>
      </c>
      <c r="B43" s="146" t="s">
        <v>32</v>
      </c>
      <c r="C43" s="182">
        <f>SUM(C44)</f>
        <v>1500</v>
      </c>
      <c r="D43" s="161"/>
      <c r="E43" s="181">
        <f>SUM(E44)</f>
        <v>1500</v>
      </c>
      <c r="F43" s="161"/>
      <c r="G43" s="182">
        <f>SUM(G44)</f>
        <v>1500</v>
      </c>
      <c r="H43" s="161"/>
      <c r="I43" s="181">
        <f>SUM(I44)</f>
        <v>1500</v>
      </c>
      <c r="J43" s="183">
        <f>SUM(J44)</f>
        <v>909.18</v>
      </c>
      <c r="K43" s="170">
        <f t="shared" si="1"/>
        <v>60.612000000000002</v>
      </c>
      <c r="L43" s="161"/>
      <c r="M43" s="182">
        <f>SUM(M44)</f>
        <v>1500</v>
      </c>
      <c r="N43" s="161"/>
      <c r="O43" s="187">
        <f>SUM(O44)</f>
        <v>1500</v>
      </c>
      <c r="P43" s="164"/>
      <c r="Q43" s="187">
        <f>SUM(Q44)</f>
        <v>1500</v>
      </c>
      <c r="R43" s="161"/>
      <c r="S43" s="187">
        <f>SUM(S44)</f>
        <v>1500</v>
      </c>
      <c r="T43" s="161"/>
      <c r="U43" s="187">
        <f>SUM(U44)</f>
        <v>1500</v>
      </c>
      <c r="V43" s="18">
        <f>SUM(V44)</f>
        <v>2349.4499999999998</v>
      </c>
      <c r="W43" s="22">
        <f t="shared" si="3"/>
        <v>156.62999999999997</v>
      </c>
    </row>
    <row r="44" spans="1:23" ht="15" customHeight="1" x14ac:dyDescent="0.25">
      <c r="A44" s="119">
        <v>242</v>
      </c>
      <c r="B44" s="17" t="s">
        <v>33</v>
      </c>
      <c r="C44" s="190">
        <v>1500</v>
      </c>
      <c r="D44" s="161"/>
      <c r="E44" s="189">
        <v>1500</v>
      </c>
      <c r="F44" s="161"/>
      <c r="G44" s="190">
        <v>1500</v>
      </c>
      <c r="H44" s="161"/>
      <c r="I44" s="189">
        <v>1500</v>
      </c>
      <c r="J44" s="194">
        <v>909.18</v>
      </c>
      <c r="K44" s="163"/>
      <c r="L44" s="161"/>
      <c r="M44" s="190">
        <v>1500</v>
      </c>
      <c r="N44" s="161"/>
      <c r="O44" s="191">
        <v>1500</v>
      </c>
      <c r="P44" s="161"/>
      <c r="Q44" s="191">
        <v>1500</v>
      </c>
      <c r="R44" s="161"/>
      <c r="S44" s="191">
        <v>1500</v>
      </c>
      <c r="T44" s="161"/>
      <c r="U44" s="191">
        <v>1500</v>
      </c>
      <c r="V44" s="14">
        <v>2349.4499999999998</v>
      </c>
      <c r="W44" s="16">
        <f t="shared" si="3"/>
        <v>156.62999999999997</v>
      </c>
    </row>
    <row r="45" spans="1:23" ht="15" customHeight="1" x14ac:dyDescent="0.25">
      <c r="A45" s="119"/>
      <c r="B45" s="17"/>
      <c r="C45" s="204"/>
      <c r="D45" s="161"/>
      <c r="E45" s="204"/>
      <c r="F45" s="161"/>
      <c r="G45" s="205"/>
      <c r="H45" s="161"/>
      <c r="I45" s="206"/>
      <c r="J45" s="194"/>
      <c r="K45" s="163"/>
      <c r="L45" s="161"/>
      <c r="M45" s="195"/>
      <c r="N45" s="161"/>
      <c r="O45" s="196"/>
      <c r="P45" s="161"/>
      <c r="Q45" s="196"/>
      <c r="R45" s="161"/>
      <c r="S45" s="196"/>
      <c r="T45" s="161"/>
      <c r="U45" s="196"/>
      <c r="V45" s="14"/>
      <c r="W45" s="16"/>
    </row>
    <row r="46" spans="1:23" ht="15" customHeight="1" x14ac:dyDescent="0.25">
      <c r="A46" s="118">
        <v>290</v>
      </c>
      <c r="B46" s="146" t="s">
        <v>34</v>
      </c>
      <c r="C46" s="182">
        <f>SUM(C47:C51)</f>
        <v>29000</v>
      </c>
      <c r="D46" s="161"/>
      <c r="E46" s="181">
        <f>SUM(E47:E51)</f>
        <v>29000</v>
      </c>
      <c r="F46" s="161"/>
      <c r="G46" s="182">
        <f>SUM(G47:G51)</f>
        <v>29000</v>
      </c>
      <c r="H46" s="161"/>
      <c r="I46" s="181">
        <f>SUM(I47:I51)</f>
        <v>29000</v>
      </c>
      <c r="J46" s="183">
        <f>SUM(J47:J51)</f>
        <v>51751.950000000004</v>
      </c>
      <c r="K46" s="170">
        <f t="shared" si="1"/>
        <v>178.45500000000001</v>
      </c>
      <c r="L46" s="161"/>
      <c r="M46" s="207">
        <f>SUM(M47:M51)</f>
        <v>87795</v>
      </c>
      <c r="N46" s="161"/>
      <c r="O46" s="208">
        <f>SUM(O47:O51)</f>
        <v>87795</v>
      </c>
      <c r="P46" s="164"/>
      <c r="Q46" s="208">
        <f>SUM(Q47:Q51)</f>
        <v>87795</v>
      </c>
      <c r="R46" s="161"/>
      <c r="S46" s="208">
        <f>SUM(S47:S51)</f>
        <v>87795</v>
      </c>
      <c r="T46" s="161"/>
      <c r="U46" s="208">
        <f>SUM(U47:U51)</f>
        <v>87795</v>
      </c>
      <c r="V46" s="18">
        <f>SUM(V47:V51)</f>
        <v>98524.68</v>
      </c>
      <c r="W46" s="30">
        <f t="shared" si="3"/>
        <v>112.22128822825901</v>
      </c>
    </row>
    <row r="47" spans="1:23" ht="15" customHeight="1" x14ac:dyDescent="0.25">
      <c r="A47" s="119" t="s">
        <v>36</v>
      </c>
      <c r="B47" s="17" t="s">
        <v>35</v>
      </c>
      <c r="C47" s="190">
        <v>15000</v>
      </c>
      <c r="D47" s="161"/>
      <c r="E47" s="189">
        <v>15000</v>
      </c>
      <c r="F47" s="161"/>
      <c r="G47" s="190">
        <v>15000</v>
      </c>
      <c r="H47" s="161"/>
      <c r="I47" s="189">
        <v>15000</v>
      </c>
      <c r="J47" s="194">
        <v>13763.54</v>
      </c>
      <c r="K47" s="163">
        <f t="shared" si="1"/>
        <v>91.756933333333336</v>
      </c>
      <c r="L47" s="161"/>
      <c r="M47" s="195">
        <f>I47</f>
        <v>15000</v>
      </c>
      <c r="N47" s="161"/>
      <c r="O47" s="196">
        <f>M47</f>
        <v>15000</v>
      </c>
      <c r="P47" s="161"/>
      <c r="Q47" s="196">
        <f>O47</f>
        <v>15000</v>
      </c>
      <c r="R47" s="161"/>
      <c r="S47" s="196">
        <f>Q47</f>
        <v>15000</v>
      </c>
      <c r="T47" s="161"/>
      <c r="U47" s="196">
        <f>S47</f>
        <v>15000</v>
      </c>
      <c r="V47" s="14">
        <v>27433.61</v>
      </c>
      <c r="W47" s="25">
        <f t="shared" si="3"/>
        <v>182.89073333333334</v>
      </c>
    </row>
    <row r="48" spans="1:23" ht="15" customHeight="1" x14ac:dyDescent="0.25">
      <c r="A48" s="119" t="s">
        <v>36</v>
      </c>
      <c r="B48" s="17" t="s">
        <v>37</v>
      </c>
      <c r="C48" s="190">
        <v>9000</v>
      </c>
      <c r="D48" s="161"/>
      <c r="E48" s="189">
        <v>9000</v>
      </c>
      <c r="F48" s="161"/>
      <c r="G48" s="190">
        <v>9000</v>
      </c>
      <c r="H48" s="161"/>
      <c r="I48" s="189">
        <v>9000</v>
      </c>
      <c r="J48" s="194">
        <v>97.57</v>
      </c>
      <c r="K48" s="163">
        <f t="shared" si="1"/>
        <v>1.084111111111111</v>
      </c>
      <c r="L48" s="161"/>
      <c r="M48" s="195">
        <f>I48</f>
        <v>9000</v>
      </c>
      <c r="N48" s="161"/>
      <c r="O48" s="196">
        <f>M48</f>
        <v>9000</v>
      </c>
      <c r="P48" s="161"/>
      <c r="Q48" s="196">
        <f>O48</f>
        <v>9000</v>
      </c>
      <c r="R48" s="161"/>
      <c r="S48" s="196">
        <f>Q48</f>
        <v>9000</v>
      </c>
      <c r="T48" s="161"/>
      <c r="U48" s="196">
        <f>S48</f>
        <v>9000</v>
      </c>
      <c r="V48" s="14">
        <v>537.51</v>
      </c>
      <c r="W48" s="25">
        <f t="shared" si="3"/>
        <v>5.9723333333333333</v>
      </c>
    </row>
    <row r="49" spans="1:23" ht="15" customHeight="1" x14ac:dyDescent="0.25">
      <c r="A49" s="119">
        <v>292006</v>
      </c>
      <c r="B49" s="17" t="s">
        <v>376</v>
      </c>
      <c r="C49" s="190"/>
      <c r="D49" s="161"/>
      <c r="E49" s="189"/>
      <c r="F49" s="161"/>
      <c r="G49" s="190"/>
      <c r="H49" s="161"/>
      <c r="I49" s="189"/>
      <c r="J49" s="194">
        <v>845.89</v>
      </c>
      <c r="K49" s="163"/>
      <c r="L49" s="161">
        <v>1700</v>
      </c>
      <c r="M49" s="195">
        <f>L49</f>
        <v>1700</v>
      </c>
      <c r="N49" s="161"/>
      <c r="O49" s="196">
        <f>M49</f>
        <v>1700</v>
      </c>
      <c r="P49" s="161"/>
      <c r="Q49" s="196">
        <f>O49</f>
        <v>1700</v>
      </c>
      <c r="R49" s="161"/>
      <c r="S49" s="196">
        <f>Q49</f>
        <v>1700</v>
      </c>
      <c r="T49" s="161"/>
      <c r="U49" s="196">
        <f>S49</f>
        <v>1700</v>
      </c>
      <c r="V49" s="14">
        <v>1864.76</v>
      </c>
      <c r="W49" s="25">
        <f t="shared" si="3"/>
        <v>109.69176470588235</v>
      </c>
    </row>
    <row r="50" spans="1:23" ht="15" customHeight="1" x14ac:dyDescent="0.25">
      <c r="A50" s="119" t="s">
        <v>36</v>
      </c>
      <c r="B50" s="17" t="s">
        <v>375</v>
      </c>
      <c r="C50" s="190"/>
      <c r="D50" s="161"/>
      <c r="E50" s="189"/>
      <c r="F50" s="161"/>
      <c r="G50" s="190"/>
      <c r="H50" s="161"/>
      <c r="I50" s="189"/>
      <c r="J50" s="209">
        <v>31721.99</v>
      </c>
      <c r="K50" s="163"/>
      <c r="L50" s="161">
        <v>56595</v>
      </c>
      <c r="M50" s="195">
        <f>L50</f>
        <v>56595</v>
      </c>
      <c r="N50" s="161"/>
      <c r="O50" s="196">
        <f>M50</f>
        <v>56595</v>
      </c>
      <c r="P50" s="161"/>
      <c r="Q50" s="196">
        <f>O50</f>
        <v>56595</v>
      </c>
      <c r="R50" s="161"/>
      <c r="S50" s="196">
        <f>Q50</f>
        <v>56595</v>
      </c>
      <c r="T50" s="161"/>
      <c r="U50" s="196">
        <f>S50</f>
        <v>56595</v>
      </c>
      <c r="V50" s="14">
        <v>63200.639999999999</v>
      </c>
      <c r="W50" s="25">
        <f t="shared" si="3"/>
        <v>111.67177312483435</v>
      </c>
    </row>
    <row r="51" spans="1:23" ht="15" customHeight="1" x14ac:dyDescent="0.25">
      <c r="A51" s="119" t="s">
        <v>36</v>
      </c>
      <c r="B51" s="17" t="s">
        <v>34</v>
      </c>
      <c r="C51" s="190">
        <v>5000</v>
      </c>
      <c r="D51" s="161"/>
      <c r="E51" s="189">
        <v>5000</v>
      </c>
      <c r="F51" s="161"/>
      <c r="G51" s="190">
        <v>5000</v>
      </c>
      <c r="H51" s="161"/>
      <c r="I51" s="189">
        <v>5000</v>
      </c>
      <c r="J51" s="194">
        <v>5322.96</v>
      </c>
      <c r="K51" s="163">
        <f t="shared" si="1"/>
        <v>106.4592</v>
      </c>
      <c r="L51" s="161">
        <v>500</v>
      </c>
      <c r="M51" s="195">
        <f>L51+I51</f>
        <v>5500</v>
      </c>
      <c r="N51" s="161"/>
      <c r="O51" s="196">
        <f>M51</f>
        <v>5500</v>
      </c>
      <c r="P51" s="161"/>
      <c r="Q51" s="196">
        <f>O51</f>
        <v>5500</v>
      </c>
      <c r="R51" s="161"/>
      <c r="S51" s="196">
        <f>Q51</f>
        <v>5500</v>
      </c>
      <c r="T51" s="161"/>
      <c r="U51" s="196">
        <f>S51</f>
        <v>5500</v>
      </c>
      <c r="V51" s="14">
        <v>5488.16</v>
      </c>
      <c r="W51" s="25">
        <f t="shared" si="3"/>
        <v>99.784727272727267</v>
      </c>
    </row>
    <row r="52" spans="1:23" ht="15" customHeight="1" x14ac:dyDescent="0.25">
      <c r="A52" s="120"/>
      <c r="B52" s="147"/>
      <c r="C52" s="190"/>
      <c r="D52" s="161"/>
      <c r="E52" s="189"/>
      <c r="F52" s="161"/>
      <c r="G52" s="190"/>
      <c r="H52" s="161"/>
      <c r="I52" s="189"/>
      <c r="J52" s="194"/>
      <c r="K52" s="163"/>
      <c r="L52" s="161"/>
      <c r="M52" s="195"/>
      <c r="N52" s="161"/>
      <c r="O52" s="196"/>
      <c r="P52" s="161"/>
      <c r="Q52" s="196"/>
      <c r="R52" s="161"/>
      <c r="S52" s="196"/>
      <c r="T52" s="161"/>
      <c r="U52" s="210"/>
      <c r="V52" s="14"/>
      <c r="W52" s="16"/>
    </row>
    <row r="53" spans="1:23" ht="15" customHeight="1" x14ac:dyDescent="0.25">
      <c r="A53" s="118">
        <v>300</v>
      </c>
      <c r="B53" s="146" t="s">
        <v>38</v>
      </c>
      <c r="C53" s="197">
        <f>SUM(C54:C83)</f>
        <v>1482225.35</v>
      </c>
      <c r="D53" s="161"/>
      <c r="E53" s="198">
        <f>SUM(E54:E83)</f>
        <v>1482225.35</v>
      </c>
      <c r="F53" s="161"/>
      <c r="G53" s="197">
        <f>SUM(G54:G83)</f>
        <v>1482225.35</v>
      </c>
      <c r="H53" s="161"/>
      <c r="I53" s="198">
        <f>SUM(I54:I83)</f>
        <v>1485982.35</v>
      </c>
      <c r="J53" s="199">
        <f>SUM(J54:J86)</f>
        <v>797817.48</v>
      </c>
      <c r="K53" s="170">
        <f t="shared" si="1"/>
        <v>53.689566366653011</v>
      </c>
      <c r="L53" s="161"/>
      <c r="M53" s="211">
        <f>SUM(M54:M86)</f>
        <v>1523031.35</v>
      </c>
      <c r="N53" s="161"/>
      <c r="O53" s="212">
        <f>SUM(O54:O86)</f>
        <v>1523031.35</v>
      </c>
      <c r="P53" s="213"/>
      <c r="Q53" s="212">
        <f>SUM(Q54:Q86)</f>
        <v>1523031.35</v>
      </c>
      <c r="R53" s="161"/>
      <c r="S53" s="212">
        <f>SUM(S54:S86)</f>
        <v>1523031.35</v>
      </c>
      <c r="T53" s="167"/>
      <c r="U53" s="212">
        <f>SUM(U54:U86)</f>
        <v>1606114.35</v>
      </c>
      <c r="V53" s="18">
        <f>SUM(V54:V86)</f>
        <v>1606029.3599999999</v>
      </c>
      <c r="W53" s="30">
        <f t="shared" si="3"/>
        <v>99.994708346886995</v>
      </c>
    </row>
    <row r="54" spans="1:23" ht="15" customHeight="1" x14ac:dyDescent="0.25">
      <c r="A54" s="119" t="s">
        <v>40</v>
      </c>
      <c r="B54" s="17" t="s">
        <v>39</v>
      </c>
      <c r="C54" s="192">
        <v>10328</v>
      </c>
      <c r="D54" s="161"/>
      <c r="E54" s="193">
        <v>10328</v>
      </c>
      <c r="F54" s="161"/>
      <c r="G54" s="192">
        <v>10328</v>
      </c>
      <c r="H54" s="161"/>
      <c r="I54" s="193">
        <v>10328</v>
      </c>
      <c r="J54" s="194">
        <v>10333.23</v>
      </c>
      <c r="K54" s="163">
        <f t="shared" si="1"/>
        <v>100.05063903950426</v>
      </c>
      <c r="L54" s="161">
        <v>6</v>
      </c>
      <c r="M54" s="192">
        <f>L54+I54</f>
        <v>10334</v>
      </c>
      <c r="N54" s="161"/>
      <c r="O54" s="201">
        <f>M54</f>
        <v>10334</v>
      </c>
      <c r="P54" s="161"/>
      <c r="Q54" s="201">
        <f>O54</f>
        <v>10334</v>
      </c>
      <c r="R54" s="161"/>
      <c r="S54" s="201">
        <f>Q54</f>
        <v>10334</v>
      </c>
      <c r="T54" s="161"/>
      <c r="U54" s="201">
        <f>S54</f>
        <v>10334</v>
      </c>
      <c r="V54" s="107">
        <v>10333.23</v>
      </c>
      <c r="W54" s="25">
        <f t="shared" si="3"/>
        <v>99.992548867814975</v>
      </c>
    </row>
    <row r="55" spans="1:23" ht="15" customHeight="1" x14ac:dyDescent="0.25">
      <c r="A55" s="119" t="s">
        <v>40</v>
      </c>
      <c r="B55" s="17" t="s">
        <v>41</v>
      </c>
      <c r="C55" s="192">
        <v>420</v>
      </c>
      <c r="D55" s="161"/>
      <c r="E55" s="193">
        <v>420</v>
      </c>
      <c r="F55" s="161"/>
      <c r="G55" s="192">
        <v>420</v>
      </c>
      <c r="H55" s="161"/>
      <c r="I55" s="193">
        <v>420</v>
      </c>
      <c r="J55" s="194">
        <v>0</v>
      </c>
      <c r="K55" s="163">
        <f t="shared" si="1"/>
        <v>0</v>
      </c>
      <c r="L55" s="161">
        <v>-79</v>
      </c>
      <c r="M55" s="192">
        <f>L55+I55</f>
        <v>341</v>
      </c>
      <c r="N55" s="165"/>
      <c r="O55" s="201">
        <f>M55</f>
        <v>341</v>
      </c>
      <c r="P55" s="161"/>
      <c r="Q55" s="201">
        <f>O55</f>
        <v>341</v>
      </c>
      <c r="R55" s="161"/>
      <c r="S55" s="201">
        <f>Q55</f>
        <v>341</v>
      </c>
      <c r="T55" s="161"/>
      <c r="U55" s="201">
        <f>S55</f>
        <v>341</v>
      </c>
      <c r="V55" s="107">
        <v>340.76</v>
      </c>
      <c r="W55" s="25">
        <f t="shared" si="3"/>
        <v>99.929618768328439</v>
      </c>
    </row>
    <row r="56" spans="1:23" ht="15" customHeight="1" x14ac:dyDescent="0.25">
      <c r="A56" s="119" t="s">
        <v>40</v>
      </c>
      <c r="B56" s="17" t="s">
        <v>42</v>
      </c>
      <c r="C56" s="192">
        <v>200</v>
      </c>
      <c r="D56" s="161"/>
      <c r="E56" s="193">
        <v>200</v>
      </c>
      <c r="F56" s="161"/>
      <c r="G56" s="192">
        <v>200</v>
      </c>
      <c r="H56" s="161"/>
      <c r="I56" s="193">
        <v>200</v>
      </c>
      <c r="J56" s="194">
        <v>853.32</v>
      </c>
      <c r="K56" s="163">
        <f t="shared" si="1"/>
        <v>426.66</v>
      </c>
      <c r="L56" s="161">
        <v>653</v>
      </c>
      <c r="M56" s="192">
        <f>L56+I56</f>
        <v>853</v>
      </c>
      <c r="N56" s="161"/>
      <c r="O56" s="201">
        <f>M56</f>
        <v>853</v>
      </c>
      <c r="P56" s="161"/>
      <c r="Q56" s="201">
        <f>O56</f>
        <v>853</v>
      </c>
      <c r="R56" s="161"/>
      <c r="S56" s="201">
        <f>Q56</f>
        <v>853</v>
      </c>
      <c r="T56" s="163"/>
      <c r="U56" s="201">
        <f>S56</f>
        <v>853</v>
      </c>
      <c r="V56" s="107">
        <v>853.32</v>
      </c>
      <c r="W56" s="25">
        <f t="shared" si="3"/>
        <v>100.0375146541618</v>
      </c>
    </row>
    <row r="57" spans="1:23" ht="15" customHeight="1" x14ac:dyDescent="0.25">
      <c r="A57" s="119" t="s">
        <v>40</v>
      </c>
      <c r="B57" s="17" t="s">
        <v>43</v>
      </c>
      <c r="C57" s="192">
        <v>2540</v>
      </c>
      <c r="D57" s="161"/>
      <c r="E57" s="193">
        <v>2540</v>
      </c>
      <c r="F57" s="161"/>
      <c r="G57" s="192">
        <v>2540</v>
      </c>
      <c r="H57" s="161"/>
      <c r="I57" s="193">
        <v>2540</v>
      </c>
      <c r="J57" s="194">
        <v>1412.44</v>
      </c>
      <c r="K57" s="163">
        <f t="shared" si="1"/>
        <v>55.607874015748038</v>
      </c>
      <c r="L57" s="161"/>
      <c r="M57" s="192">
        <v>2540</v>
      </c>
      <c r="N57" s="161"/>
      <c r="O57" s="201">
        <v>2540</v>
      </c>
      <c r="P57" s="161"/>
      <c r="Q57" s="201">
        <v>2540</v>
      </c>
      <c r="R57" s="161"/>
      <c r="S57" s="201">
        <v>2540</v>
      </c>
      <c r="T57" s="163">
        <v>-74</v>
      </c>
      <c r="U57" s="201">
        <f>T57+S57</f>
        <v>2466</v>
      </c>
      <c r="V57" s="107">
        <v>2466.1</v>
      </c>
      <c r="W57" s="25">
        <f t="shared" si="3"/>
        <v>100.00405515004054</v>
      </c>
    </row>
    <row r="58" spans="1:23" ht="15" customHeight="1" x14ac:dyDescent="0.25">
      <c r="A58" s="119" t="s">
        <v>40</v>
      </c>
      <c r="B58" s="17" t="s">
        <v>44</v>
      </c>
      <c r="C58" s="192">
        <v>15000</v>
      </c>
      <c r="D58" s="161"/>
      <c r="E58" s="193">
        <v>15000</v>
      </c>
      <c r="F58" s="161"/>
      <c r="G58" s="192">
        <v>15000</v>
      </c>
      <c r="H58" s="161"/>
      <c r="I58" s="193">
        <v>15000</v>
      </c>
      <c r="J58" s="194">
        <v>10324.39</v>
      </c>
      <c r="K58" s="163">
        <f t="shared" si="1"/>
        <v>68.829266666666669</v>
      </c>
      <c r="L58" s="161"/>
      <c r="M58" s="192">
        <v>15000</v>
      </c>
      <c r="N58" s="161"/>
      <c r="O58" s="201">
        <v>15000</v>
      </c>
      <c r="P58" s="161"/>
      <c r="Q58" s="201">
        <v>15000</v>
      </c>
      <c r="R58" s="161"/>
      <c r="S58" s="201">
        <v>15000</v>
      </c>
      <c r="T58" s="163">
        <v>5776</v>
      </c>
      <c r="U58" s="201">
        <f>T58+S58</f>
        <v>20776</v>
      </c>
      <c r="V58" s="107">
        <v>20776.53</v>
      </c>
      <c r="W58" s="25">
        <f t="shared" si="3"/>
        <v>100.00255102040816</v>
      </c>
    </row>
    <row r="59" spans="1:23" ht="15" customHeight="1" x14ac:dyDescent="0.25">
      <c r="A59" s="119" t="s">
        <v>40</v>
      </c>
      <c r="B59" s="17" t="s">
        <v>45</v>
      </c>
      <c r="C59" s="192">
        <v>10409</v>
      </c>
      <c r="D59" s="161"/>
      <c r="E59" s="193">
        <v>10409</v>
      </c>
      <c r="F59" s="161"/>
      <c r="G59" s="192">
        <v>10409</v>
      </c>
      <c r="H59" s="161"/>
      <c r="I59" s="193">
        <v>10409</v>
      </c>
      <c r="J59" s="194">
        <v>5167.26</v>
      </c>
      <c r="K59" s="163">
        <f t="shared" si="1"/>
        <v>49.642232683254875</v>
      </c>
      <c r="L59" s="161">
        <v>307</v>
      </c>
      <c r="M59" s="192">
        <f>L59+I59</f>
        <v>10716</v>
      </c>
      <c r="N59" s="161"/>
      <c r="O59" s="201">
        <f>M59</f>
        <v>10716</v>
      </c>
      <c r="P59" s="161"/>
      <c r="Q59" s="201">
        <f>O59</f>
        <v>10716</v>
      </c>
      <c r="R59" s="161"/>
      <c r="S59" s="201">
        <f>Q59</f>
        <v>10716</v>
      </c>
      <c r="T59" s="163"/>
      <c r="U59" s="201">
        <f>S59</f>
        <v>10716</v>
      </c>
      <c r="V59" s="107">
        <v>10716.21</v>
      </c>
      <c r="W59" s="25">
        <f t="shared" si="3"/>
        <v>100.00195968645016</v>
      </c>
    </row>
    <row r="60" spans="1:23" ht="15" customHeight="1" x14ac:dyDescent="0.25">
      <c r="A60" s="119" t="s">
        <v>40</v>
      </c>
      <c r="B60" s="17" t="s">
        <v>46</v>
      </c>
      <c r="C60" s="192">
        <v>2600</v>
      </c>
      <c r="D60" s="161"/>
      <c r="E60" s="193">
        <v>2600</v>
      </c>
      <c r="F60" s="161"/>
      <c r="G60" s="192">
        <v>2600</v>
      </c>
      <c r="H60" s="161">
        <v>3757</v>
      </c>
      <c r="I60" s="193">
        <f>H60+G60</f>
        <v>6357</v>
      </c>
      <c r="J60" s="194">
        <v>6356.48</v>
      </c>
      <c r="K60" s="163">
        <f t="shared" si="1"/>
        <v>99.991820040899796</v>
      </c>
      <c r="L60" s="161"/>
      <c r="M60" s="192">
        <v>6357</v>
      </c>
      <c r="N60" s="161"/>
      <c r="O60" s="201">
        <v>6357</v>
      </c>
      <c r="P60" s="161"/>
      <c r="Q60" s="201">
        <v>6357</v>
      </c>
      <c r="R60" s="161"/>
      <c r="S60" s="201">
        <v>6357</v>
      </c>
      <c r="T60" s="163"/>
      <c r="U60" s="201">
        <v>6357</v>
      </c>
      <c r="V60" s="107">
        <v>6356.48</v>
      </c>
      <c r="W60" s="25">
        <f t="shared" si="3"/>
        <v>99.991820040899796</v>
      </c>
    </row>
    <row r="61" spans="1:23" ht="15" customHeight="1" x14ac:dyDescent="0.25">
      <c r="A61" s="119" t="s">
        <v>40</v>
      </c>
      <c r="B61" s="17" t="s">
        <v>47</v>
      </c>
      <c r="C61" s="192">
        <v>2600</v>
      </c>
      <c r="D61" s="161"/>
      <c r="E61" s="193">
        <v>2600</v>
      </c>
      <c r="F61" s="161"/>
      <c r="G61" s="192">
        <v>2600</v>
      </c>
      <c r="H61" s="161"/>
      <c r="I61" s="193">
        <v>2600</v>
      </c>
      <c r="J61" s="194">
        <v>2603.04</v>
      </c>
      <c r="K61" s="163">
        <f t="shared" si="1"/>
        <v>100.11692307692309</v>
      </c>
      <c r="L61" s="161">
        <v>3</v>
      </c>
      <c r="M61" s="192">
        <f>L61+I61</f>
        <v>2603</v>
      </c>
      <c r="N61" s="161"/>
      <c r="O61" s="201">
        <f>M61</f>
        <v>2603</v>
      </c>
      <c r="P61" s="161"/>
      <c r="Q61" s="201">
        <f>O61</f>
        <v>2603</v>
      </c>
      <c r="R61" s="161"/>
      <c r="S61" s="201">
        <f>Q61</f>
        <v>2603</v>
      </c>
      <c r="T61" s="163"/>
      <c r="U61" s="201">
        <f>S61</f>
        <v>2603</v>
      </c>
      <c r="V61" s="107">
        <v>2603.04</v>
      </c>
      <c r="W61" s="25">
        <f t="shared" si="3"/>
        <v>100.0015366884364</v>
      </c>
    </row>
    <row r="62" spans="1:23" ht="15" customHeight="1" x14ac:dyDescent="0.25">
      <c r="A62" s="119" t="s">
        <v>40</v>
      </c>
      <c r="B62" s="17" t="s">
        <v>48</v>
      </c>
      <c r="C62" s="192">
        <v>1160</v>
      </c>
      <c r="D62" s="161"/>
      <c r="E62" s="193">
        <v>1160</v>
      </c>
      <c r="F62" s="161"/>
      <c r="G62" s="192">
        <v>1160</v>
      </c>
      <c r="H62" s="161"/>
      <c r="I62" s="193">
        <v>1160</v>
      </c>
      <c r="J62" s="202">
        <v>73</v>
      </c>
      <c r="K62" s="163">
        <f t="shared" si="1"/>
        <v>6.2931034482758621</v>
      </c>
      <c r="L62" s="161">
        <v>-1087</v>
      </c>
      <c r="M62" s="192">
        <f>L62+I62</f>
        <v>73</v>
      </c>
      <c r="N62" s="161"/>
      <c r="O62" s="201">
        <f>M62</f>
        <v>73</v>
      </c>
      <c r="P62" s="161"/>
      <c r="Q62" s="201">
        <f>O62</f>
        <v>73</v>
      </c>
      <c r="R62" s="161"/>
      <c r="S62" s="201">
        <f>Q62</f>
        <v>73</v>
      </c>
      <c r="T62" s="168">
        <v>108</v>
      </c>
      <c r="U62" s="214">
        <f t="shared" ref="U62:U71" si="4">T62+S62</f>
        <v>181</v>
      </c>
      <c r="V62" s="107">
        <v>181</v>
      </c>
      <c r="W62" s="25">
        <f t="shared" si="3"/>
        <v>100</v>
      </c>
    </row>
    <row r="63" spans="1:23" ht="15" customHeight="1" x14ac:dyDescent="0.25">
      <c r="A63" s="119" t="s">
        <v>40</v>
      </c>
      <c r="B63" s="17" t="s">
        <v>420</v>
      </c>
      <c r="C63" s="192">
        <v>1000</v>
      </c>
      <c r="D63" s="161"/>
      <c r="E63" s="193">
        <v>1000</v>
      </c>
      <c r="F63" s="161"/>
      <c r="G63" s="192">
        <v>1000</v>
      </c>
      <c r="H63" s="161"/>
      <c r="I63" s="193">
        <v>1000</v>
      </c>
      <c r="J63" s="194">
        <v>729.12</v>
      </c>
      <c r="K63" s="163">
        <f t="shared" si="1"/>
        <v>72.912000000000006</v>
      </c>
      <c r="L63" s="161"/>
      <c r="M63" s="192">
        <v>1000</v>
      </c>
      <c r="N63" s="161"/>
      <c r="O63" s="201">
        <v>1000</v>
      </c>
      <c r="P63" s="161"/>
      <c r="Q63" s="201">
        <v>1000</v>
      </c>
      <c r="R63" s="161"/>
      <c r="S63" s="201">
        <v>1000</v>
      </c>
      <c r="T63" s="168">
        <v>435</v>
      </c>
      <c r="U63" s="214">
        <f t="shared" si="4"/>
        <v>1435</v>
      </c>
      <c r="V63" s="107">
        <v>1434.72</v>
      </c>
      <c r="W63" s="25">
        <f t="shared" si="3"/>
        <v>99.980487804878052</v>
      </c>
    </row>
    <row r="64" spans="1:23" ht="15" customHeight="1" x14ac:dyDescent="0.25">
      <c r="A64" s="119" t="s">
        <v>40</v>
      </c>
      <c r="B64" s="17" t="s">
        <v>49</v>
      </c>
      <c r="C64" s="192">
        <v>900</v>
      </c>
      <c r="D64" s="161"/>
      <c r="E64" s="193">
        <v>900</v>
      </c>
      <c r="F64" s="161"/>
      <c r="G64" s="192">
        <v>900</v>
      </c>
      <c r="H64" s="161"/>
      <c r="I64" s="193">
        <v>900</v>
      </c>
      <c r="J64" s="194">
        <v>737.51</v>
      </c>
      <c r="K64" s="163">
        <f t="shared" si="1"/>
        <v>81.945555555555543</v>
      </c>
      <c r="L64" s="161"/>
      <c r="M64" s="192">
        <v>900</v>
      </c>
      <c r="N64" s="161"/>
      <c r="O64" s="201">
        <f>M64</f>
        <v>900</v>
      </c>
      <c r="P64" s="161"/>
      <c r="Q64" s="201">
        <f>O64</f>
        <v>900</v>
      </c>
      <c r="R64" s="161"/>
      <c r="S64" s="201">
        <f>Q64</f>
        <v>900</v>
      </c>
      <c r="T64" s="168">
        <v>-162</v>
      </c>
      <c r="U64" s="214">
        <f t="shared" si="4"/>
        <v>738</v>
      </c>
      <c r="V64" s="107">
        <v>737.51</v>
      </c>
      <c r="W64" s="25">
        <f t="shared" si="3"/>
        <v>99.933604336043359</v>
      </c>
    </row>
    <row r="65" spans="1:23" ht="15" customHeight="1" x14ac:dyDescent="0.25">
      <c r="A65" s="119" t="s">
        <v>40</v>
      </c>
      <c r="B65" s="17" t="s">
        <v>50</v>
      </c>
      <c r="C65" s="192">
        <v>1082756</v>
      </c>
      <c r="D65" s="161"/>
      <c r="E65" s="193">
        <v>1082756</v>
      </c>
      <c r="F65" s="161"/>
      <c r="G65" s="192">
        <v>1082756</v>
      </c>
      <c r="H65" s="161"/>
      <c r="I65" s="193">
        <v>1082756</v>
      </c>
      <c r="J65" s="202">
        <v>547548</v>
      </c>
      <c r="K65" s="163">
        <f t="shared" si="1"/>
        <v>50.569842143566966</v>
      </c>
      <c r="L65" s="161">
        <v>12339</v>
      </c>
      <c r="M65" s="192">
        <f>L65+I65</f>
        <v>1095095</v>
      </c>
      <c r="N65" s="161"/>
      <c r="O65" s="201">
        <f t="shared" ref="O65:S66" si="5">M65</f>
        <v>1095095</v>
      </c>
      <c r="P65" s="161"/>
      <c r="Q65" s="201">
        <f t="shared" si="5"/>
        <v>1095095</v>
      </c>
      <c r="R65" s="161"/>
      <c r="S65" s="201">
        <f t="shared" si="5"/>
        <v>1095095</v>
      </c>
      <c r="T65" s="168">
        <v>69091</v>
      </c>
      <c r="U65" s="214">
        <f t="shared" si="4"/>
        <v>1164186</v>
      </c>
      <c r="V65" s="107">
        <v>1164186</v>
      </c>
      <c r="W65" s="16">
        <f t="shared" si="3"/>
        <v>100</v>
      </c>
    </row>
    <row r="66" spans="1:23" ht="15" customHeight="1" x14ac:dyDescent="0.25">
      <c r="A66" s="119" t="s">
        <v>40</v>
      </c>
      <c r="B66" s="17" t="s">
        <v>51</v>
      </c>
      <c r="C66" s="192">
        <v>9000</v>
      </c>
      <c r="D66" s="161"/>
      <c r="E66" s="193">
        <v>9000</v>
      </c>
      <c r="F66" s="161"/>
      <c r="G66" s="192">
        <v>9000</v>
      </c>
      <c r="H66" s="161"/>
      <c r="I66" s="193">
        <v>9000</v>
      </c>
      <c r="J66" s="202">
        <v>6765</v>
      </c>
      <c r="K66" s="163">
        <f t="shared" si="1"/>
        <v>75.166666666666671</v>
      </c>
      <c r="L66" s="161">
        <v>4530</v>
      </c>
      <c r="M66" s="192">
        <f>L66+I66</f>
        <v>13530</v>
      </c>
      <c r="N66" s="161"/>
      <c r="O66" s="201">
        <f t="shared" si="5"/>
        <v>13530</v>
      </c>
      <c r="P66" s="161"/>
      <c r="Q66" s="201">
        <f t="shared" si="5"/>
        <v>13530</v>
      </c>
      <c r="R66" s="161"/>
      <c r="S66" s="201">
        <f t="shared" si="5"/>
        <v>13530</v>
      </c>
      <c r="T66" s="168">
        <v>-1</v>
      </c>
      <c r="U66" s="214">
        <f t="shared" si="4"/>
        <v>13529</v>
      </c>
      <c r="V66" s="107">
        <v>13529</v>
      </c>
      <c r="W66" s="16">
        <f t="shared" si="3"/>
        <v>100</v>
      </c>
    </row>
    <row r="67" spans="1:23" ht="15" customHeight="1" x14ac:dyDescent="0.25">
      <c r="A67" s="119" t="s">
        <v>40</v>
      </c>
      <c r="B67" s="17" t="s">
        <v>52</v>
      </c>
      <c r="C67" s="192">
        <v>1780</v>
      </c>
      <c r="D67" s="161"/>
      <c r="E67" s="193">
        <v>1780</v>
      </c>
      <c r="F67" s="161"/>
      <c r="G67" s="192">
        <v>1780</v>
      </c>
      <c r="H67" s="161"/>
      <c r="I67" s="193">
        <v>1780</v>
      </c>
      <c r="J67" s="202">
        <v>481.4</v>
      </c>
      <c r="K67" s="163">
        <f t="shared" si="1"/>
        <v>27.04494382022472</v>
      </c>
      <c r="L67" s="161"/>
      <c r="M67" s="192">
        <v>1780</v>
      </c>
      <c r="N67" s="161"/>
      <c r="O67" s="201">
        <v>1780</v>
      </c>
      <c r="P67" s="161"/>
      <c r="Q67" s="201">
        <v>1780</v>
      </c>
      <c r="R67" s="161"/>
      <c r="S67" s="201">
        <v>1780</v>
      </c>
      <c r="T67" s="168">
        <v>-850</v>
      </c>
      <c r="U67" s="214">
        <f t="shared" si="4"/>
        <v>930</v>
      </c>
      <c r="V67" s="107">
        <v>929.6</v>
      </c>
      <c r="W67" s="25">
        <f t="shared" si="3"/>
        <v>99.956989247311839</v>
      </c>
    </row>
    <row r="68" spans="1:23" ht="15" customHeight="1" x14ac:dyDescent="0.25">
      <c r="A68" s="119" t="s">
        <v>40</v>
      </c>
      <c r="B68" s="17" t="s">
        <v>53</v>
      </c>
      <c r="C68" s="192">
        <v>9000</v>
      </c>
      <c r="D68" s="161"/>
      <c r="E68" s="193">
        <v>9000</v>
      </c>
      <c r="F68" s="161"/>
      <c r="G68" s="192">
        <v>9000</v>
      </c>
      <c r="H68" s="161"/>
      <c r="I68" s="193">
        <v>9000</v>
      </c>
      <c r="J68" s="194">
        <v>3226.74</v>
      </c>
      <c r="K68" s="163">
        <f t="shared" si="1"/>
        <v>35.852666666666664</v>
      </c>
      <c r="L68" s="161"/>
      <c r="M68" s="192">
        <v>9000</v>
      </c>
      <c r="N68" s="161"/>
      <c r="O68" s="201">
        <v>9000</v>
      </c>
      <c r="P68" s="161"/>
      <c r="Q68" s="201">
        <v>9000</v>
      </c>
      <c r="R68" s="161"/>
      <c r="S68" s="201">
        <v>9000</v>
      </c>
      <c r="T68" s="168">
        <v>-4402</v>
      </c>
      <c r="U68" s="214">
        <f t="shared" si="4"/>
        <v>4598</v>
      </c>
      <c r="V68" s="107">
        <v>4598.1499999999996</v>
      </c>
      <c r="W68" s="25">
        <f t="shared" si="3"/>
        <v>100.00326228795127</v>
      </c>
    </row>
    <row r="69" spans="1:23" ht="15" customHeight="1" x14ac:dyDescent="0.25">
      <c r="A69" s="119" t="s">
        <v>40</v>
      </c>
      <c r="B69" s="17" t="s">
        <v>54</v>
      </c>
      <c r="C69" s="192">
        <v>6950</v>
      </c>
      <c r="D69" s="161"/>
      <c r="E69" s="193">
        <v>6950</v>
      </c>
      <c r="F69" s="161"/>
      <c r="G69" s="192">
        <v>6950</v>
      </c>
      <c r="H69" s="161"/>
      <c r="I69" s="193">
        <v>6950</v>
      </c>
      <c r="J69" s="202">
        <v>4512</v>
      </c>
      <c r="K69" s="163">
        <f t="shared" si="1"/>
        <v>64.920863309352512</v>
      </c>
      <c r="L69" s="161"/>
      <c r="M69" s="192">
        <v>6950</v>
      </c>
      <c r="N69" s="161"/>
      <c r="O69" s="201">
        <f>M69</f>
        <v>6950</v>
      </c>
      <c r="P69" s="161"/>
      <c r="Q69" s="201">
        <f>O69</f>
        <v>6950</v>
      </c>
      <c r="R69" s="161"/>
      <c r="S69" s="201">
        <f>Q69</f>
        <v>6950</v>
      </c>
      <c r="T69" s="168">
        <v>433</v>
      </c>
      <c r="U69" s="214">
        <f t="shared" si="4"/>
        <v>7383</v>
      </c>
      <c r="V69" s="107">
        <v>7383</v>
      </c>
      <c r="W69" s="16">
        <f t="shared" si="3"/>
        <v>100</v>
      </c>
    </row>
    <row r="70" spans="1:23" ht="15" customHeight="1" x14ac:dyDescent="0.25">
      <c r="A70" s="119" t="s">
        <v>40</v>
      </c>
      <c r="B70" s="17" t="s">
        <v>55</v>
      </c>
      <c r="C70" s="192">
        <v>17592</v>
      </c>
      <c r="D70" s="161"/>
      <c r="E70" s="193">
        <v>17592</v>
      </c>
      <c r="F70" s="161"/>
      <c r="G70" s="192">
        <v>17592</v>
      </c>
      <c r="H70" s="161"/>
      <c r="I70" s="193">
        <v>17592</v>
      </c>
      <c r="J70" s="202">
        <v>10844</v>
      </c>
      <c r="K70" s="163">
        <f t="shared" ref="K70:K134" si="6">J70/I70*100</f>
        <v>61.641655297862663</v>
      </c>
      <c r="L70" s="161">
        <v>481</v>
      </c>
      <c r="M70" s="192">
        <f>L70+I70</f>
        <v>18073</v>
      </c>
      <c r="N70" s="161"/>
      <c r="O70" s="201">
        <f t="shared" ref="O70:S73" si="7">M70</f>
        <v>18073</v>
      </c>
      <c r="P70" s="161"/>
      <c r="Q70" s="201">
        <f t="shared" si="7"/>
        <v>18073</v>
      </c>
      <c r="R70" s="161"/>
      <c r="S70" s="201">
        <f t="shared" si="7"/>
        <v>18073</v>
      </c>
      <c r="T70" s="168">
        <v>335</v>
      </c>
      <c r="U70" s="210">
        <f t="shared" si="4"/>
        <v>18408</v>
      </c>
      <c r="V70" s="107">
        <v>18408</v>
      </c>
      <c r="W70" s="16">
        <f t="shared" si="3"/>
        <v>100</v>
      </c>
    </row>
    <row r="71" spans="1:23" ht="15" customHeight="1" x14ac:dyDescent="0.25">
      <c r="A71" s="119" t="s">
        <v>40</v>
      </c>
      <c r="B71" s="17" t="s">
        <v>56</v>
      </c>
      <c r="C71" s="192">
        <v>17600</v>
      </c>
      <c r="D71" s="161"/>
      <c r="E71" s="193">
        <v>17600</v>
      </c>
      <c r="F71" s="161"/>
      <c r="G71" s="192">
        <v>17600</v>
      </c>
      <c r="H71" s="161"/>
      <c r="I71" s="193">
        <v>17600</v>
      </c>
      <c r="J71" s="202">
        <v>11284</v>
      </c>
      <c r="K71" s="163">
        <f t="shared" si="6"/>
        <v>64.11363636363636</v>
      </c>
      <c r="L71" s="161">
        <v>-674</v>
      </c>
      <c r="M71" s="192">
        <f>L71+I71</f>
        <v>16926</v>
      </c>
      <c r="N71" s="161"/>
      <c r="O71" s="201">
        <f t="shared" si="7"/>
        <v>16926</v>
      </c>
      <c r="P71" s="161"/>
      <c r="Q71" s="201">
        <f t="shared" si="7"/>
        <v>16926</v>
      </c>
      <c r="R71" s="161"/>
      <c r="S71" s="201">
        <f t="shared" si="7"/>
        <v>16926</v>
      </c>
      <c r="T71" s="168">
        <v>-867</v>
      </c>
      <c r="U71" s="210">
        <f t="shared" si="4"/>
        <v>16059</v>
      </c>
      <c r="V71" s="107">
        <v>16059</v>
      </c>
      <c r="W71" s="16">
        <f t="shared" si="3"/>
        <v>100</v>
      </c>
    </row>
    <row r="72" spans="1:23" ht="15" customHeight="1" x14ac:dyDescent="0.25">
      <c r="A72" s="119" t="s">
        <v>40</v>
      </c>
      <c r="B72" s="17" t="s">
        <v>57</v>
      </c>
      <c r="C72" s="192">
        <v>13000</v>
      </c>
      <c r="D72" s="161"/>
      <c r="E72" s="193">
        <v>13000</v>
      </c>
      <c r="F72" s="161"/>
      <c r="G72" s="192">
        <v>13000</v>
      </c>
      <c r="H72" s="161"/>
      <c r="I72" s="193">
        <v>13000</v>
      </c>
      <c r="J72" s="194">
        <v>13044.16</v>
      </c>
      <c r="K72" s="163">
        <f t="shared" si="6"/>
        <v>100.3396923076923</v>
      </c>
      <c r="L72" s="161">
        <v>44</v>
      </c>
      <c r="M72" s="192">
        <f>L72+I72</f>
        <v>13044</v>
      </c>
      <c r="N72" s="161"/>
      <c r="O72" s="201">
        <f t="shared" si="7"/>
        <v>13044</v>
      </c>
      <c r="P72" s="161"/>
      <c r="Q72" s="201">
        <f t="shared" si="7"/>
        <v>13044</v>
      </c>
      <c r="R72" s="161"/>
      <c r="S72" s="201">
        <f t="shared" si="7"/>
        <v>13044</v>
      </c>
      <c r="T72" s="168"/>
      <c r="U72" s="214">
        <f>S72</f>
        <v>13044</v>
      </c>
      <c r="V72" s="107">
        <v>13044.16</v>
      </c>
      <c r="W72" s="25">
        <f t="shared" si="3"/>
        <v>100.00122661760196</v>
      </c>
    </row>
    <row r="73" spans="1:23" ht="15" customHeight="1" x14ac:dyDescent="0.25">
      <c r="A73" s="119" t="s">
        <v>40</v>
      </c>
      <c r="B73" s="17" t="s">
        <v>58</v>
      </c>
      <c r="C73" s="192">
        <v>12280</v>
      </c>
      <c r="D73" s="161"/>
      <c r="E73" s="193">
        <v>12280</v>
      </c>
      <c r="F73" s="161"/>
      <c r="G73" s="192">
        <v>12280</v>
      </c>
      <c r="H73" s="161"/>
      <c r="I73" s="193">
        <v>12280</v>
      </c>
      <c r="J73" s="202">
        <v>8520</v>
      </c>
      <c r="K73" s="163">
        <f t="shared" si="6"/>
        <v>69.381107491856682</v>
      </c>
      <c r="L73" s="161">
        <v>500</v>
      </c>
      <c r="M73" s="192">
        <f>L73+I73</f>
        <v>12780</v>
      </c>
      <c r="N73" s="161"/>
      <c r="O73" s="201">
        <f t="shared" si="7"/>
        <v>12780</v>
      </c>
      <c r="P73" s="161"/>
      <c r="Q73" s="201">
        <f t="shared" si="7"/>
        <v>12780</v>
      </c>
      <c r="R73" s="161"/>
      <c r="S73" s="201">
        <f t="shared" si="7"/>
        <v>12780</v>
      </c>
      <c r="T73" s="168">
        <v>258</v>
      </c>
      <c r="U73" s="210">
        <f t="shared" ref="U73:U78" si="8">T73+S73</f>
        <v>13038</v>
      </c>
      <c r="V73" s="107">
        <v>13038</v>
      </c>
      <c r="W73" s="16">
        <f t="shared" ref="W73:W136" si="9">V73/U73*100</f>
        <v>100</v>
      </c>
    </row>
    <row r="74" spans="1:23" ht="15" customHeight="1" x14ac:dyDescent="0.25">
      <c r="A74" s="119" t="s">
        <v>40</v>
      </c>
      <c r="B74" s="17" t="s">
        <v>381</v>
      </c>
      <c r="C74" s="192"/>
      <c r="D74" s="161"/>
      <c r="E74" s="193"/>
      <c r="F74" s="161"/>
      <c r="G74" s="192"/>
      <c r="H74" s="161"/>
      <c r="I74" s="193"/>
      <c r="J74" s="202">
        <v>65.34</v>
      </c>
      <c r="K74" s="163"/>
      <c r="L74" s="163">
        <v>65</v>
      </c>
      <c r="M74" s="192">
        <v>65</v>
      </c>
      <c r="N74" s="161"/>
      <c r="O74" s="201">
        <v>65</v>
      </c>
      <c r="P74" s="161"/>
      <c r="Q74" s="201">
        <v>65</v>
      </c>
      <c r="R74" s="161"/>
      <c r="S74" s="201">
        <v>65</v>
      </c>
      <c r="T74" s="163"/>
      <c r="U74" s="214">
        <f>S74</f>
        <v>65</v>
      </c>
      <c r="V74" s="107">
        <v>65.34</v>
      </c>
      <c r="W74" s="31">
        <f t="shared" si="9"/>
        <v>100.52307692307694</v>
      </c>
    </row>
    <row r="75" spans="1:23" ht="15" customHeight="1" x14ac:dyDescent="0.25">
      <c r="A75" s="119" t="s">
        <v>40</v>
      </c>
      <c r="B75" s="17" t="s">
        <v>377</v>
      </c>
      <c r="C75" s="192"/>
      <c r="D75" s="161"/>
      <c r="E75" s="193"/>
      <c r="F75" s="161"/>
      <c r="G75" s="192"/>
      <c r="H75" s="161"/>
      <c r="I75" s="193"/>
      <c r="J75" s="202">
        <v>8225</v>
      </c>
      <c r="K75" s="163"/>
      <c r="L75" s="161">
        <v>8225</v>
      </c>
      <c r="M75" s="192">
        <v>8225</v>
      </c>
      <c r="N75" s="161"/>
      <c r="O75" s="201">
        <f>M75</f>
        <v>8225</v>
      </c>
      <c r="P75" s="215"/>
      <c r="Q75" s="201">
        <f>O75</f>
        <v>8225</v>
      </c>
      <c r="R75" s="161"/>
      <c r="S75" s="201">
        <f>Q75</f>
        <v>8225</v>
      </c>
      <c r="T75" s="163"/>
      <c r="U75" s="214">
        <f>S75</f>
        <v>8225</v>
      </c>
      <c r="V75" s="107">
        <v>8225</v>
      </c>
      <c r="W75" s="31">
        <f t="shared" si="9"/>
        <v>100</v>
      </c>
    </row>
    <row r="76" spans="1:23" ht="15" customHeight="1" x14ac:dyDescent="0.25">
      <c r="A76" s="119" t="s">
        <v>40</v>
      </c>
      <c r="B76" s="17" t="s">
        <v>378</v>
      </c>
      <c r="C76" s="192"/>
      <c r="D76" s="161"/>
      <c r="E76" s="193"/>
      <c r="F76" s="161"/>
      <c r="G76" s="192"/>
      <c r="H76" s="161"/>
      <c r="I76" s="193"/>
      <c r="J76" s="202">
        <v>3366</v>
      </c>
      <c r="K76" s="163"/>
      <c r="L76" s="161">
        <v>3618</v>
      </c>
      <c r="M76" s="192">
        <f>L76</f>
        <v>3618</v>
      </c>
      <c r="N76" s="161"/>
      <c r="O76" s="201">
        <f>M76</f>
        <v>3618</v>
      </c>
      <c r="P76" s="161"/>
      <c r="Q76" s="201">
        <f>O76</f>
        <v>3618</v>
      </c>
      <c r="R76" s="161"/>
      <c r="S76" s="201">
        <f>Q76</f>
        <v>3618</v>
      </c>
      <c r="T76" s="163">
        <v>-27</v>
      </c>
      <c r="U76" s="210">
        <f t="shared" si="8"/>
        <v>3591</v>
      </c>
      <c r="V76" s="107">
        <v>3590.84</v>
      </c>
      <c r="W76" s="31">
        <f t="shared" si="9"/>
        <v>99.995544416597042</v>
      </c>
    </row>
    <row r="77" spans="1:23" ht="15" customHeight="1" x14ac:dyDescent="0.25">
      <c r="A77" s="119" t="s">
        <v>40</v>
      </c>
      <c r="B77" s="17" t="s">
        <v>379</v>
      </c>
      <c r="C77" s="192"/>
      <c r="D77" s="161"/>
      <c r="E77" s="193"/>
      <c r="F77" s="161"/>
      <c r="G77" s="192"/>
      <c r="H77" s="161"/>
      <c r="I77" s="193"/>
      <c r="J77" s="202">
        <v>4200</v>
      </c>
      <c r="K77" s="163"/>
      <c r="L77" s="161">
        <v>4200</v>
      </c>
      <c r="M77" s="192">
        <v>4200</v>
      </c>
      <c r="N77" s="161"/>
      <c r="O77" s="201">
        <v>4200</v>
      </c>
      <c r="P77" s="161"/>
      <c r="Q77" s="201">
        <v>4200</v>
      </c>
      <c r="R77" s="161"/>
      <c r="S77" s="201">
        <v>4200</v>
      </c>
      <c r="T77" s="163">
        <v>-1100</v>
      </c>
      <c r="U77" s="210">
        <f t="shared" si="8"/>
        <v>3100</v>
      </c>
      <c r="V77" s="107">
        <v>3100</v>
      </c>
      <c r="W77" s="31">
        <f t="shared" si="9"/>
        <v>100</v>
      </c>
    </row>
    <row r="78" spans="1:23" ht="15" customHeight="1" x14ac:dyDescent="0.25">
      <c r="A78" s="119" t="s">
        <v>40</v>
      </c>
      <c r="B78" s="17" t="s">
        <v>59</v>
      </c>
      <c r="C78" s="192">
        <v>6000</v>
      </c>
      <c r="D78" s="161"/>
      <c r="E78" s="193">
        <v>6000</v>
      </c>
      <c r="F78" s="161"/>
      <c r="G78" s="192">
        <v>6000</v>
      </c>
      <c r="H78" s="161"/>
      <c r="I78" s="193">
        <v>6000</v>
      </c>
      <c r="J78" s="202">
        <v>3736.5</v>
      </c>
      <c r="K78" s="163">
        <f t="shared" si="6"/>
        <v>62.275000000000006</v>
      </c>
      <c r="L78" s="161"/>
      <c r="M78" s="192">
        <v>6000</v>
      </c>
      <c r="N78" s="161"/>
      <c r="O78" s="201">
        <v>6000</v>
      </c>
      <c r="P78" s="161"/>
      <c r="Q78" s="201">
        <v>6000</v>
      </c>
      <c r="R78" s="161"/>
      <c r="S78" s="201">
        <v>6000</v>
      </c>
      <c r="T78" s="163">
        <v>391</v>
      </c>
      <c r="U78" s="210">
        <f t="shared" si="8"/>
        <v>6391</v>
      </c>
      <c r="V78" s="107">
        <v>6390.9</v>
      </c>
      <c r="W78" s="31">
        <f t="shared" si="9"/>
        <v>99.998435299640107</v>
      </c>
    </row>
    <row r="79" spans="1:23" ht="15" customHeight="1" x14ac:dyDescent="0.25">
      <c r="A79" s="119" t="s">
        <v>40</v>
      </c>
      <c r="B79" s="17" t="s">
        <v>60</v>
      </c>
      <c r="C79" s="192">
        <v>255360</v>
      </c>
      <c r="D79" s="161"/>
      <c r="E79" s="193">
        <v>255360</v>
      </c>
      <c r="F79" s="161"/>
      <c r="G79" s="192">
        <v>255360</v>
      </c>
      <c r="H79" s="161"/>
      <c r="I79" s="193">
        <v>255360</v>
      </c>
      <c r="J79" s="202">
        <v>127680</v>
      </c>
      <c r="K79" s="216">
        <f t="shared" si="6"/>
        <v>50</v>
      </c>
      <c r="L79" s="161"/>
      <c r="M79" s="192">
        <v>255360</v>
      </c>
      <c r="N79" s="161"/>
      <c r="O79" s="201">
        <v>255360</v>
      </c>
      <c r="P79" s="161"/>
      <c r="Q79" s="201">
        <v>255360</v>
      </c>
      <c r="R79" s="161"/>
      <c r="S79" s="201">
        <v>255360</v>
      </c>
      <c r="T79" s="163"/>
      <c r="U79" s="214">
        <f>S79</f>
        <v>255360</v>
      </c>
      <c r="V79" s="108">
        <v>255360</v>
      </c>
      <c r="W79" s="31">
        <f t="shared" si="9"/>
        <v>100</v>
      </c>
    </row>
    <row r="80" spans="1:23" ht="15" customHeight="1" x14ac:dyDescent="0.25">
      <c r="A80" s="119" t="s">
        <v>410</v>
      </c>
      <c r="B80" s="17" t="s">
        <v>61</v>
      </c>
      <c r="C80" s="192">
        <v>500</v>
      </c>
      <c r="D80" s="161"/>
      <c r="E80" s="193">
        <v>500</v>
      </c>
      <c r="F80" s="161"/>
      <c r="G80" s="192">
        <v>500</v>
      </c>
      <c r="H80" s="161"/>
      <c r="I80" s="193">
        <v>500</v>
      </c>
      <c r="J80" s="194">
        <v>186.33</v>
      </c>
      <c r="K80" s="163">
        <f t="shared" si="6"/>
        <v>37.266000000000005</v>
      </c>
      <c r="L80" s="161"/>
      <c r="M80" s="192">
        <v>500</v>
      </c>
      <c r="N80" s="161"/>
      <c r="O80" s="201">
        <v>500</v>
      </c>
      <c r="P80" s="161"/>
      <c r="Q80" s="201">
        <v>500</v>
      </c>
      <c r="R80" s="161"/>
      <c r="S80" s="201">
        <v>500</v>
      </c>
      <c r="T80" s="163"/>
      <c r="U80" s="214">
        <f>S80</f>
        <v>500</v>
      </c>
      <c r="V80" s="107">
        <v>416.06</v>
      </c>
      <c r="W80" s="31">
        <f t="shared" si="9"/>
        <v>83.212000000000003</v>
      </c>
    </row>
    <row r="81" spans="1:23" ht="15" customHeight="1" x14ac:dyDescent="0.25">
      <c r="A81" s="119" t="s">
        <v>410</v>
      </c>
      <c r="B81" s="17" t="s">
        <v>411</v>
      </c>
      <c r="C81" s="192"/>
      <c r="D81" s="161"/>
      <c r="E81" s="193"/>
      <c r="F81" s="161"/>
      <c r="G81" s="192"/>
      <c r="H81" s="161"/>
      <c r="I81" s="193"/>
      <c r="J81" s="194"/>
      <c r="K81" s="163"/>
      <c r="L81" s="161"/>
      <c r="M81" s="192"/>
      <c r="N81" s="161"/>
      <c r="O81" s="201"/>
      <c r="P81" s="161"/>
      <c r="Q81" s="201"/>
      <c r="R81" s="161"/>
      <c r="S81" s="201"/>
      <c r="T81" s="163">
        <v>14</v>
      </c>
      <c r="U81" s="214">
        <f>T81</f>
        <v>14</v>
      </c>
      <c r="V81" s="109">
        <v>13.97</v>
      </c>
      <c r="W81" s="31">
        <f t="shared" si="9"/>
        <v>99.785714285714292</v>
      </c>
    </row>
    <row r="82" spans="1:23" ht="15" customHeight="1" x14ac:dyDescent="0.25">
      <c r="A82" s="119" t="s">
        <v>40</v>
      </c>
      <c r="B82" s="17" t="s">
        <v>374</v>
      </c>
      <c r="C82" s="192"/>
      <c r="D82" s="161"/>
      <c r="E82" s="193"/>
      <c r="F82" s="161"/>
      <c r="G82" s="192"/>
      <c r="H82" s="161"/>
      <c r="I82" s="193"/>
      <c r="J82" s="202">
        <v>829</v>
      </c>
      <c r="K82" s="163"/>
      <c r="L82" s="161">
        <v>829</v>
      </c>
      <c r="M82" s="192">
        <v>829</v>
      </c>
      <c r="N82" s="161"/>
      <c r="O82" s="201">
        <v>829</v>
      </c>
      <c r="P82" s="161"/>
      <c r="Q82" s="201">
        <v>829</v>
      </c>
      <c r="R82" s="161"/>
      <c r="S82" s="201">
        <v>829</v>
      </c>
      <c r="T82" s="163">
        <v>2135</v>
      </c>
      <c r="U82" s="214">
        <f>T82+S82</f>
        <v>2964</v>
      </c>
      <c r="V82" s="107">
        <v>2964</v>
      </c>
      <c r="W82" s="16">
        <f t="shared" si="9"/>
        <v>100</v>
      </c>
    </row>
    <row r="83" spans="1:23" ht="15" customHeight="1" x14ac:dyDescent="0.25">
      <c r="A83" s="119" t="s">
        <v>40</v>
      </c>
      <c r="B83" s="17" t="s">
        <v>62</v>
      </c>
      <c r="C83" s="192">
        <v>3250.35</v>
      </c>
      <c r="D83" s="161"/>
      <c r="E83" s="193">
        <v>3250.35</v>
      </c>
      <c r="F83" s="161"/>
      <c r="G83" s="192">
        <v>3250.35</v>
      </c>
      <c r="H83" s="161"/>
      <c r="I83" s="193">
        <v>3250.35</v>
      </c>
      <c r="J83" s="194">
        <v>1625.22</v>
      </c>
      <c r="K83" s="216">
        <f t="shared" si="6"/>
        <v>50.001384466288243</v>
      </c>
      <c r="L83" s="161"/>
      <c r="M83" s="192">
        <v>3250.35</v>
      </c>
      <c r="N83" s="161"/>
      <c r="O83" s="201">
        <v>3250.35</v>
      </c>
      <c r="P83" s="161"/>
      <c r="Q83" s="201">
        <v>3250.35</v>
      </c>
      <c r="R83" s="161"/>
      <c r="S83" s="201">
        <v>3250.35</v>
      </c>
      <c r="T83" s="161"/>
      <c r="U83" s="214">
        <f>S83</f>
        <v>3250.35</v>
      </c>
      <c r="V83" s="107">
        <v>3250.44</v>
      </c>
      <c r="W83" s="25">
        <f t="shared" si="9"/>
        <v>100.00276893257649</v>
      </c>
    </row>
    <row r="84" spans="1:23" ht="15" customHeight="1" x14ac:dyDescent="0.25">
      <c r="A84" s="119" t="s">
        <v>40</v>
      </c>
      <c r="B84" s="17" t="s">
        <v>388</v>
      </c>
      <c r="C84" s="192"/>
      <c r="D84" s="161"/>
      <c r="E84" s="193"/>
      <c r="F84" s="161"/>
      <c r="G84" s="192"/>
      <c r="H84" s="161"/>
      <c r="I84" s="193"/>
      <c r="J84" s="202">
        <v>89</v>
      </c>
      <c r="K84" s="163"/>
      <c r="L84" s="161">
        <v>89</v>
      </c>
      <c r="M84" s="192">
        <v>89</v>
      </c>
      <c r="N84" s="161"/>
      <c r="O84" s="201">
        <v>89</v>
      </c>
      <c r="P84" s="161"/>
      <c r="Q84" s="201">
        <v>89</v>
      </c>
      <c r="R84" s="161"/>
      <c r="S84" s="201">
        <v>89</v>
      </c>
      <c r="T84" s="161"/>
      <c r="U84" s="214">
        <f>S84</f>
        <v>89</v>
      </c>
      <c r="V84" s="107">
        <v>89</v>
      </c>
      <c r="W84" s="16">
        <f t="shared" si="9"/>
        <v>100</v>
      </c>
    </row>
    <row r="85" spans="1:23" ht="15" customHeight="1" x14ac:dyDescent="0.25">
      <c r="A85" s="119" t="s">
        <v>40</v>
      </c>
      <c r="B85" s="148" t="s">
        <v>415</v>
      </c>
      <c r="C85" s="192"/>
      <c r="D85" s="161"/>
      <c r="E85" s="193"/>
      <c r="F85" s="161"/>
      <c r="G85" s="192"/>
      <c r="H85" s="161"/>
      <c r="I85" s="193"/>
      <c r="J85" s="202"/>
      <c r="K85" s="163"/>
      <c r="L85" s="161"/>
      <c r="M85" s="192"/>
      <c r="N85" s="161"/>
      <c r="O85" s="201"/>
      <c r="P85" s="161"/>
      <c r="Q85" s="201"/>
      <c r="R85" s="161"/>
      <c r="S85" s="201"/>
      <c r="T85" s="163">
        <v>11590</v>
      </c>
      <c r="U85" s="210">
        <f>T85</f>
        <v>11590</v>
      </c>
      <c r="V85" s="108">
        <v>11590</v>
      </c>
      <c r="W85" s="16">
        <f t="shared" si="9"/>
        <v>100</v>
      </c>
    </row>
    <row r="86" spans="1:23" ht="15" customHeight="1" x14ac:dyDescent="0.25">
      <c r="A86" s="119" t="s">
        <v>40</v>
      </c>
      <c r="B86" s="17" t="s">
        <v>427</v>
      </c>
      <c r="C86" s="192"/>
      <c r="D86" s="161"/>
      <c r="E86" s="193"/>
      <c r="F86" s="161"/>
      <c r="G86" s="192"/>
      <c r="H86" s="161"/>
      <c r="I86" s="193"/>
      <c r="J86" s="202">
        <v>3000</v>
      </c>
      <c r="K86" s="163"/>
      <c r="L86" s="161">
        <v>3000</v>
      </c>
      <c r="M86" s="192">
        <v>3000</v>
      </c>
      <c r="N86" s="161"/>
      <c r="O86" s="201">
        <v>3000</v>
      </c>
      <c r="P86" s="161"/>
      <c r="Q86" s="201">
        <v>3000</v>
      </c>
      <c r="R86" s="161"/>
      <c r="S86" s="201">
        <v>3000</v>
      </c>
      <c r="T86" s="163"/>
      <c r="U86" s="214">
        <f>S86</f>
        <v>3000</v>
      </c>
      <c r="V86" s="109">
        <v>3000</v>
      </c>
      <c r="W86" s="16">
        <f t="shared" si="9"/>
        <v>100</v>
      </c>
    </row>
    <row r="87" spans="1:23" ht="15" customHeight="1" x14ac:dyDescent="0.25">
      <c r="A87" s="119"/>
      <c r="B87" s="17"/>
      <c r="C87" s="190"/>
      <c r="D87" s="161"/>
      <c r="E87" s="189"/>
      <c r="F87" s="161"/>
      <c r="G87" s="190"/>
      <c r="H87" s="161"/>
      <c r="I87" s="189"/>
      <c r="J87" s="194"/>
      <c r="K87" s="163"/>
      <c r="L87" s="161"/>
      <c r="M87" s="195"/>
      <c r="N87" s="161"/>
      <c r="O87" s="196"/>
      <c r="P87" s="161"/>
      <c r="Q87" s="196"/>
      <c r="R87" s="161"/>
      <c r="S87" s="196"/>
      <c r="T87" s="163"/>
      <c r="U87" s="210"/>
      <c r="V87" s="92"/>
      <c r="W87" s="16"/>
    </row>
    <row r="88" spans="1:23" ht="15" customHeight="1" x14ac:dyDescent="0.25">
      <c r="A88" s="119"/>
      <c r="B88" s="146" t="s">
        <v>63</v>
      </c>
      <c r="C88" s="197">
        <f>C8+C11+C14+C26+C35+C43+C46+C53</f>
        <v>5965875.3499999996</v>
      </c>
      <c r="D88" s="161"/>
      <c r="E88" s="198">
        <f>E8+E11+E14+E26+E35+E43+E46+E53</f>
        <v>5965875.3499999996</v>
      </c>
      <c r="F88" s="161"/>
      <c r="G88" s="197">
        <f>G8+G11+G14+G26+G35+G43+G46+G53</f>
        <v>5965875.3499999996</v>
      </c>
      <c r="H88" s="161"/>
      <c r="I88" s="198">
        <f>I8+I11+I14+I26+I35+I43+I46+I53</f>
        <v>5969632.3499999996</v>
      </c>
      <c r="J88" s="217">
        <f>J8+J11+J14+J26+J35+J43+J46+J53</f>
        <v>3521437.83</v>
      </c>
      <c r="K88" s="170">
        <f t="shared" si="6"/>
        <v>58.989191017768462</v>
      </c>
      <c r="L88" s="161"/>
      <c r="M88" s="211">
        <f>M53+M24+M6</f>
        <v>6066976.3499999996</v>
      </c>
      <c r="N88" s="161"/>
      <c r="O88" s="212">
        <f>O53+O24+O6</f>
        <v>6066976.3499999996</v>
      </c>
      <c r="P88" s="213"/>
      <c r="Q88" s="212">
        <f>Q53+Q24+Q6</f>
        <v>6580976.3499999996</v>
      </c>
      <c r="R88" s="161"/>
      <c r="S88" s="212">
        <f>S53+S24+S6</f>
        <v>6581096.3499999996</v>
      </c>
      <c r="T88" s="169"/>
      <c r="U88" s="212">
        <f>U53+U24+U6</f>
        <v>6664179.3499999996</v>
      </c>
      <c r="V88" s="94">
        <f>V53+V24+V6</f>
        <v>6856344.2000000002</v>
      </c>
      <c r="W88" s="30">
        <f t="shared" si="9"/>
        <v>102.88354859477184</v>
      </c>
    </row>
    <row r="89" spans="1:23" ht="15" customHeight="1" x14ac:dyDescent="0.25">
      <c r="A89" s="119"/>
      <c r="B89" s="17"/>
      <c r="C89" s="204"/>
      <c r="D89" s="161"/>
      <c r="E89" s="190"/>
      <c r="F89" s="161"/>
      <c r="G89" s="190"/>
      <c r="H89" s="161"/>
      <c r="I89" s="189"/>
      <c r="J89" s="194"/>
      <c r="K89" s="163"/>
      <c r="L89" s="161"/>
      <c r="M89" s="195"/>
      <c r="N89" s="161"/>
      <c r="O89" s="196"/>
      <c r="P89" s="165"/>
      <c r="Q89" s="196"/>
      <c r="R89" s="161"/>
      <c r="S89" s="196"/>
      <c r="T89" s="163"/>
      <c r="U89" s="210"/>
      <c r="V89" s="14"/>
      <c r="W89" s="16"/>
    </row>
    <row r="90" spans="1:23" ht="15" customHeight="1" x14ac:dyDescent="0.25">
      <c r="A90" s="21" t="s">
        <v>432</v>
      </c>
      <c r="B90" s="146"/>
      <c r="C90" s="192"/>
      <c r="D90" s="161"/>
      <c r="E90" s="193"/>
      <c r="F90" s="161"/>
      <c r="G90" s="192"/>
      <c r="H90" s="161"/>
      <c r="I90" s="193"/>
      <c r="J90" s="194"/>
      <c r="K90" s="163"/>
      <c r="L90" s="161"/>
      <c r="M90" s="195"/>
      <c r="N90" s="161"/>
      <c r="O90" s="196"/>
      <c r="P90" s="161"/>
      <c r="Q90" s="196"/>
      <c r="R90" s="161"/>
      <c r="S90" s="196"/>
      <c r="T90" s="163"/>
      <c r="U90" s="210"/>
      <c r="V90" s="14"/>
      <c r="W90" s="16"/>
    </row>
    <row r="91" spans="1:23" ht="15" customHeight="1" x14ac:dyDescent="0.25">
      <c r="A91" s="121">
        <v>233</v>
      </c>
      <c r="B91" s="146" t="s">
        <v>64</v>
      </c>
      <c r="C91" s="197">
        <f>SUM(C92:C92)</f>
        <v>2000</v>
      </c>
      <c r="D91" s="161"/>
      <c r="E91" s="198">
        <f>SUM(E92:E92)</f>
        <v>2000</v>
      </c>
      <c r="F91" s="161"/>
      <c r="G91" s="197">
        <f>SUM(G92:G92)</f>
        <v>2000</v>
      </c>
      <c r="H91" s="161"/>
      <c r="I91" s="198">
        <f>SUM(I92:I92)</f>
        <v>2000</v>
      </c>
      <c r="J91" s="218">
        <f>SUM(J92:J93)</f>
        <v>2944.9300000000003</v>
      </c>
      <c r="K91" s="170">
        <f t="shared" si="6"/>
        <v>147.24650000000003</v>
      </c>
      <c r="L91" s="161"/>
      <c r="M91" s="207">
        <f>SUM(M92:M93)</f>
        <v>4700</v>
      </c>
      <c r="N91" s="161"/>
      <c r="O91" s="208">
        <f>SUM(O92:O93)</f>
        <v>4700</v>
      </c>
      <c r="P91" s="164"/>
      <c r="Q91" s="208">
        <f>SUM(Q92:Q93)</f>
        <v>4700</v>
      </c>
      <c r="R91" s="161"/>
      <c r="S91" s="208">
        <f>SUM(S92:S93)</f>
        <v>4700</v>
      </c>
      <c r="T91" s="163"/>
      <c r="U91" s="208">
        <f>SUM(U92:U93)</f>
        <v>4700</v>
      </c>
      <c r="V91" s="18">
        <f>SUM(V92:V93)</f>
        <v>39818.93</v>
      </c>
      <c r="W91" s="30">
        <f t="shared" si="9"/>
        <v>847.21127659574461</v>
      </c>
    </row>
    <row r="92" spans="1:23" ht="15" customHeight="1" x14ac:dyDescent="0.25">
      <c r="A92" s="119" t="s">
        <v>65</v>
      </c>
      <c r="B92" s="17" t="s">
        <v>64</v>
      </c>
      <c r="C92" s="192">
        <v>2000</v>
      </c>
      <c r="D92" s="161"/>
      <c r="E92" s="193">
        <v>2000</v>
      </c>
      <c r="F92" s="161"/>
      <c r="G92" s="192">
        <v>2000</v>
      </c>
      <c r="H92" s="161"/>
      <c r="I92" s="193">
        <v>2000</v>
      </c>
      <c r="J92" s="215">
        <v>980</v>
      </c>
      <c r="K92" s="163"/>
      <c r="L92" s="161"/>
      <c r="M92" s="195">
        <v>2000</v>
      </c>
      <c r="N92" s="161"/>
      <c r="O92" s="196">
        <v>2000</v>
      </c>
      <c r="P92" s="161"/>
      <c r="Q92" s="196">
        <v>2000</v>
      </c>
      <c r="R92" s="161"/>
      <c r="S92" s="196">
        <v>2000</v>
      </c>
      <c r="T92" s="163"/>
      <c r="U92" s="196">
        <v>2000</v>
      </c>
      <c r="V92" s="109">
        <v>5822</v>
      </c>
      <c r="W92" s="16">
        <f t="shared" si="9"/>
        <v>291.10000000000002</v>
      </c>
    </row>
    <row r="93" spans="1:23" ht="15" customHeight="1" x14ac:dyDescent="0.25">
      <c r="A93" s="119" t="s">
        <v>65</v>
      </c>
      <c r="B93" s="17" t="s">
        <v>392</v>
      </c>
      <c r="C93" s="192"/>
      <c r="D93" s="161"/>
      <c r="E93" s="193"/>
      <c r="F93" s="161"/>
      <c r="G93" s="192"/>
      <c r="H93" s="161"/>
      <c r="I93" s="193"/>
      <c r="J93" s="215">
        <v>1964.93</v>
      </c>
      <c r="K93" s="163"/>
      <c r="L93" s="161">
        <v>2700</v>
      </c>
      <c r="M93" s="195">
        <f>L93</f>
        <v>2700</v>
      </c>
      <c r="N93" s="161"/>
      <c r="O93" s="196">
        <f>M93</f>
        <v>2700</v>
      </c>
      <c r="P93" s="161"/>
      <c r="Q93" s="196">
        <f>O93</f>
        <v>2700</v>
      </c>
      <c r="R93" s="161"/>
      <c r="S93" s="196">
        <f>Q93</f>
        <v>2700</v>
      </c>
      <c r="T93" s="163"/>
      <c r="U93" s="196">
        <f>S93</f>
        <v>2700</v>
      </c>
      <c r="V93" s="14">
        <v>33996.93</v>
      </c>
      <c r="W93" s="25">
        <f t="shared" si="9"/>
        <v>1259.1455555555556</v>
      </c>
    </row>
    <row r="94" spans="1:23" ht="15" customHeight="1" x14ac:dyDescent="0.25">
      <c r="A94" s="120"/>
      <c r="B94" s="17"/>
      <c r="C94" s="192"/>
      <c r="D94" s="161"/>
      <c r="E94" s="193"/>
      <c r="F94" s="161"/>
      <c r="G94" s="192"/>
      <c r="H94" s="161"/>
      <c r="I94" s="193"/>
      <c r="J94" s="161"/>
      <c r="K94" s="163"/>
      <c r="L94" s="161"/>
      <c r="M94" s="195"/>
      <c r="N94" s="161"/>
      <c r="O94" s="196"/>
      <c r="P94" s="161"/>
      <c r="Q94" s="196"/>
      <c r="R94" s="161"/>
      <c r="S94" s="196"/>
      <c r="T94" s="163"/>
      <c r="U94" s="196"/>
      <c r="V94" s="14"/>
      <c r="W94" s="16"/>
    </row>
    <row r="95" spans="1:23" ht="15" customHeight="1" x14ac:dyDescent="0.25">
      <c r="A95" s="118">
        <v>322</v>
      </c>
      <c r="B95" s="146" t="s">
        <v>66</v>
      </c>
      <c r="C95" s="197">
        <f>SUM(C96:C97)</f>
        <v>836000</v>
      </c>
      <c r="D95" s="161"/>
      <c r="E95" s="198">
        <f>SUM(E96:E97)</f>
        <v>836000</v>
      </c>
      <c r="F95" s="161"/>
      <c r="G95" s="197">
        <f>SUM(G96:G97)</f>
        <v>836000</v>
      </c>
      <c r="H95" s="161"/>
      <c r="I95" s="198">
        <f>SUM(I96:I97)</f>
        <v>836000</v>
      </c>
      <c r="J95" s="219">
        <f>SUM(J96:J97)</f>
        <v>0</v>
      </c>
      <c r="K95" s="163">
        <f t="shared" si="6"/>
        <v>0</v>
      </c>
      <c r="L95" s="161"/>
      <c r="M95" s="207">
        <f>SUM(M96:M98)</f>
        <v>616000</v>
      </c>
      <c r="N95" s="161"/>
      <c r="O95" s="208">
        <f>SUM(O96:O98)</f>
        <v>616000</v>
      </c>
      <c r="P95" s="164"/>
      <c r="Q95" s="208">
        <f>SUM(Q96:Q98)</f>
        <v>616000</v>
      </c>
      <c r="R95" s="161"/>
      <c r="S95" s="208">
        <f>SUM(S96:S98)</f>
        <v>616000</v>
      </c>
      <c r="T95" s="163"/>
      <c r="U95" s="208">
        <f>SUM(U96:U98)</f>
        <v>604410</v>
      </c>
      <c r="V95" s="18">
        <f>SUM(V96)</f>
        <v>583370.1</v>
      </c>
      <c r="W95" s="30">
        <f t="shared" si="9"/>
        <v>96.518935821710429</v>
      </c>
    </row>
    <row r="96" spans="1:23" ht="15" customHeight="1" x14ac:dyDescent="0.25">
      <c r="A96" s="120" t="s">
        <v>67</v>
      </c>
      <c r="B96" s="147" t="s">
        <v>68</v>
      </c>
      <c r="C96" s="192">
        <v>616000</v>
      </c>
      <c r="D96" s="161"/>
      <c r="E96" s="193">
        <v>616000</v>
      </c>
      <c r="F96" s="161"/>
      <c r="G96" s="192">
        <v>616000</v>
      </c>
      <c r="H96" s="161"/>
      <c r="I96" s="193">
        <v>616000</v>
      </c>
      <c r="J96" s="161">
        <v>0</v>
      </c>
      <c r="K96" s="163">
        <f t="shared" si="6"/>
        <v>0</v>
      </c>
      <c r="L96" s="161"/>
      <c r="M96" s="195">
        <v>616000</v>
      </c>
      <c r="N96" s="161"/>
      <c r="O96" s="196">
        <v>616000</v>
      </c>
      <c r="P96" s="161"/>
      <c r="Q96" s="196">
        <v>616000</v>
      </c>
      <c r="R96" s="161"/>
      <c r="S96" s="196">
        <v>616000</v>
      </c>
      <c r="T96" s="163">
        <v>-11590</v>
      </c>
      <c r="U96" s="196">
        <f>T96+S96</f>
        <v>604410</v>
      </c>
      <c r="V96" s="14">
        <v>583370.1</v>
      </c>
      <c r="W96" s="25">
        <f t="shared" si="9"/>
        <v>96.518935821710429</v>
      </c>
    </row>
    <row r="97" spans="1:25" ht="15" customHeight="1" x14ac:dyDescent="0.25">
      <c r="A97" s="120" t="s">
        <v>67</v>
      </c>
      <c r="B97" s="147" t="s">
        <v>69</v>
      </c>
      <c r="C97" s="192">
        <v>220000</v>
      </c>
      <c r="D97" s="161"/>
      <c r="E97" s="193">
        <v>220000</v>
      </c>
      <c r="F97" s="161"/>
      <c r="G97" s="192">
        <v>220000</v>
      </c>
      <c r="H97" s="161"/>
      <c r="I97" s="193">
        <v>220000</v>
      </c>
      <c r="J97" s="161">
        <v>0</v>
      </c>
      <c r="K97" s="163">
        <f t="shared" si="6"/>
        <v>0</v>
      </c>
      <c r="L97" s="161">
        <v>-220000</v>
      </c>
      <c r="M97" s="220">
        <f>L97+I97</f>
        <v>0</v>
      </c>
      <c r="N97" s="161"/>
      <c r="O97" s="221">
        <f>N97+K97</f>
        <v>0</v>
      </c>
      <c r="P97" s="161"/>
      <c r="Q97" s="221">
        <f>P97+M97</f>
        <v>0</v>
      </c>
      <c r="R97" s="161"/>
      <c r="S97" s="221">
        <f>R97+O97</f>
        <v>0</v>
      </c>
      <c r="T97" s="161"/>
      <c r="U97" s="221">
        <f>T97+Q97</f>
        <v>0</v>
      </c>
      <c r="V97" s="14"/>
      <c r="W97" s="16"/>
    </row>
    <row r="98" spans="1:25" ht="15" customHeight="1" x14ac:dyDescent="0.25">
      <c r="A98" s="120"/>
      <c r="B98" s="17"/>
      <c r="C98" s="192"/>
      <c r="D98" s="161"/>
      <c r="E98" s="193"/>
      <c r="F98" s="161"/>
      <c r="G98" s="192"/>
      <c r="H98" s="161"/>
      <c r="I98" s="193"/>
      <c r="J98" s="161"/>
      <c r="K98" s="163"/>
      <c r="L98" s="161"/>
      <c r="M98" s="195"/>
      <c r="N98" s="161"/>
      <c r="O98" s="196"/>
      <c r="P98" s="161"/>
      <c r="Q98" s="196"/>
      <c r="R98" s="161"/>
      <c r="S98" s="196"/>
      <c r="T98" s="161"/>
      <c r="U98" s="196"/>
      <c r="V98" s="14"/>
      <c r="W98" s="16"/>
    </row>
    <row r="99" spans="1:25" ht="15" customHeight="1" x14ac:dyDescent="0.25">
      <c r="A99" s="120"/>
      <c r="B99" s="146" t="s">
        <v>70</v>
      </c>
      <c r="C99" s="197">
        <f>C91+C95</f>
        <v>838000</v>
      </c>
      <c r="D99" s="161"/>
      <c r="E99" s="198">
        <f>E91+E95</f>
        <v>838000</v>
      </c>
      <c r="F99" s="161"/>
      <c r="G99" s="197">
        <f>G91+G95</f>
        <v>838000</v>
      </c>
      <c r="H99" s="161"/>
      <c r="I99" s="198">
        <f>I91+I95</f>
        <v>838000</v>
      </c>
      <c r="J99" s="218">
        <f>J91+J95</f>
        <v>2944.9300000000003</v>
      </c>
      <c r="K99" s="218">
        <f t="shared" si="6"/>
        <v>0.35142362768496421</v>
      </c>
      <c r="L99" s="161"/>
      <c r="M99" s="207">
        <f>M91+M95</f>
        <v>620700</v>
      </c>
      <c r="N99" s="161"/>
      <c r="O99" s="208">
        <f>O91+O95</f>
        <v>620700</v>
      </c>
      <c r="P99" s="164"/>
      <c r="Q99" s="208">
        <f>Q91+Q95</f>
        <v>620700</v>
      </c>
      <c r="R99" s="161"/>
      <c r="S99" s="208">
        <f>S91+S95</f>
        <v>620700</v>
      </c>
      <c r="T99" s="161"/>
      <c r="U99" s="208">
        <f>U91+U95</f>
        <v>609110</v>
      </c>
      <c r="V99" s="18">
        <f>V91+V95</f>
        <v>623189.03</v>
      </c>
      <c r="W99" s="30">
        <f t="shared" si="9"/>
        <v>102.31141009013152</v>
      </c>
    </row>
    <row r="100" spans="1:25" ht="15" customHeight="1" x14ac:dyDescent="0.25">
      <c r="A100" s="119"/>
      <c r="B100" s="17"/>
      <c r="C100" s="190"/>
      <c r="D100" s="161"/>
      <c r="E100" s="189"/>
      <c r="F100" s="161"/>
      <c r="G100" s="190"/>
      <c r="H100" s="161"/>
      <c r="I100" s="189"/>
      <c r="J100" s="161"/>
      <c r="K100" s="163"/>
      <c r="L100" s="161"/>
      <c r="M100" s="195"/>
      <c r="N100" s="161"/>
      <c r="O100" s="196"/>
      <c r="P100" s="161"/>
      <c r="Q100" s="196"/>
      <c r="R100" s="161"/>
      <c r="S100" s="196"/>
      <c r="T100" s="161"/>
      <c r="U100" s="210"/>
      <c r="V100" s="14"/>
      <c r="W100" s="16"/>
    </row>
    <row r="101" spans="1:25" ht="15" customHeight="1" x14ac:dyDescent="0.25">
      <c r="A101" s="121" t="s">
        <v>71</v>
      </c>
      <c r="B101" s="17"/>
      <c r="C101" s="190"/>
      <c r="D101" s="161"/>
      <c r="E101" s="189"/>
      <c r="F101" s="161"/>
      <c r="G101" s="190"/>
      <c r="H101" s="161"/>
      <c r="I101" s="189"/>
      <c r="J101" s="161"/>
      <c r="K101" s="163"/>
      <c r="L101" s="161"/>
      <c r="M101" s="195"/>
      <c r="N101" s="161"/>
      <c r="O101" s="196"/>
      <c r="P101" s="161"/>
      <c r="Q101" s="196"/>
      <c r="R101" s="161"/>
      <c r="S101" s="196"/>
      <c r="T101" s="161"/>
      <c r="U101" s="210"/>
      <c r="V101" s="14"/>
      <c r="W101" s="16"/>
    </row>
    <row r="102" spans="1:25" ht="15" customHeight="1" x14ac:dyDescent="0.25">
      <c r="A102" s="122" t="s">
        <v>72</v>
      </c>
      <c r="B102" s="146" t="s">
        <v>73</v>
      </c>
      <c r="C102" s="197">
        <f>C103+C104+C105+C156</f>
        <v>683739</v>
      </c>
      <c r="D102" s="161"/>
      <c r="E102" s="198">
        <f>E103+E104+E105+E156</f>
        <v>685739</v>
      </c>
      <c r="F102" s="161"/>
      <c r="G102" s="197">
        <f>G103+G104+G105+G156</f>
        <v>685739</v>
      </c>
      <c r="H102" s="161"/>
      <c r="I102" s="198">
        <f>I103+I104+I105+I156</f>
        <v>660739</v>
      </c>
      <c r="J102" s="218">
        <f>J103+J104+J105+J156</f>
        <v>260999.37999999998</v>
      </c>
      <c r="K102" s="170">
        <f t="shared" si="6"/>
        <v>39.501131309034278</v>
      </c>
      <c r="L102" s="161"/>
      <c r="M102" s="197">
        <f>M103+M104+M105+M156</f>
        <v>655323</v>
      </c>
      <c r="N102" s="165"/>
      <c r="O102" s="200">
        <f>O103+O104+O105+O156</f>
        <v>655323</v>
      </c>
      <c r="P102" s="161"/>
      <c r="Q102" s="200">
        <f>Q103+Q104+Q105+Q156</f>
        <v>655323</v>
      </c>
      <c r="R102" s="161"/>
      <c r="S102" s="200">
        <f>S103+S104+S105+S156</f>
        <v>655323</v>
      </c>
      <c r="T102" s="161"/>
      <c r="U102" s="200">
        <f>U103+U104+U105+U156</f>
        <v>655323</v>
      </c>
      <c r="V102" s="110">
        <f>V103+V104+V105+V156</f>
        <v>536265.79</v>
      </c>
      <c r="W102" s="30">
        <f t="shared" si="9"/>
        <v>81.832285758320708</v>
      </c>
      <c r="Y102" s="4"/>
    </row>
    <row r="103" spans="1:25" ht="15" customHeight="1" x14ac:dyDescent="0.25">
      <c r="A103" s="119" t="s">
        <v>74</v>
      </c>
      <c r="B103" s="17" t="s">
        <v>75</v>
      </c>
      <c r="C103" s="192">
        <v>303250</v>
      </c>
      <c r="D103" s="161"/>
      <c r="E103" s="193">
        <v>303250</v>
      </c>
      <c r="F103" s="161"/>
      <c r="G103" s="192">
        <v>303250</v>
      </c>
      <c r="H103" s="161"/>
      <c r="I103" s="193">
        <v>303250</v>
      </c>
      <c r="J103" s="161">
        <v>130342.48</v>
      </c>
      <c r="K103" s="163">
        <f t="shared" si="6"/>
        <v>42.981856553998348</v>
      </c>
      <c r="L103" s="161">
        <v>-4146</v>
      </c>
      <c r="M103" s="192">
        <f>L103+I103</f>
        <v>299104</v>
      </c>
      <c r="N103" s="161"/>
      <c r="O103" s="201">
        <f>M103</f>
        <v>299104</v>
      </c>
      <c r="P103" s="161"/>
      <c r="Q103" s="201">
        <f>O103</f>
        <v>299104</v>
      </c>
      <c r="R103" s="161"/>
      <c r="S103" s="201">
        <f>Q103</f>
        <v>299104</v>
      </c>
      <c r="T103" s="161"/>
      <c r="U103" s="201">
        <f>S103</f>
        <v>299104</v>
      </c>
      <c r="V103" s="14">
        <v>279129.68</v>
      </c>
      <c r="W103" s="25">
        <f t="shared" si="9"/>
        <v>93.321948218679779</v>
      </c>
    </row>
    <row r="104" spans="1:25" ht="15" customHeight="1" x14ac:dyDescent="0.25">
      <c r="A104" s="119" t="s">
        <v>76</v>
      </c>
      <c r="B104" s="17" t="s">
        <v>77</v>
      </c>
      <c r="C104" s="192">
        <v>106704</v>
      </c>
      <c r="D104" s="161"/>
      <c r="E104" s="193">
        <v>106704</v>
      </c>
      <c r="F104" s="161"/>
      <c r="G104" s="192">
        <v>106704</v>
      </c>
      <c r="H104" s="161"/>
      <c r="I104" s="193">
        <v>106704</v>
      </c>
      <c r="J104" s="161">
        <v>45433.67</v>
      </c>
      <c r="K104" s="163">
        <f t="shared" si="6"/>
        <v>42.579162917978707</v>
      </c>
      <c r="L104" s="161">
        <v>-1450</v>
      </c>
      <c r="M104" s="192">
        <f>L104+I104</f>
        <v>105254</v>
      </c>
      <c r="N104" s="161"/>
      <c r="O104" s="201">
        <f>M104</f>
        <v>105254</v>
      </c>
      <c r="P104" s="161"/>
      <c r="Q104" s="201">
        <f>O104</f>
        <v>105254</v>
      </c>
      <c r="R104" s="161"/>
      <c r="S104" s="201">
        <f>Q104</f>
        <v>105254</v>
      </c>
      <c r="T104" s="161"/>
      <c r="U104" s="201">
        <f>S104</f>
        <v>105254</v>
      </c>
      <c r="V104" s="14">
        <v>99625.07</v>
      </c>
      <c r="W104" s="25">
        <f t="shared" si="9"/>
        <v>94.652051228456884</v>
      </c>
    </row>
    <row r="105" spans="1:25" ht="15" customHeight="1" x14ac:dyDescent="0.25">
      <c r="A105" s="119" t="s">
        <v>78</v>
      </c>
      <c r="B105" s="17" t="s">
        <v>79</v>
      </c>
      <c r="C105" s="192">
        <f>SUM(C106:C154)</f>
        <v>270660</v>
      </c>
      <c r="D105" s="161"/>
      <c r="E105" s="193">
        <f>SUM(E106:E154)</f>
        <v>272660</v>
      </c>
      <c r="F105" s="161"/>
      <c r="G105" s="192">
        <f>SUM(G106:G154)</f>
        <v>272660</v>
      </c>
      <c r="H105" s="161"/>
      <c r="I105" s="193">
        <f>SUM(I106:I154)</f>
        <v>247660</v>
      </c>
      <c r="J105" s="161">
        <f>SUM(J106:J154)</f>
        <v>83700.319999999992</v>
      </c>
      <c r="K105" s="163">
        <f t="shared" si="6"/>
        <v>33.796462892675436</v>
      </c>
      <c r="L105" s="161"/>
      <c r="M105" s="192">
        <f>SUM(M106:M154)</f>
        <v>247840</v>
      </c>
      <c r="N105" s="161"/>
      <c r="O105" s="201">
        <f>M105</f>
        <v>247840</v>
      </c>
      <c r="P105" s="161"/>
      <c r="Q105" s="201">
        <f>O105</f>
        <v>247840</v>
      </c>
      <c r="R105" s="161"/>
      <c r="S105" s="201">
        <f>Q105</f>
        <v>247840</v>
      </c>
      <c r="T105" s="161"/>
      <c r="U105" s="201">
        <f>SUM(U106:U154)</f>
        <v>246455</v>
      </c>
      <c r="V105" s="111">
        <f>SUM(V106:V154)</f>
        <v>153256.49999999997</v>
      </c>
      <c r="W105" s="25">
        <f t="shared" si="9"/>
        <v>62.184374429409004</v>
      </c>
    </row>
    <row r="106" spans="1:25" ht="15" customHeight="1" x14ac:dyDescent="0.25">
      <c r="A106" s="119" t="s">
        <v>78</v>
      </c>
      <c r="B106" s="17" t="s">
        <v>80</v>
      </c>
      <c r="C106" s="192">
        <v>1200</v>
      </c>
      <c r="D106" s="161"/>
      <c r="E106" s="193">
        <v>1200</v>
      </c>
      <c r="F106" s="161"/>
      <c r="G106" s="192">
        <v>1200</v>
      </c>
      <c r="H106" s="161"/>
      <c r="I106" s="193">
        <v>1200</v>
      </c>
      <c r="J106" s="215">
        <v>9.1999999999999993</v>
      </c>
      <c r="K106" s="163">
        <f t="shared" si="6"/>
        <v>0.76666666666666661</v>
      </c>
      <c r="L106" s="161"/>
      <c r="M106" s="192">
        <v>1200</v>
      </c>
      <c r="N106" s="161"/>
      <c r="O106" s="201">
        <v>1200</v>
      </c>
      <c r="P106" s="161"/>
      <c r="Q106" s="201">
        <v>1200</v>
      </c>
      <c r="R106" s="161"/>
      <c r="S106" s="201">
        <v>1200</v>
      </c>
      <c r="T106" s="161"/>
      <c r="U106" s="201">
        <v>1200</v>
      </c>
      <c r="V106" s="14">
        <v>1814.19</v>
      </c>
      <c r="W106" s="25">
        <f t="shared" si="9"/>
        <v>151.1825</v>
      </c>
    </row>
    <row r="107" spans="1:25" ht="15" customHeight="1" x14ac:dyDescent="0.25">
      <c r="A107" s="119" t="s">
        <v>78</v>
      </c>
      <c r="B107" s="17" t="s">
        <v>81</v>
      </c>
      <c r="C107" s="192">
        <v>2000</v>
      </c>
      <c r="D107" s="161"/>
      <c r="E107" s="193">
        <v>2000</v>
      </c>
      <c r="F107" s="161"/>
      <c r="G107" s="192">
        <v>2000</v>
      </c>
      <c r="H107" s="161"/>
      <c r="I107" s="193">
        <v>2000</v>
      </c>
      <c r="J107" s="161">
        <v>0</v>
      </c>
      <c r="K107" s="163">
        <f t="shared" si="6"/>
        <v>0</v>
      </c>
      <c r="L107" s="161"/>
      <c r="M107" s="192">
        <v>2000</v>
      </c>
      <c r="N107" s="161"/>
      <c r="O107" s="201">
        <v>2000</v>
      </c>
      <c r="P107" s="161"/>
      <c r="Q107" s="201">
        <v>2000</v>
      </c>
      <c r="R107" s="161"/>
      <c r="S107" s="201">
        <v>2000</v>
      </c>
      <c r="T107" s="161"/>
      <c r="U107" s="201">
        <v>2000</v>
      </c>
      <c r="V107" s="14">
        <v>0</v>
      </c>
      <c r="W107" s="16">
        <f t="shared" si="9"/>
        <v>0</v>
      </c>
    </row>
    <row r="108" spans="1:25" ht="15" customHeight="1" x14ac:dyDescent="0.25">
      <c r="A108" s="119" t="s">
        <v>78</v>
      </c>
      <c r="B108" s="17" t="s">
        <v>82</v>
      </c>
      <c r="C108" s="192">
        <v>35000</v>
      </c>
      <c r="D108" s="161"/>
      <c r="E108" s="193">
        <v>35000</v>
      </c>
      <c r="F108" s="161"/>
      <c r="G108" s="192">
        <v>35000</v>
      </c>
      <c r="H108" s="161"/>
      <c r="I108" s="193">
        <v>35000</v>
      </c>
      <c r="J108" s="161">
        <v>20218.43</v>
      </c>
      <c r="K108" s="163">
        <f t="shared" si="6"/>
        <v>57.766942857142858</v>
      </c>
      <c r="L108" s="161"/>
      <c r="M108" s="192">
        <v>35000</v>
      </c>
      <c r="N108" s="161"/>
      <c r="O108" s="201">
        <v>35000</v>
      </c>
      <c r="P108" s="161"/>
      <c r="Q108" s="201">
        <v>35000</v>
      </c>
      <c r="R108" s="161"/>
      <c r="S108" s="201">
        <v>35000</v>
      </c>
      <c r="T108" s="161"/>
      <c r="U108" s="201">
        <v>35000</v>
      </c>
      <c r="V108" s="14">
        <v>27276.78</v>
      </c>
      <c r="W108" s="25">
        <f t="shared" si="9"/>
        <v>77.933657142857143</v>
      </c>
    </row>
    <row r="109" spans="1:25" ht="15" customHeight="1" x14ac:dyDescent="0.25">
      <c r="A109" s="119" t="s">
        <v>78</v>
      </c>
      <c r="B109" s="17" t="s">
        <v>83</v>
      </c>
      <c r="C109" s="192">
        <v>2000</v>
      </c>
      <c r="D109" s="161"/>
      <c r="E109" s="193">
        <v>2000</v>
      </c>
      <c r="F109" s="161"/>
      <c r="G109" s="192">
        <v>2000</v>
      </c>
      <c r="H109" s="161"/>
      <c r="I109" s="193">
        <v>2000</v>
      </c>
      <c r="J109" s="161">
        <v>893.48</v>
      </c>
      <c r="K109" s="163">
        <f t="shared" si="6"/>
        <v>44.673999999999999</v>
      </c>
      <c r="L109" s="161"/>
      <c r="M109" s="192">
        <v>2000</v>
      </c>
      <c r="N109" s="161"/>
      <c r="O109" s="201">
        <v>2000</v>
      </c>
      <c r="P109" s="161"/>
      <c r="Q109" s="201">
        <v>2000</v>
      </c>
      <c r="R109" s="161"/>
      <c r="S109" s="201">
        <v>2000</v>
      </c>
      <c r="T109" s="161"/>
      <c r="U109" s="201">
        <v>2000</v>
      </c>
      <c r="V109" s="14">
        <v>1862.72</v>
      </c>
      <c r="W109" s="25">
        <f t="shared" si="9"/>
        <v>93.135999999999996</v>
      </c>
    </row>
    <row r="110" spans="1:25" ht="15" customHeight="1" x14ac:dyDescent="0.25">
      <c r="A110" s="119" t="s">
        <v>78</v>
      </c>
      <c r="B110" s="17" t="s">
        <v>84</v>
      </c>
      <c r="C110" s="192">
        <v>20000</v>
      </c>
      <c r="D110" s="161"/>
      <c r="E110" s="193">
        <v>20000</v>
      </c>
      <c r="F110" s="161"/>
      <c r="G110" s="192">
        <v>20000</v>
      </c>
      <c r="H110" s="161"/>
      <c r="I110" s="193">
        <v>20000</v>
      </c>
      <c r="J110" s="161">
        <v>8372.8799999999992</v>
      </c>
      <c r="K110" s="163">
        <f t="shared" si="6"/>
        <v>41.864399999999996</v>
      </c>
      <c r="L110" s="161"/>
      <c r="M110" s="192">
        <v>20000</v>
      </c>
      <c r="N110" s="161"/>
      <c r="O110" s="201">
        <v>20000</v>
      </c>
      <c r="P110" s="161"/>
      <c r="Q110" s="201">
        <v>20000</v>
      </c>
      <c r="R110" s="161"/>
      <c r="S110" s="201">
        <v>20000</v>
      </c>
      <c r="T110" s="161"/>
      <c r="U110" s="201">
        <v>20000</v>
      </c>
      <c r="V110" s="14">
        <v>13997.18</v>
      </c>
      <c r="W110" s="25">
        <f t="shared" si="9"/>
        <v>69.985900000000001</v>
      </c>
    </row>
    <row r="111" spans="1:25" ht="15" customHeight="1" x14ac:dyDescent="0.25">
      <c r="A111" s="119" t="s">
        <v>78</v>
      </c>
      <c r="B111" s="17" t="s">
        <v>85</v>
      </c>
      <c r="C111" s="192">
        <v>110</v>
      </c>
      <c r="D111" s="161"/>
      <c r="E111" s="193">
        <v>110</v>
      </c>
      <c r="F111" s="161"/>
      <c r="G111" s="192">
        <v>110</v>
      </c>
      <c r="H111" s="161"/>
      <c r="I111" s="193">
        <v>110</v>
      </c>
      <c r="J111" s="161">
        <v>109.42</v>
      </c>
      <c r="K111" s="163">
        <f t="shared" si="6"/>
        <v>99.472727272727283</v>
      </c>
      <c r="L111" s="161"/>
      <c r="M111" s="192">
        <v>110</v>
      </c>
      <c r="N111" s="161"/>
      <c r="O111" s="201">
        <v>110</v>
      </c>
      <c r="P111" s="161"/>
      <c r="Q111" s="201">
        <v>110</v>
      </c>
      <c r="R111" s="161"/>
      <c r="S111" s="201">
        <v>110</v>
      </c>
      <c r="T111" s="161"/>
      <c r="U111" s="201">
        <v>110</v>
      </c>
      <c r="V111" s="14">
        <v>231.85</v>
      </c>
      <c r="W111" s="25">
        <f t="shared" si="9"/>
        <v>210.77272727272728</v>
      </c>
    </row>
    <row r="112" spans="1:25" ht="15" customHeight="1" x14ac:dyDescent="0.25">
      <c r="A112" s="119" t="s">
        <v>78</v>
      </c>
      <c r="B112" s="17" t="s">
        <v>86</v>
      </c>
      <c r="C112" s="192">
        <v>2000</v>
      </c>
      <c r="D112" s="161"/>
      <c r="E112" s="193">
        <v>2000</v>
      </c>
      <c r="F112" s="161"/>
      <c r="G112" s="192">
        <v>2000</v>
      </c>
      <c r="H112" s="161"/>
      <c r="I112" s="193">
        <v>2000</v>
      </c>
      <c r="J112" s="215">
        <v>690</v>
      </c>
      <c r="K112" s="163">
        <f t="shared" si="6"/>
        <v>34.5</v>
      </c>
      <c r="L112" s="161"/>
      <c r="M112" s="192">
        <v>2000</v>
      </c>
      <c r="N112" s="161"/>
      <c r="O112" s="201">
        <v>2000</v>
      </c>
      <c r="P112" s="161"/>
      <c r="Q112" s="201">
        <v>2000</v>
      </c>
      <c r="R112" s="161"/>
      <c r="S112" s="201">
        <v>2000</v>
      </c>
      <c r="T112" s="161"/>
      <c r="U112" s="201">
        <v>2000</v>
      </c>
      <c r="V112" s="109">
        <v>690</v>
      </c>
      <c r="W112" s="16">
        <f t="shared" si="9"/>
        <v>34.5</v>
      </c>
    </row>
    <row r="113" spans="1:25" ht="15" customHeight="1" x14ac:dyDescent="0.25">
      <c r="A113" s="119" t="s">
        <v>78</v>
      </c>
      <c r="B113" s="17" t="s">
        <v>87</v>
      </c>
      <c r="C113" s="192">
        <v>2000</v>
      </c>
      <c r="D113" s="161"/>
      <c r="E113" s="193">
        <v>2000</v>
      </c>
      <c r="F113" s="161"/>
      <c r="G113" s="192">
        <v>2000</v>
      </c>
      <c r="H113" s="161"/>
      <c r="I113" s="193">
        <v>2000</v>
      </c>
      <c r="J113" s="161">
        <v>266.39</v>
      </c>
      <c r="K113" s="163">
        <f t="shared" si="6"/>
        <v>13.319499999999998</v>
      </c>
      <c r="L113" s="161"/>
      <c r="M113" s="192">
        <v>2000</v>
      </c>
      <c r="N113" s="161"/>
      <c r="O113" s="201">
        <v>2000</v>
      </c>
      <c r="P113" s="161"/>
      <c r="Q113" s="201">
        <v>2000</v>
      </c>
      <c r="R113" s="161"/>
      <c r="S113" s="201">
        <v>2000</v>
      </c>
      <c r="T113" s="161"/>
      <c r="U113" s="201">
        <v>2000</v>
      </c>
      <c r="V113" s="14">
        <v>286.57</v>
      </c>
      <c r="W113" s="25">
        <f t="shared" si="9"/>
        <v>14.3285</v>
      </c>
    </row>
    <row r="114" spans="1:25" ht="15" customHeight="1" x14ac:dyDescent="0.25">
      <c r="A114" s="119" t="s">
        <v>78</v>
      </c>
      <c r="B114" s="17" t="s">
        <v>88</v>
      </c>
      <c r="C114" s="192">
        <v>100</v>
      </c>
      <c r="D114" s="161"/>
      <c r="E114" s="193">
        <v>100</v>
      </c>
      <c r="F114" s="161"/>
      <c r="G114" s="192">
        <v>100</v>
      </c>
      <c r="H114" s="161"/>
      <c r="I114" s="193">
        <v>100</v>
      </c>
      <c r="J114" s="161">
        <v>0</v>
      </c>
      <c r="K114" s="163">
        <f t="shared" si="6"/>
        <v>0</v>
      </c>
      <c r="L114" s="161"/>
      <c r="M114" s="192">
        <v>100</v>
      </c>
      <c r="N114" s="161"/>
      <c r="O114" s="201">
        <v>100</v>
      </c>
      <c r="P114" s="161"/>
      <c r="Q114" s="201">
        <v>100</v>
      </c>
      <c r="R114" s="161"/>
      <c r="S114" s="201">
        <v>100</v>
      </c>
      <c r="T114" s="161"/>
      <c r="U114" s="201">
        <v>100</v>
      </c>
      <c r="V114" s="14">
        <v>216</v>
      </c>
      <c r="W114" s="16">
        <f t="shared" si="9"/>
        <v>216</v>
      </c>
    </row>
    <row r="115" spans="1:25" ht="15" customHeight="1" x14ac:dyDescent="0.25">
      <c r="A115" s="119" t="s">
        <v>78</v>
      </c>
      <c r="B115" s="17" t="s">
        <v>89</v>
      </c>
      <c r="C115" s="192">
        <v>1000</v>
      </c>
      <c r="D115" s="161"/>
      <c r="E115" s="193">
        <v>1000</v>
      </c>
      <c r="F115" s="161"/>
      <c r="G115" s="192">
        <v>1000</v>
      </c>
      <c r="H115" s="161"/>
      <c r="I115" s="193">
        <v>1000</v>
      </c>
      <c r="J115" s="161">
        <v>0</v>
      </c>
      <c r="K115" s="163">
        <f t="shared" si="6"/>
        <v>0</v>
      </c>
      <c r="L115" s="161"/>
      <c r="M115" s="192">
        <v>1000</v>
      </c>
      <c r="N115" s="161"/>
      <c r="O115" s="201">
        <v>1000</v>
      </c>
      <c r="P115" s="161"/>
      <c r="Q115" s="201">
        <v>1000</v>
      </c>
      <c r="R115" s="161"/>
      <c r="S115" s="201">
        <v>1000</v>
      </c>
      <c r="T115" s="161"/>
      <c r="U115" s="201">
        <v>1000</v>
      </c>
      <c r="V115" s="14">
        <v>294.5</v>
      </c>
      <c r="W115" s="16">
        <f t="shared" si="9"/>
        <v>29.45</v>
      </c>
    </row>
    <row r="116" spans="1:25" ht="15" customHeight="1" x14ac:dyDescent="0.25">
      <c r="A116" s="119" t="s">
        <v>78</v>
      </c>
      <c r="B116" s="17" t="s">
        <v>90</v>
      </c>
      <c r="C116" s="192">
        <v>100</v>
      </c>
      <c r="D116" s="161"/>
      <c r="E116" s="193">
        <v>100</v>
      </c>
      <c r="F116" s="161"/>
      <c r="G116" s="192">
        <v>100</v>
      </c>
      <c r="H116" s="161"/>
      <c r="I116" s="193">
        <v>100</v>
      </c>
      <c r="J116" s="161">
        <v>0</v>
      </c>
      <c r="K116" s="163">
        <f t="shared" si="6"/>
        <v>0</v>
      </c>
      <c r="L116" s="161"/>
      <c r="M116" s="192">
        <v>100</v>
      </c>
      <c r="N116" s="161"/>
      <c r="O116" s="201">
        <v>100</v>
      </c>
      <c r="P116" s="161"/>
      <c r="Q116" s="201">
        <v>100</v>
      </c>
      <c r="R116" s="161"/>
      <c r="S116" s="201">
        <v>100</v>
      </c>
      <c r="T116" s="161"/>
      <c r="U116" s="201">
        <v>100</v>
      </c>
      <c r="V116" s="14">
        <v>0</v>
      </c>
      <c r="W116" s="16">
        <f t="shared" si="9"/>
        <v>0</v>
      </c>
    </row>
    <row r="117" spans="1:25" ht="15" customHeight="1" x14ac:dyDescent="0.25">
      <c r="A117" s="119" t="s">
        <v>78</v>
      </c>
      <c r="B117" s="17" t="s">
        <v>91</v>
      </c>
      <c r="C117" s="192">
        <v>8500</v>
      </c>
      <c r="D117" s="161"/>
      <c r="E117" s="193">
        <v>8500</v>
      </c>
      <c r="F117" s="161"/>
      <c r="G117" s="192">
        <v>8500</v>
      </c>
      <c r="H117" s="161"/>
      <c r="I117" s="193">
        <v>8500</v>
      </c>
      <c r="J117" s="161">
        <v>2653.73</v>
      </c>
      <c r="K117" s="163">
        <f t="shared" si="6"/>
        <v>31.220352941176472</v>
      </c>
      <c r="L117" s="161"/>
      <c r="M117" s="192">
        <v>8500</v>
      </c>
      <c r="N117" s="161"/>
      <c r="O117" s="201">
        <v>8500</v>
      </c>
      <c r="P117" s="161"/>
      <c r="Q117" s="201">
        <v>8500</v>
      </c>
      <c r="R117" s="161"/>
      <c r="S117" s="201">
        <v>8500</v>
      </c>
      <c r="T117" s="161"/>
      <c r="U117" s="201">
        <v>8500</v>
      </c>
      <c r="V117" s="14">
        <v>4909.74</v>
      </c>
      <c r="W117" s="25">
        <f t="shared" si="9"/>
        <v>57.761647058823527</v>
      </c>
    </row>
    <row r="118" spans="1:25" ht="15" customHeight="1" x14ac:dyDescent="0.25">
      <c r="A118" s="119" t="s">
        <v>78</v>
      </c>
      <c r="B118" s="17" t="s">
        <v>92</v>
      </c>
      <c r="C118" s="192">
        <v>1000</v>
      </c>
      <c r="D118" s="161"/>
      <c r="E118" s="193">
        <v>1000</v>
      </c>
      <c r="F118" s="161"/>
      <c r="G118" s="192">
        <v>1000</v>
      </c>
      <c r="H118" s="161"/>
      <c r="I118" s="193">
        <v>1000</v>
      </c>
      <c r="J118" s="161">
        <v>0</v>
      </c>
      <c r="K118" s="163">
        <f t="shared" si="6"/>
        <v>0</v>
      </c>
      <c r="L118" s="161"/>
      <c r="M118" s="192">
        <v>1000</v>
      </c>
      <c r="N118" s="161"/>
      <c r="O118" s="201">
        <v>1000</v>
      </c>
      <c r="P118" s="161"/>
      <c r="Q118" s="201">
        <v>1000</v>
      </c>
      <c r="R118" s="161"/>
      <c r="S118" s="201">
        <v>1000</v>
      </c>
      <c r="T118" s="161"/>
      <c r="U118" s="201">
        <v>1000</v>
      </c>
      <c r="V118" s="14">
        <v>0</v>
      </c>
      <c r="W118" s="16">
        <f t="shared" si="9"/>
        <v>0</v>
      </c>
    </row>
    <row r="119" spans="1:25" ht="15" customHeight="1" x14ac:dyDescent="0.25">
      <c r="A119" s="119" t="s">
        <v>78</v>
      </c>
      <c r="B119" s="17" t="s">
        <v>93</v>
      </c>
      <c r="C119" s="192">
        <v>2200</v>
      </c>
      <c r="D119" s="161"/>
      <c r="E119" s="193">
        <v>2200</v>
      </c>
      <c r="F119" s="161"/>
      <c r="G119" s="192">
        <v>2200</v>
      </c>
      <c r="H119" s="161"/>
      <c r="I119" s="193">
        <v>2200</v>
      </c>
      <c r="J119" s="161">
        <v>257.36</v>
      </c>
      <c r="K119" s="163">
        <f t="shared" si="6"/>
        <v>11.698181818181819</v>
      </c>
      <c r="L119" s="161"/>
      <c r="M119" s="192">
        <v>2200</v>
      </c>
      <c r="N119" s="161"/>
      <c r="O119" s="201">
        <v>2200</v>
      </c>
      <c r="P119" s="161"/>
      <c r="Q119" s="201">
        <v>2200</v>
      </c>
      <c r="R119" s="161"/>
      <c r="S119" s="201">
        <v>2200</v>
      </c>
      <c r="T119" s="161"/>
      <c r="U119" s="201">
        <v>2200</v>
      </c>
      <c r="V119" s="109">
        <v>1013</v>
      </c>
      <c r="W119" s="25">
        <f t="shared" si="9"/>
        <v>46.045454545454547</v>
      </c>
    </row>
    <row r="120" spans="1:25" ht="15" customHeight="1" x14ac:dyDescent="0.25">
      <c r="A120" s="119" t="s">
        <v>78</v>
      </c>
      <c r="B120" s="17" t="s">
        <v>94</v>
      </c>
      <c r="C120" s="192">
        <v>4500</v>
      </c>
      <c r="D120" s="161"/>
      <c r="E120" s="193">
        <v>4500</v>
      </c>
      <c r="F120" s="161"/>
      <c r="G120" s="192">
        <v>4500</v>
      </c>
      <c r="H120" s="161"/>
      <c r="I120" s="193">
        <v>4500</v>
      </c>
      <c r="J120" s="215">
        <v>2148.8000000000002</v>
      </c>
      <c r="K120" s="163">
        <f t="shared" si="6"/>
        <v>47.751111111111115</v>
      </c>
      <c r="L120" s="161"/>
      <c r="M120" s="192">
        <v>4500</v>
      </c>
      <c r="N120" s="161"/>
      <c r="O120" s="201">
        <v>4500</v>
      </c>
      <c r="P120" s="161"/>
      <c r="Q120" s="201">
        <v>4500</v>
      </c>
      <c r="R120" s="161"/>
      <c r="S120" s="201">
        <v>4500</v>
      </c>
      <c r="T120" s="161"/>
      <c r="U120" s="201">
        <v>4500</v>
      </c>
      <c r="V120" s="14">
        <v>3629.13</v>
      </c>
      <c r="W120" s="25">
        <f t="shared" si="9"/>
        <v>80.647333333333336</v>
      </c>
    </row>
    <row r="121" spans="1:25" ht="15" customHeight="1" x14ac:dyDescent="0.25">
      <c r="A121" s="119" t="s">
        <v>78</v>
      </c>
      <c r="B121" s="17" t="s">
        <v>95</v>
      </c>
      <c r="C121" s="192">
        <v>300</v>
      </c>
      <c r="D121" s="161"/>
      <c r="E121" s="193">
        <v>300</v>
      </c>
      <c r="F121" s="161"/>
      <c r="G121" s="192">
        <v>300</v>
      </c>
      <c r="H121" s="161"/>
      <c r="I121" s="193">
        <v>300</v>
      </c>
      <c r="J121" s="215">
        <v>602.4</v>
      </c>
      <c r="K121" s="163">
        <f t="shared" si="6"/>
        <v>200.8</v>
      </c>
      <c r="L121" s="161">
        <v>350</v>
      </c>
      <c r="M121" s="192">
        <f>L121+I121</f>
        <v>650</v>
      </c>
      <c r="N121" s="161"/>
      <c r="O121" s="201">
        <f>M121</f>
        <v>650</v>
      </c>
      <c r="P121" s="161"/>
      <c r="Q121" s="201">
        <f>O121</f>
        <v>650</v>
      </c>
      <c r="R121" s="161"/>
      <c r="S121" s="201">
        <f>Q121</f>
        <v>650</v>
      </c>
      <c r="T121" s="161"/>
      <c r="U121" s="201">
        <f>S121</f>
        <v>650</v>
      </c>
      <c r="V121" s="109">
        <v>602.4</v>
      </c>
      <c r="W121" s="25">
        <f t="shared" si="9"/>
        <v>92.676923076923075</v>
      </c>
      <c r="Y121" s="159"/>
    </row>
    <row r="122" spans="1:25" ht="15" customHeight="1" x14ac:dyDescent="0.25">
      <c r="A122" s="119" t="s">
        <v>78</v>
      </c>
      <c r="B122" s="17" t="s">
        <v>96</v>
      </c>
      <c r="C122" s="192">
        <v>6700</v>
      </c>
      <c r="D122" s="161"/>
      <c r="E122" s="193">
        <v>6700</v>
      </c>
      <c r="F122" s="161"/>
      <c r="G122" s="192">
        <v>6700</v>
      </c>
      <c r="H122" s="161"/>
      <c r="I122" s="193">
        <v>6700</v>
      </c>
      <c r="J122" s="161">
        <v>1261.1300000000001</v>
      </c>
      <c r="K122" s="163">
        <f t="shared" si="6"/>
        <v>18.822835820895524</v>
      </c>
      <c r="L122" s="161"/>
      <c r="M122" s="192">
        <v>6700</v>
      </c>
      <c r="N122" s="161"/>
      <c r="O122" s="201">
        <v>6700</v>
      </c>
      <c r="P122" s="161"/>
      <c r="Q122" s="201">
        <v>6700</v>
      </c>
      <c r="R122" s="161"/>
      <c r="S122" s="201">
        <v>6700</v>
      </c>
      <c r="T122" s="161"/>
      <c r="U122" s="201">
        <v>6700</v>
      </c>
      <c r="V122" s="109">
        <v>2963</v>
      </c>
      <c r="W122" s="25">
        <f t="shared" si="9"/>
        <v>44.223880597014926</v>
      </c>
      <c r="Y122" s="4"/>
    </row>
    <row r="123" spans="1:25" ht="15" customHeight="1" x14ac:dyDescent="0.25">
      <c r="A123" s="119" t="s">
        <v>78</v>
      </c>
      <c r="B123" s="17" t="s">
        <v>97</v>
      </c>
      <c r="C123" s="192">
        <v>2500</v>
      </c>
      <c r="D123" s="161"/>
      <c r="E123" s="193">
        <v>2500</v>
      </c>
      <c r="F123" s="161"/>
      <c r="G123" s="192">
        <v>2500</v>
      </c>
      <c r="H123" s="161"/>
      <c r="I123" s="193">
        <v>2500</v>
      </c>
      <c r="J123" s="161">
        <v>1474.07</v>
      </c>
      <c r="K123" s="163">
        <f t="shared" si="6"/>
        <v>58.962799999999994</v>
      </c>
      <c r="L123" s="161"/>
      <c r="M123" s="192">
        <v>2500</v>
      </c>
      <c r="N123" s="161"/>
      <c r="O123" s="201">
        <v>2500</v>
      </c>
      <c r="P123" s="161"/>
      <c r="Q123" s="201">
        <v>2500</v>
      </c>
      <c r="R123" s="161"/>
      <c r="S123" s="201">
        <v>2500</v>
      </c>
      <c r="T123" s="161"/>
      <c r="U123" s="201">
        <v>2500</v>
      </c>
      <c r="V123" s="14">
        <v>2131.9699999999998</v>
      </c>
      <c r="W123" s="25">
        <f t="shared" si="9"/>
        <v>85.27879999999999</v>
      </c>
    </row>
    <row r="124" spans="1:25" ht="15" customHeight="1" x14ac:dyDescent="0.25">
      <c r="A124" s="119" t="s">
        <v>78</v>
      </c>
      <c r="B124" s="17" t="s">
        <v>98</v>
      </c>
      <c r="C124" s="192">
        <v>1400</v>
      </c>
      <c r="D124" s="161"/>
      <c r="E124" s="193">
        <v>1400</v>
      </c>
      <c r="F124" s="161"/>
      <c r="G124" s="192">
        <v>1400</v>
      </c>
      <c r="H124" s="161"/>
      <c r="I124" s="193">
        <v>1400</v>
      </c>
      <c r="J124" s="161">
        <v>0</v>
      </c>
      <c r="K124" s="163">
        <f t="shared" si="6"/>
        <v>0</v>
      </c>
      <c r="L124" s="161"/>
      <c r="M124" s="192">
        <v>1400</v>
      </c>
      <c r="N124" s="161"/>
      <c r="O124" s="201">
        <v>1400</v>
      </c>
      <c r="P124" s="161"/>
      <c r="Q124" s="201">
        <v>1400</v>
      </c>
      <c r="R124" s="161"/>
      <c r="S124" s="201">
        <v>1400</v>
      </c>
      <c r="T124" s="161"/>
      <c r="U124" s="201">
        <v>1400</v>
      </c>
      <c r="V124" s="14">
        <v>1212.3900000000001</v>
      </c>
      <c r="W124" s="25">
        <f t="shared" si="9"/>
        <v>86.599285714285728</v>
      </c>
    </row>
    <row r="125" spans="1:25" ht="15" customHeight="1" x14ac:dyDescent="0.25">
      <c r="A125" s="119" t="s">
        <v>78</v>
      </c>
      <c r="B125" s="17" t="s">
        <v>99</v>
      </c>
      <c r="C125" s="192">
        <v>100</v>
      </c>
      <c r="D125" s="161"/>
      <c r="E125" s="193">
        <v>100</v>
      </c>
      <c r="F125" s="161"/>
      <c r="G125" s="192">
        <v>100</v>
      </c>
      <c r="H125" s="161"/>
      <c r="I125" s="193">
        <v>100</v>
      </c>
      <c r="J125" s="161">
        <v>0</v>
      </c>
      <c r="K125" s="163">
        <f t="shared" si="6"/>
        <v>0</v>
      </c>
      <c r="L125" s="161"/>
      <c r="M125" s="192">
        <v>100</v>
      </c>
      <c r="N125" s="161"/>
      <c r="O125" s="201">
        <v>100</v>
      </c>
      <c r="P125" s="161"/>
      <c r="Q125" s="201">
        <v>100</v>
      </c>
      <c r="R125" s="161"/>
      <c r="S125" s="201">
        <v>100</v>
      </c>
      <c r="T125" s="161"/>
      <c r="U125" s="201">
        <v>100</v>
      </c>
      <c r="V125" s="14">
        <v>206.75</v>
      </c>
      <c r="W125" s="25">
        <f t="shared" si="9"/>
        <v>206.75</v>
      </c>
    </row>
    <row r="126" spans="1:25" ht="15" customHeight="1" x14ac:dyDescent="0.25">
      <c r="A126" s="119" t="s">
        <v>78</v>
      </c>
      <c r="B126" s="17" t="s">
        <v>100</v>
      </c>
      <c r="C126" s="192">
        <v>300</v>
      </c>
      <c r="D126" s="161"/>
      <c r="E126" s="193">
        <v>300</v>
      </c>
      <c r="F126" s="161"/>
      <c r="G126" s="192">
        <v>300</v>
      </c>
      <c r="H126" s="161"/>
      <c r="I126" s="193">
        <v>300</v>
      </c>
      <c r="J126" s="215">
        <v>14</v>
      </c>
      <c r="K126" s="163">
        <f t="shared" si="6"/>
        <v>4.666666666666667</v>
      </c>
      <c r="L126" s="161"/>
      <c r="M126" s="192">
        <v>300</v>
      </c>
      <c r="N126" s="161"/>
      <c r="O126" s="201">
        <v>300</v>
      </c>
      <c r="P126" s="161"/>
      <c r="Q126" s="201">
        <v>300</v>
      </c>
      <c r="R126" s="161"/>
      <c r="S126" s="201">
        <v>300</v>
      </c>
      <c r="T126" s="161"/>
      <c r="U126" s="201">
        <v>300</v>
      </c>
      <c r="V126" s="109">
        <v>64</v>
      </c>
      <c r="W126" s="25">
        <f t="shared" si="9"/>
        <v>21.333333333333336</v>
      </c>
    </row>
    <row r="127" spans="1:25" ht="15" customHeight="1" x14ac:dyDescent="0.25">
      <c r="A127" s="119" t="s">
        <v>78</v>
      </c>
      <c r="B127" s="17" t="s">
        <v>101</v>
      </c>
      <c r="C127" s="192">
        <v>500</v>
      </c>
      <c r="D127" s="161"/>
      <c r="E127" s="193">
        <v>500</v>
      </c>
      <c r="F127" s="161"/>
      <c r="G127" s="192">
        <v>500</v>
      </c>
      <c r="H127" s="161"/>
      <c r="I127" s="193">
        <v>500</v>
      </c>
      <c r="J127" s="161">
        <v>0</v>
      </c>
      <c r="K127" s="163">
        <f t="shared" si="6"/>
        <v>0</v>
      </c>
      <c r="L127" s="161"/>
      <c r="M127" s="192">
        <v>500</v>
      </c>
      <c r="N127" s="161"/>
      <c r="O127" s="201">
        <v>500</v>
      </c>
      <c r="P127" s="161"/>
      <c r="Q127" s="201">
        <v>500</v>
      </c>
      <c r="R127" s="161"/>
      <c r="S127" s="201">
        <v>500</v>
      </c>
      <c r="T127" s="161"/>
      <c r="U127" s="201">
        <v>500</v>
      </c>
      <c r="V127" s="14">
        <v>0</v>
      </c>
      <c r="W127" s="16">
        <f t="shared" si="9"/>
        <v>0</v>
      </c>
    </row>
    <row r="128" spans="1:25" ht="15" customHeight="1" x14ac:dyDescent="0.25">
      <c r="A128" s="119" t="s">
        <v>78</v>
      </c>
      <c r="B128" s="17" t="s">
        <v>102</v>
      </c>
      <c r="C128" s="192">
        <v>50</v>
      </c>
      <c r="D128" s="161"/>
      <c r="E128" s="193">
        <v>50</v>
      </c>
      <c r="F128" s="161"/>
      <c r="G128" s="192">
        <v>50</v>
      </c>
      <c r="H128" s="161"/>
      <c r="I128" s="193">
        <v>50</v>
      </c>
      <c r="J128" s="161">
        <v>0</v>
      </c>
      <c r="K128" s="163">
        <f t="shared" si="6"/>
        <v>0</v>
      </c>
      <c r="L128" s="161"/>
      <c r="M128" s="192">
        <v>50</v>
      </c>
      <c r="N128" s="161"/>
      <c r="O128" s="201">
        <v>50</v>
      </c>
      <c r="P128" s="161"/>
      <c r="Q128" s="201">
        <v>50</v>
      </c>
      <c r="R128" s="161"/>
      <c r="S128" s="201">
        <v>50</v>
      </c>
      <c r="T128" s="161"/>
      <c r="U128" s="201">
        <v>50</v>
      </c>
      <c r="V128" s="14">
        <v>0</v>
      </c>
      <c r="W128" s="16">
        <f t="shared" si="9"/>
        <v>0</v>
      </c>
    </row>
    <row r="129" spans="1:23" ht="15" customHeight="1" x14ac:dyDescent="0.25">
      <c r="A129" s="119" t="s">
        <v>78</v>
      </c>
      <c r="B129" s="17" t="s">
        <v>103</v>
      </c>
      <c r="C129" s="192">
        <v>10000</v>
      </c>
      <c r="D129" s="161"/>
      <c r="E129" s="193">
        <v>10000</v>
      </c>
      <c r="F129" s="161"/>
      <c r="G129" s="192">
        <v>10000</v>
      </c>
      <c r="H129" s="161"/>
      <c r="I129" s="193">
        <v>10000</v>
      </c>
      <c r="J129" s="161">
        <v>7579.04</v>
      </c>
      <c r="K129" s="163">
        <f t="shared" si="6"/>
        <v>75.790400000000005</v>
      </c>
      <c r="L129" s="161"/>
      <c r="M129" s="192">
        <v>10000</v>
      </c>
      <c r="N129" s="161"/>
      <c r="O129" s="201">
        <v>10000</v>
      </c>
      <c r="P129" s="161"/>
      <c r="Q129" s="201">
        <v>10000</v>
      </c>
      <c r="R129" s="161"/>
      <c r="S129" s="201">
        <v>10000</v>
      </c>
      <c r="T129" s="161"/>
      <c r="U129" s="201">
        <v>10000</v>
      </c>
      <c r="V129" s="14">
        <v>12308.05</v>
      </c>
      <c r="W129" s="25">
        <f t="shared" si="9"/>
        <v>123.08049999999999</v>
      </c>
    </row>
    <row r="130" spans="1:23" ht="15" customHeight="1" x14ac:dyDescent="0.25">
      <c r="A130" s="119" t="s">
        <v>78</v>
      </c>
      <c r="B130" s="17" t="s">
        <v>104</v>
      </c>
      <c r="C130" s="192">
        <v>100</v>
      </c>
      <c r="D130" s="161"/>
      <c r="E130" s="193">
        <v>100</v>
      </c>
      <c r="F130" s="161"/>
      <c r="G130" s="192">
        <v>100</v>
      </c>
      <c r="H130" s="161"/>
      <c r="I130" s="193">
        <v>100</v>
      </c>
      <c r="J130" s="215">
        <v>102</v>
      </c>
      <c r="K130" s="163">
        <f t="shared" si="6"/>
        <v>102</v>
      </c>
      <c r="L130" s="161"/>
      <c r="M130" s="192">
        <v>100</v>
      </c>
      <c r="N130" s="161"/>
      <c r="O130" s="201">
        <v>100</v>
      </c>
      <c r="P130" s="161"/>
      <c r="Q130" s="201">
        <v>100</v>
      </c>
      <c r="R130" s="161"/>
      <c r="S130" s="201">
        <v>100</v>
      </c>
      <c r="T130" s="161"/>
      <c r="U130" s="201">
        <v>100</v>
      </c>
      <c r="V130" s="14">
        <v>102</v>
      </c>
      <c r="W130" s="16">
        <f t="shared" si="9"/>
        <v>102</v>
      </c>
    </row>
    <row r="131" spans="1:23" ht="15" customHeight="1" x14ac:dyDescent="0.25">
      <c r="A131" s="119" t="s">
        <v>78</v>
      </c>
      <c r="B131" s="17" t="s">
        <v>105</v>
      </c>
      <c r="C131" s="192">
        <v>100</v>
      </c>
      <c r="D131" s="161"/>
      <c r="E131" s="193">
        <v>100</v>
      </c>
      <c r="F131" s="161"/>
      <c r="G131" s="192">
        <v>100</v>
      </c>
      <c r="H131" s="161"/>
      <c r="I131" s="193">
        <v>100</v>
      </c>
      <c r="J131" s="161">
        <v>0</v>
      </c>
      <c r="K131" s="163">
        <f t="shared" si="6"/>
        <v>0</v>
      </c>
      <c r="L131" s="161"/>
      <c r="M131" s="192">
        <v>100</v>
      </c>
      <c r="N131" s="161"/>
      <c r="O131" s="201">
        <v>100</v>
      </c>
      <c r="P131" s="161"/>
      <c r="Q131" s="201">
        <v>100</v>
      </c>
      <c r="R131" s="161"/>
      <c r="S131" s="201">
        <v>100</v>
      </c>
      <c r="T131" s="161"/>
      <c r="U131" s="201">
        <v>100</v>
      </c>
      <c r="V131" s="14">
        <v>0</v>
      </c>
      <c r="W131" s="16">
        <f t="shared" si="9"/>
        <v>0</v>
      </c>
    </row>
    <row r="132" spans="1:23" ht="15" customHeight="1" x14ac:dyDescent="0.25">
      <c r="A132" s="119" t="s">
        <v>78</v>
      </c>
      <c r="B132" s="17" t="s">
        <v>106</v>
      </c>
      <c r="C132" s="192">
        <v>40000</v>
      </c>
      <c r="D132" s="161">
        <v>2000</v>
      </c>
      <c r="E132" s="193">
        <f>D132+C132</f>
        <v>42000</v>
      </c>
      <c r="F132" s="161"/>
      <c r="G132" s="192">
        <f>F132+E132</f>
        <v>42000</v>
      </c>
      <c r="H132" s="161">
        <v>-25000</v>
      </c>
      <c r="I132" s="193">
        <f>H132+G132</f>
        <v>17000</v>
      </c>
      <c r="J132" s="161">
        <v>489.85</v>
      </c>
      <c r="K132" s="163">
        <f t="shared" si="6"/>
        <v>2.8814705882352944</v>
      </c>
      <c r="L132" s="161"/>
      <c r="M132" s="192">
        <v>17000</v>
      </c>
      <c r="N132" s="161"/>
      <c r="O132" s="201">
        <v>17000</v>
      </c>
      <c r="P132" s="161"/>
      <c r="Q132" s="201">
        <v>17000</v>
      </c>
      <c r="R132" s="161"/>
      <c r="S132" s="201">
        <v>17000</v>
      </c>
      <c r="T132" s="161"/>
      <c r="U132" s="201">
        <v>17000</v>
      </c>
      <c r="V132" s="14">
        <v>1567.74</v>
      </c>
      <c r="W132" s="25">
        <f t="shared" si="9"/>
        <v>9.2219999999999995</v>
      </c>
    </row>
    <row r="133" spans="1:23" ht="15" customHeight="1" x14ac:dyDescent="0.25">
      <c r="A133" s="119" t="s">
        <v>78</v>
      </c>
      <c r="B133" s="17" t="s">
        <v>107</v>
      </c>
      <c r="C133" s="192">
        <v>500</v>
      </c>
      <c r="D133" s="161"/>
      <c r="E133" s="193">
        <v>500</v>
      </c>
      <c r="F133" s="161"/>
      <c r="G133" s="192">
        <v>500</v>
      </c>
      <c r="H133" s="161"/>
      <c r="I133" s="193">
        <v>500</v>
      </c>
      <c r="J133" s="161">
        <v>0</v>
      </c>
      <c r="K133" s="163">
        <f t="shared" si="6"/>
        <v>0</v>
      </c>
      <c r="L133" s="161"/>
      <c r="M133" s="192">
        <v>500</v>
      </c>
      <c r="N133" s="161"/>
      <c r="O133" s="201">
        <v>500</v>
      </c>
      <c r="P133" s="161"/>
      <c r="Q133" s="201">
        <v>500</v>
      </c>
      <c r="R133" s="161"/>
      <c r="S133" s="201">
        <v>500</v>
      </c>
      <c r="T133" s="161"/>
      <c r="U133" s="201">
        <v>500</v>
      </c>
      <c r="V133" s="109">
        <v>540</v>
      </c>
      <c r="W133" s="16">
        <f t="shared" si="9"/>
        <v>108</v>
      </c>
    </row>
    <row r="134" spans="1:23" ht="15" customHeight="1" x14ac:dyDescent="0.25">
      <c r="A134" s="119" t="s">
        <v>78</v>
      </c>
      <c r="B134" s="17" t="s">
        <v>108</v>
      </c>
      <c r="C134" s="192">
        <v>3000</v>
      </c>
      <c r="D134" s="161"/>
      <c r="E134" s="193">
        <v>3000</v>
      </c>
      <c r="F134" s="161"/>
      <c r="G134" s="192">
        <v>3000</v>
      </c>
      <c r="H134" s="161"/>
      <c r="I134" s="193">
        <v>3000</v>
      </c>
      <c r="J134" s="161">
        <v>766.57</v>
      </c>
      <c r="K134" s="163">
        <f t="shared" si="6"/>
        <v>25.552333333333333</v>
      </c>
      <c r="L134" s="161"/>
      <c r="M134" s="192">
        <v>3000</v>
      </c>
      <c r="N134" s="161"/>
      <c r="O134" s="201">
        <v>3000</v>
      </c>
      <c r="P134" s="161"/>
      <c r="Q134" s="201">
        <v>3000</v>
      </c>
      <c r="R134" s="161"/>
      <c r="S134" s="201">
        <v>3000</v>
      </c>
      <c r="T134" s="161"/>
      <c r="U134" s="201">
        <v>3000</v>
      </c>
      <c r="V134" s="14">
        <v>924.2</v>
      </c>
      <c r="W134" s="25">
        <f t="shared" si="9"/>
        <v>30.806666666666665</v>
      </c>
    </row>
    <row r="135" spans="1:23" ht="15" customHeight="1" x14ac:dyDescent="0.25">
      <c r="A135" s="119" t="s">
        <v>78</v>
      </c>
      <c r="B135" s="17" t="s">
        <v>109</v>
      </c>
      <c r="C135" s="192">
        <v>3400</v>
      </c>
      <c r="D135" s="161"/>
      <c r="E135" s="193">
        <v>3400</v>
      </c>
      <c r="F135" s="161"/>
      <c r="G135" s="192">
        <v>3400</v>
      </c>
      <c r="H135" s="161"/>
      <c r="I135" s="193">
        <v>3400</v>
      </c>
      <c r="J135" s="161">
        <v>1112.49</v>
      </c>
      <c r="K135" s="163">
        <f t="shared" ref="K135:K197" si="10">J135/I135*100</f>
        <v>32.720294117647057</v>
      </c>
      <c r="L135" s="161"/>
      <c r="M135" s="192">
        <v>3400</v>
      </c>
      <c r="N135" s="161"/>
      <c r="O135" s="201">
        <v>3400</v>
      </c>
      <c r="P135" s="161"/>
      <c r="Q135" s="201">
        <v>3400</v>
      </c>
      <c r="R135" s="161"/>
      <c r="S135" s="201">
        <v>3400</v>
      </c>
      <c r="T135" s="161"/>
      <c r="U135" s="201">
        <v>3400</v>
      </c>
      <c r="V135" s="14">
        <v>2209.12</v>
      </c>
      <c r="W135" s="25">
        <f t="shared" si="9"/>
        <v>64.974117647058819</v>
      </c>
    </row>
    <row r="136" spans="1:23" ht="15" customHeight="1" x14ac:dyDescent="0.25">
      <c r="A136" s="119" t="s">
        <v>78</v>
      </c>
      <c r="B136" s="17" t="s">
        <v>110</v>
      </c>
      <c r="C136" s="192">
        <v>1800</v>
      </c>
      <c r="D136" s="161"/>
      <c r="E136" s="193">
        <v>1800</v>
      </c>
      <c r="F136" s="161"/>
      <c r="G136" s="192">
        <v>1800</v>
      </c>
      <c r="H136" s="161"/>
      <c r="I136" s="193">
        <v>1800</v>
      </c>
      <c r="J136" s="161">
        <v>0</v>
      </c>
      <c r="K136" s="163">
        <f t="shared" si="10"/>
        <v>0</v>
      </c>
      <c r="L136" s="161"/>
      <c r="M136" s="192">
        <v>1800</v>
      </c>
      <c r="N136" s="161"/>
      <c r="O136" s="201">
        <v>1800</v>
      </c>
      <c r="P136" s="161"/>
      <c r="Q136" s="201">
        <v>1800</v>
      </c>
      <c r="R136" s="161"/>
      <c r="S136" s="201">
        <v>1800</v>
      </c>
      <c r="T136" s="161"/>
      <c r="U136" s="201">
        <v>1800</v>
      </c>
      <c r="V136" s="14">
        <v>0</v>
      </c>
      <c r="W136" s="16">
        <f t="shared" si="9"/>
        <v>0</v>
      </c>
    </row>
    <row r="137" spans="1:23" ht="15" customHeight="1" x14ac:dyDescent="0.25">
      <c r="A137" s="119" t="s">
        <v>78</v>
      </c>
      <c r="B137" s="17" t="s">
        <v>111</v>
      </c>
      <c r="C137" s="192">
        <v>2500</v>
      </c>
      <c r="D137" s="161"/>
      <c r="E137" s="193">
        <v>2500</v>
      </c>
      <c r="F137" s="161"/>
      <c r="G137" s="192">
        <v>2500</v>
      </c>
      <c r="H137" s="161"/>
      <c r="I137" s="193">
        <v>2500</v>
      </c>
      <c r="J137" s="215">
        <v>540</v>
      </c>
      <c r="K137" s="163">
        <f t="shared" si="10"/>
        <v>21.6</v>
      </c>
      <c r="L137" s="161"/>
      <c r="M137" s="192">
        <v>2500</v>
      </c>
      <c r="N137" s="161"/>
      <c r="O137" s="201">
        <v>2500</v>
      </c>
      <c r="P137" s="161"/>
      <c r="Q137" s="201">
        <v>2500</v>
      </c>
      <c r="R137" s="161"/>
      <c r="S137" s="201">
        <v>2500</v>
      </c>
      <c r="T137" s="161"/>
      <c r="U137" s="201">
        <v>2500</v>
      </c>
      <c r="V137" s="14">
        <v>1367</v>
      </c>
      <c r="W137" s="16">
        <f t="shared" ref="W137:W199" si="11">V137/U137*100</f>
        <v>54.679999999999993</v>
      </c>
    </row>
    <row r="138" spans="1:23" ht="15" customHeight="1" x14ac:dyDescent="0.25">
      <c r="A138" s="119" t="s">
        <v>78</v>
      </c>
      <c r="B138" s="17" t="s">
        <v>112</v>
      </c>
      <c r="C138" s="192">
        <v>300</v>
      </c>
      <c r="D138" s="161"/>
      <c r="E138" s="193">
        <v>300</v>
      </c>
      <c r="F138" s="161"/>
      <c r="G138" s="192">
        <v>300</v>
      </c>
      <c r="H138" s="161"/>
      <c r="I138" s="193">
        <v>300</v>
      </c>
      <c r="J138" s="161">
        <v>0</v>
      </c>
      <c r="K138" s="163">
        <f t="shared" si="10"/>
        <v>0</v>
      </c>
      <c r="L138" s="161"/>
      <c r="M138" s="192">
        <v>300</v>
      </c>
      <c r="N138" s="161"/>
      <c r="O138" s="201">
        <v>300</v>
      </c>
      <c r="P138" s="161"/>
      <c r="Q138" s="201">
        <v>300</v>
      </c>
      <c r="R138" s="161"/>
      <c r="S138" s="201">
        <v>300</v>
      </c>
      <c r="T138" s="161"/>
      <c r="U138" s="201">
        <v>300</v>
      </c>
      <c r="V138" s="14">
        <v>0</v>
      </c>
      <c r="W138" s="16">
        <f t="shared" si="11"/>
        <v>0</v>
      </c>
    </row>
    <row r="139" spans="1:23" ht="15" customHeight="1" x14ac:dyDescent="0.25">
      <c r="A139" s="119" t="s">
        <v>78</v>
      </c>
      <c r="B139" s="17" t="s">
        <v>113</v>
      </c>
      <c r="C139" s="192">
        <v>15000</v>
      </c>
      <c r="D139" s="161"/>
      <c r="E139" s="193">
        <v>15000</v>
      </c>
      <c r="F139" s="161"/>
      <c r="G139" s="192">
        <v>15000</v>
      </c>
      <c r="H139" s="161"/>
      <c r="I139" s="193">
        <v>15000</v>
      </c>
      <c r="J139" s="161">
        <v>8807.84</v>
      </c>
      <c r="K139" s="163">
        <f t="shared" si="10"/>
        <v>58.718933333333332</v>
      </c>
      <c r="L139" s="161"/>
      <c r="M139" s="192">
        <v>15000</v>
      </c>
      <c r="N139" s="161"/>
      <c r="O139" s="201">
        <v>15000</v>
      </c>
      <c r="P139" s="161"/>
      <c r="Q139" s="201">
        <v>15000</v>
      </c>
      <c r="R139" s="161"/>
      <c r="S139" s="201">
        <v>15000</v>
      </c>
      <c r="T139" s="161"/>
      <c r="U139" s="201">
        <v>15000</v>
      </c>
      <c r="V139" s="14">
        <v>14975.61</v>
      </c>
      <c r="W139" s="25">
        <f t="shared" si="11"/>
        <v>99.837400000000002</v>
      </c>
    </row>
    <row r="140" spans="1:23" ht="15" customHeight="1" x14ac:dyDescent="0.25">
      <c r="A140" s="119" t="s">
        <v>78</v>
      </c>
      <c r="B140" s="17" t="s">
        <v>114</v>
      </c>
      <c r="C140" s="192">
        <v>4500</v>
      </c>
      <c r="D140" s="161"/>
      <c r="E140" s="193">
        <v>4500</v>
      </c>
      <c r="F140" s="161"/>
      <c r="G140" s="192">
        <v>4500</v>
      </c>
      <c r="H140" s="161"/>
      <c r="I140" s="193">
        <v>4500</v>
      </c>
      <c r="J140" s="161">
        <v>258.92</v>
      </c>
      <c r="K140" s="163">
        <f t="shared" si="10"/>
        <v>5.7537777777777777</v>
      </c>
      <c r="L140" s="161"/>
      <c r="M140" s="192">
        <v>4500</v>
      </c>
      <c r="N140" s="161"/>
      <c r="O140" s="201">
        <v>4500</v>
      </c>
      <c r="P140" s="161"/>
      <c r="Q140" s="201">
        <v>4500</v>
      </c>
      <c r="R140" s="161"/>
      <c r="S140" s="201">
        <v>4500</v>
      </c>
      <c r="T140" s="161"/>
      <c r="U140" s="201">
        <v>4500</v>
      </c>
      <c r="V140" s="14">
        <v>1744.62</v>
      </c>
      <c r="W140" s="25">
        <f t="shared" si="11"/>
        <v>38.769333333333336</v>
      </c>
    </row>
    <row r="141" spans="1:23" ht="15" customHeight="1" x14ac:dyDescent="0.25">
      <c r="A141" s="119" t="s">
        <v>78</v>
      </c>
      <c r="B141" s="17" t="s">
        <v>115</v>
      </c>
      <c r="C141" s="192">
        <v>5000</v>
      </c>
      <c r="D141" s="161"/>
      <c r="E141" s="193">
        <v>5000</v>
      </c>
      <c r="F141" s="161"/>
      <c r="G141" s="192">
        <v>5000</v>
      </c>
      <c r="H141" s="161"/>
      <c r="I141" s="193">
        <v>5000</v>
      </c>
      <c r="J141" s="161">
        <v>0</v>
      </c>
      <c r="K141" s="163">
        <f t="shared" si="10"/>
        <v>0</v>
      </c>
      <c r="L141" s="161"/>
      <c r="M141" s="192">
        <v>5000</v>
      </c>
      <c r="N141" s="161"/>
      <c r="O141" s="201">
        <v>5000</v>
      </c>
      <c r="P141" s="161"/>
      <c r="Q141" s="201">
        <v>5000</v>
      </c>
      <c r="R141" s="161"/>
      <c r="S141" s="201">
        <v>5000</v>
      </c>
      <c r="T141" s="161"/>
      <c r="U141" s="201">
        <v>5000</v>
      </c>
      <c r="V141" s="14">
        <v>0</v>
      </c>
      <c r="W141" s="16">
        <f t="shared" si="11"/>
        <v>0</v>
      </c>
    </row>
    <row r="142" spans="1:23" ht="15" customHeight="1" x14ac:dyDescent="0.25">
      <c r="A142" s="119" t="s">
        <v>78</v>
      </c>
      <c r="B142" s="17" t="s">
        <v>116</v>
      </c>
      <c r="C142" s="192">
        <v>31400</v>
      </c>
      <c r="D142" s="161"/>
      <c r="E142" s="193">
        <v>31400</v>
      </c>
      <c r="F142" s="161"/>
      <c r="G142" s="192">
        <v>31400</v>
      </c>
      <c r="H142" s="161"/>
      <c r="I142" s="193">
        <v>31400</v>
      </c>
      <c r="J142" s="161">
        <v>0</v>
      </c>
      <c r="K142" s="163">
        <f t="shared" si="10"/>
        <v>0</v>
      </c>
      <c r="L142" s="161"/>
      <c r="M142" s="192">
        <v>31400</v>
      </c>
      <c r="N142" s="161"/>
      <c r="O142" s="201">
        <v>31400</v>
      </c>
      <c r="P142" s="161"/>
      <c r="Q142" s="201">
        <v>31400</v>
      </c>
      <c r="R142" s="161"/>
      <c r="S142" s="201">
        <v>31400</v>
      </c>
      <c r="T142" s="161"/>
      <c r="U142" s="201">
        <v>31400</v>
      </c>
      <c r="V142" s="14">
        <v>0</v>
      </c>
      <c r="W142" s="16">
        <f t="shared" si="11"/>
        <v>0</v>
      </c>
    </row>
    <row r="143" spans="1:23" ht="15" customHeight="1" x14ac:dyDescent="0.25">
      <c r="A143" s="119" t="s">
        <v>78</v>
      </c>
      <c r="B143" s="17" t="s">
        <v>117</v>
      </c>
      <c r="C143" s="192">
        <v>3000</v>
      </c>
      <c r="D143" s="161"/>
      <c r="E143" s="193">
        <v>3000</v>
      </c>
      <c r="F143" s="161"/>
      <c r="G143" s="192">
        <v>3000</v>
      </c>
      <c r="H143" s="161"/>
      <c r="I143" s="193">
        <v>3000</v>
      </c>
      <c r="J143" s="161">
        <v>1787.19</v>
      </c>
      <c r="K143" s="163">
        <f t="shared" si="10"/>
        <v>59.573</v>
      </c>
      <c r="L143" s="161"/>
      <c r="M143" s="192">
        <v>3000</v>
      </c>
      <c r="N143" s="161"/>
      <c r="O143" s="201">
        <v>3000</v>
      </c>
      <c r="P143" s="161"/>
      <c r="Q143" s="201">
        <v>3000</v>
      </c>
      <c r="R143" s="161"/>
      <c r="S143" s="201">
        <v>3000</v>
      </c>
      <c r="T143" s="161"/>
      <c r="U143" s="201">
        <v>3000</v>
      </c>
      <c r="V143" s="14">
        <v>6674.89</v>
      </c>
      <c r="W143" s="32">
        <f t="shared" si="11"/>
        <v>222.49633333333335</v>
      </c>
    </row>
    <row r="144" spans="1:23" ht="15" customHeight="1" x14ac:dyDescent="0.25">
      <c r="A144" s="119" t="s">
        <v>78</v>
      </c>
      <c r="B144" s="17" t="s">
        <v>118</v>
      </c>
      <c r="C144" s="192">
        <v>200</v>
      </c>
      <c r="D144" s="161"/>
      <c r="E144" s="193">
        <v>200</v>
      </c>
      <c r="F144" s="161"/>
      <c r="G144" s="192">
        <v>200</v>
      </c>
      <c r="H144" s="161"/>
      <c r="I144" s="193">
        <v>200</v>
      </c>
      <c r="J144" s="161">
        <v>0</v>
      </c>
      <c r="K144" s="163">
        <f t="shared" si="10"/>
        <v>0</v>
      </c>
      <c r="L144" s="161"/>
      <c r="M144" s="192">
        <v>200</v>
      </c>
      <c r="N144" s="161"/>
      <c r="O144" s="201">
        <v>200</v>
      </c>
      <c r="P144" s="161"/>
      <c r="Q144" s="201">
        <v>200</v>
      </c>
      <c r="R144" s="161"/>
      <c r="S144" s="201">
        <v>200</v>
      </c>
      <c r="T144" s="161"/>
      <c r="U144" s="201">
        <v>200</v>
      </c>
      <c r="V144" s="14">
        <v>0</v>
      </c>
      <c r="W144" s="16">
        <f t="shared" si="11"/>
        <v>0</v>
      </c>
    </row>
    <row r="145" spans="1:23" ht="15" customHeight="1" x14ac:dyDescent="0.25">
      <c r="A145" s="119" t="s">
        <v>78</v>
      </c>
      <c r="B145" s="17" t="s">
        <v>119</v>
      </c>
      <c r="C145" s="192">
        <v>2000</v>
      </c>
      <c r="D145" s="161"/>
      <c r="E145" s="193">
        <v>2000</v>
      </c>
      <c r="F145" s="161"/>
      <c r="G145" s="192">
        <v>2000</v>
      </c>
      <c r="H145" s="161"/>
      <c r="I145" s="193">
        <v>2000</v>
      </c>
      <c r="J145" s="161">
        <v>0</v>
      </c>
      <c r="K145" s="163">
        <f t="shared" si="10"/>
        <v>0</v>
      </c>
      <c r="L145" s="161"/>
      <c r="M145" s="192">
        <v>2000</v>
      </c>
      <c r="N145" s="161"/>
      <c r="O145" s="201">
        <v>2000</v>
      </c>
      <c r="P145" s="161"/>
      <c r="Q145" s="201">
        <v>2000</v>
      </c>
      <c r="R145" s="161"/>
      <c r="S145" s="201">
        <v>2000</v>
      </c>
      <c r="T145" s="161"/>
      <c r="U145" s="201">
        <v>2000</v>
      </c>
      <c r="V145" s="14">
        <v>0</v>
      </c>
      <c r="W145" s="16">
        <f t="shared" si="11"/>
        <v>0</v>
      </c>
    </row>
    <row r="146" spans="1:23" ht="15" customHeight="1" x14ac:dyDescent="0.25">
      <c r="A146" s="119" t="s">
        <v>78</v>
      </c>
      <c r="B146" s="17" t="s">
        <v>120</v>
      </c>
      <c r="C146" s="192">
        <v>500</v>
      </c>
      <c r="D146" s="161"/>
      <c r="E146" s="193">
        <v>500</v>
      </c>
      <c r="F146" s="161"/>
      <c r="G146" s="192">
        <v>500</v>
      </c>
      <c r="H146" s="161"/>
      <c r="I146" s="193">
        <v>500</v>
      </c>
      <c r="J146" s="161">
        <v>4.87</v>
      </c>
      <c r="K146" s="163">
        <f t="shared" si="10"/>
        <v>0.97400000000000009</v>
      </c>
      <c r="L146" s="161"/>
      <c r="M146" s="192">
        <v>500</v>
      </c>
      <c r="N146" s="161"/>
      <c r="O146" s="201">
        <v>500</v>
      </c>
      <c r="P146" s="161"/>
      <c r="Q146" s="201">
        <v>500</v>
      </c>
      <c r="R146" s="161"/>
      <c r="S146" s="201">
        <v>500</v>
      </c>
      <c r="T146" s="161"/>
      <c r="U146" s="201">
        <v>500</v>
      </c>
      <c r="V146" s="14">
        <v>0</v>
      </c>
      <c r="W146" s="16">
        <f t="shared" si="11"/>
        <v>0</v>
      </c>
    </row>
    <row r="147" spans="1:23" ht="15" customHeight="1" x14ac:dyDescent="0.25">
      <c r="A147" s="119" t="s">
        <v>78</v>
      </c>
      <c r="B147" s="17" t="s">
        <v>121</v>
      </c>
      <c r="C147" s="192">
        <v>11000</v>
      </c>
      <c r="D147" s="161"/>
      <c r="E147" s="193">
        <v>11000</v>
      </c>
      <c r="F147" s="161"/>
      <c r="G147" s="192">
        <v>11000</v>
      </c>
      <c r="H147" s="161"/>
      <c r="I147" s="193">
        <v>11000</v>
      </c>
      <c r="J147" s="161">
        <v>6009.54</v>
      </c>
      <c r="K147" s="163">
        <f t="shared" si="10"/>
        <v>54.632181818181813</v>
      </c>
      <c r="L147" s="161">
        <v>-170</v>
      </c>
      <c r="M147" s="192">
        <f>L147+I147</f>
        <v>10830</v>
      </c>
      <c r="N147" s="161"/>
      <c r="O147" s="201">
        <f>M147</f>
        <v>10830</v>
      </c>
      <c r="P147" s="161"/>
      <c r="Q147" s="201">
        <f>O147</f>
        <v>10830</v>
      </c>
      <c r="R147" s="161"/>
      <c r="S147" s="201">
        <f>Q147</f>
        <v>10830</v>
      </c>
      <c r="T147" s="161"/>
      <c r="U147" s="201">
        <f>S147</f>
        <v>10830</v>
      </c>
      <c r="V147" s="14">
        <v>12120.79</v>
      </c>
      <c r="W147" s="25">
        <f t="shared" si="11"/>
        <v>111.91865189289013</v>
      </c>
    </row>
    <row r="148" spans="1:23" ht="15" customHeight="1" x14ac:dyDescent="0.25">
      <c r="A148" s="119" t="s">
        <v>78</v>
      </c>
      <c r="B148" s="17" t="s">
        <v>122</v>
      </c>
      <c r="C148" s="192">
        <v>20000</v>
      </c>
      <c r="D148" s="161"/>
      <c r="E148" s="193">
        <v>20000</v>
      </c>
      <c r="F148" s="161"/>
      <c r="G148" s="192">
        <v>20000</v>
      </c>
      <c r="H148" s="161"/>
      <c r="I148" s="193">
        <v>20000</v>
      </c>
      <c r="J148" s="161">
        <v>7970.94</v>
      </c>
      <c r="K148" s="163">
        <f t="shared" si="10"/>
        <v>39.854700000000001</v>
      </c>
      <c r="L148" s="161"/>
      <c r="M148" s="192">
        <v>20000</v>
      </c>
      <c r="N148" s="161"/>
      <c r="O148" s="201">
        <v>20000</v>
      </c>
      <c r="P148" s="161"/>
      <c r="Q148" s="201">
        <v>20000</v>
      </c>
      <c r="R148" s="161"/>
      <c r="S148" s="201">
        <v>20000</v>
      </c>
      <c r="T148" s="161"/>
      <c r="U148" s="201">
        <v>20000</v>
      </c>
      <c r="V148" s="14">
        <v>14066.32</v>
      </c>
      <c r="W148" s="25">
        <f t="shared" si="11"/>
        <v>70.331599999999995</v>
      </c>
    </row>
    <row r="149" spans="1:23" ht="15" customHeight="1" x14ac:dyDescent="0.25">
      <c r="A149" s="119" t="s">
        <v>78</v>
      </c>
      <c r="B149" s="17" t="s">
        <v>123</v>
      </c>
      <c r="C149" s="192">
        <v>2300</v>
      </c>
      <c r="D149" s="161"/>
      <c r="E149" s="193">
        <v>2300</v>
      </c>
      <c r="F149" s="161"/>
      <c r="G149" s="192">
        <v>2300</v>
      </c>
      <c r="H149" s="161"/>
      <c r="I149" s="193">
        <v>2300</v>
      </c>
      <c r="J149" s="161">
        <v>1383.54</v>
      </c>
      <c r="K149" s="163">
        <f t="shared" si="10"/>
        <v>60.153913043478255</v>
      </c>
      <c r="L149" s="161"/>
      <c r="M149" s="192">
        <v>2300</v>
      </c>
      <c r="N149" s="161"/>
      <c r="O149" s="201">
        <v>2300</v>
      </c>
      <c r="P149" s="161"/>
      <c r="Q149" s="201">
        <v>2300</v>
      </c>
      <c r="R149" s="161"/>
      <c r="S149" s="201">
        <v>2300</v>
      </c>
      <c r="T149" s="161"/>
      <c r="U149" s="201">
        <v>2300</v>
      </c>
      <c r="V149" s="14">
        <v>3037.62</v>
      </c>
      <c r="W149" s="16">
        <f t="shared" si="11"/>
        <v>132.07043478260869</v>
      </c>
    </row>
    <row r="150" spans="1:23" ht="15" customHeight="1" x14ac:dyDescent="0.25">
      <c r="A150" s="119" t="s">
        <v>78</v>
      </c>
      <c r="B150" s="17" t="s">
        <v>124</v>
      </c>
      <c r="C150" s="192">
        <v>2000</v>
      </c>
      <c r="D150" s="161"/>
      <c r="E150" s="193">
        <v>2000</v>
      </c>
      <c r="F150" s="161"/>
      <c r="G150" s="192">
        <v>2000</v>
      </c>
      <c r="H150" s="161"/>
      <c r="I150" s="193">
        <v>2000</v>
      </c>
      <c r="J150" s="161">
        <v>33.5</v>
      </c>
      <c r="K150" s="163">
        <f t="shared" si="10"/>
        <v>1.675</v>
      </c>
      <c r="L150" s="161"/>
      <c r="M150" s="192">
        <v>2000</v>
      </c>
      <c r="N150" s="161"/>
      <c r="O150" s="201">
        <v>2000</v>
      </c>
      <c r="P150" s="161"/>
      <c r="Q150" s="201">
        <v>2000</v>
      </c>
      <c r="R150" s="161"/>
      <c r="S150" s="201">
        <v>2000</v>
      </c>
      <c r="T150" s="163"/>
      <c r="U150" s="201">
        <v>2000</v>
      </c>
      <c r="V150" s="14">
        <v>65.5</v>
      </c>
      <c r="W150" s="25">
        <f t="shared" si="11"/>
        <v>3.2750000000000004</v>
      </c>
    </row>
    <row r="151" spans="1:23" ht="15" customHeight="1" x14ac:dyDescent="0.25">
      <c r="A151" s="119" t="s">
        <v>78</v>
      </c>
      <c r="B151" s="17" t="s">
        <v>125</v>
      </c>
      <c r="C151" s="192">
        <v>5500</v>
      </c>
      <c r="D151" s="161"/>
      <c r="E151" s="193">
        <v>5500</v>
      </c>
      <c r="F151" s="161"/>
      <c r="G151" s="192">
        <v>5500</v>
      </c>
      <c r="H151" s="161"/>
      <c r="I151" s="193">
        <v>5500</v>
      </c>
      <c r="J151" s="161">
        <v>0</v>
      </c>
      <c r="K151" s="163">
        <f t="shared" si="10"/>
        <v>0</v>
      </c>
      <c r="L151" s="161"/>
      <c r="M151" s="192">
        <v>5500</v>
      </c>
      <c r="N151" s="161"/>
      <c r="O151" s="201">
        <v>5500</v>
      </c>
      <c r="P151" s="161"/>
      <c r="Q151" s="201">
        <v>5500</v>
      </c>
      <c r="R151" s="161"/>
      <c r="S151" s="201">
        <v>5500</v>
      </c>
      <c r="T151" s="163"/>
      <c r="U151" s="201">
        <v>5500</v>
      </c>
      <c r="V151" s="14">
        <v>5651.89</v>
      </c>
      <c r="W151" s="25">
        <f t="shared" si="11"/>
        <v>102.76163636363637</v>
      </c>
    </row>
    <row r="152" spans="1:23" ht="15" customHeight="1" x14ac:dyDescent="0.25">
      <c r="A152" s="119" t="s">
        <v>78</v>
      </c>
      <c r="B152" s="17" t="s">
        <v>126</v>
      </c>
      <c r="C152" s="192">
        <v>8500</v>
      </c>
      <c r="D152" s="161"/>
      <c r="E152" s="193">
        <v>8500</v>
      </c>
      <c r="F152" s="161"/>
      <c r="G152" s="192">
        <v>8500</v>
      </c>
      <c r="H152" s="161"/>
      <c r="I152" s="193">
        <v>8500</v>
      </c>
      <c r="J152" s="161">
        <v>6411.79</v>
      </c>
      <c r="K152" s="163">
        <f t="shared" si="10"/>
        <v>75.432823529411763</v>
      </c>
      <c r="L152" s="161"/>
      <c r="M152" s="192">
        <v>8500</v>
      </c>
      <c r="N152" s="161"/>
      <c r="O152" s="201">
        <v>8500</v>
      </c>
      <c r="P152" s="161"/>
      <c r="Q152" s="201">
        <v>8500</v>
      </c>
      <c r="R152" s="161"/>
      <c r="S152" s="201">
        <v>8500</v>
      </c>
      <c r="T152" s="163"/>
      <c r="U152" s="201">
        <v>8500</v>
      </c>
      <c r="V152" s="14">
        <v>9662.93</v>
      </c>
      <c r="W152" s="25">
        <f t="shared" si="11"/>
        <v>113.6815294117647</v>
      </c>
    </row>
    <row r="153" spans="1:23" ht="15" customHeight="1" x14ac:dyDescent="0.25">
      <c r="A153" s="119" t="s">
        <v>78</v>
      </c>
      <c r="B153" s="17" t="s">
        <v>127</v>
      </c>
      <c r="C153" s="192">
        <v>2000</v>
      </c>
      <c r="D153" s="161"/>
      <c r="E153" s="193">
        <v>2000</v>
      </c>
      <c r="F153" s="161"/>
      <c r="G153" s="192">
        <v>2000</v>
      </c>
      <c r="H153" s="161"/>
      <c r="I153" s="193">
        <v>2000</v>
      </c>
      <c r="J153" s="161">
        <v>394.68</v>
      </c>
      <c r="K153" s="163">
        <f t="shared" si="10"/>
        <v>19.734000000000002</v>
      </c>
      <c r="L153" s="161"/>
      <c r="M153" s="192">
        <v>2000</v>
      </c>
      <c r="N153" s="161"/>
      <c r="O153" s="201">
        <v>2000</v>
      </c>
      <c r="P153" s="161"/>
      <c r="Q153" s="201">
        <v>2000</v>
      </c>
      <c r="R153" s="161"/>
      <c r="S153" s="201">
        <v>2000</v>
      </c>
      <c r="T153" s="163">
        <v>-1385</v>
      </c>
      <c r="U153" s="201">
        <f>T153+S153</f>
        <v>615</v>
      </c>
      <c r="V153" s="14">
        <v>399.55</v>
      </c>
      <c r="W153" s="25">
        <f t="shared" si="11"/>
        <v>64.967479674796749</v>
      </c>
    </row>
    <row r="154" spans="1:23" ht="15" customHeight="1" x14ac:dyDescent="0.25">
      <c r="A154" s="119" t="s">
        <v>78</v>
      </c>
      <c r="B154" s="17" t="s">
        <v>128</v>
      </c>
      <c r="C154" s="192">
        <v>2500</v>
      </c>
      <c r="D154" s="161"/>
      <c r="E154" s="193">
        <v>2500</v>
      </c>
      <c r="F154" s="161"/>
      <c r="G154" s="192">
        <v>2500</v>
      </c>
      <c r="H154" s="161"/>
      <c r="I154" s="193">
        <v>2500</v>
      </c>
      <c r="J154" s="161">
        <v>1076.27</v>
      </c>
      <c r="K154" s="163">
        <f t="shared" si="10"/>
        <v>43.050800000000002</v>
      </c>
      <c r="L154" s="161"/>
      <c r="M154" s="192">
        <v>2500</v>
      </c>
      <c r="N154" s="161"/>
      <c r="O154" s="201">
        <v>2500</v>
      </c>
      <c r="P154" s="161"/>
      <c r="Q154" s="201">
        <v>2500</v>
      </c>
      <c r="R154" s="161"/>
      <c r="S154" s="201">
        <v>2500</v>
      </c>
      <c r="T154" s="163"/>
      <c r="U154" s="201">
        <v>2500</v>
      </c>
      <c r="V154" s="14">
        <v>2436.5</v>
      </c>
      <c r="W154" s="16">
        <f t="shared" si="11"/>
        <v>97.460000000000008</v>
      </c>
    </row>
    <row r="155" spans="1:23" ht="15" customHeight="1" x14ac:dyDescent="0.25">
      <c r="A155" s="119"/>
      <c r="B155" s="17"/>
      <c r="C155" s="192"/>
      <c r="D155" s="161"/>
      <c r="E155" s="193"/>
      <c r="F155" s="161"/>
      <c r="G155" s="192"/>
      <c r="H155" s="161"/>
      <c r="I155" s="193"/>
      <c r="J155" s="161"/>
      <c r="K155" s="163"/>
      <c r="L155" s="161"/>
      <c r="M155" s="195"/>
      <c r="N155" s="161"/>
      <c r="O155" s="196"/>
      <c r="P155" s="161"/>
      <c r="Q155" s="196"/>
      <c r="R155" s="161"/>
      <c r="S155" s="196"/>
      <c r="T155" s="163"/>
      <c r="U155" s="196"/>
      <c r="V155" s="14"/>
      <c r="W155" s="16"/>
    </row>
    <row r="156" spans="1:23" s="2" customFormat="1" ht="15" customHeight="1" x14ac:dyDescent="0.25">
      <c r="A156" s="118">
        <v>640</v>
      </c>
      <c r="B156" s="146" t="s">
        <v>129</v>
      </c>
      <c r="C156" s="197">
        <f>SUM(C157:C158)</f>
        <v>3125</v>
      </c>
      <c r="D156" s="164"/>
      <c r="E156" s="198">
        <f>SUM(E157:E158)</f>
        <v>3125</v>
      </c>
      <c r="F156" s="164"/>
      <c r="G156" s="197">
        <f>SUM(G157:G158)</f>
        <v>3125</v>
      </c>
      <c r="H156" s="164"/>
      <c r="I156" s="198">
        <f>SUM(I157:I158)</f>
        <v>3125</v>
      </c>
      <c r="J156" s="164">
        <f>SUM(J157:J158)</f>
        <v>1522.91</v>
      </c>
      <c r="K156" s="170">
        <f t="shared" si="10"/>
        <v>48.73312</v>
      </c>
      <c r="L156" s="164"/>
      <c r="M156" s="197">
        <f>SUM(M157:M158)</f>
        <v>3125</v>
      </c>
      <c r="N156" s="164"/>
      <c r="O156" s="200">
        <f>SUM(O157:O158)</f>
        <v>3125</v>
      </c>
      <c r="P156" s="164"/>
      <c r="Q156" s="200">
        <f>SUM(Q157:Q158)</f>
        <v>3125</v>
      </c>
      <c r="R156" s="164"/>
      <c r="S156" s="200">
        <f>SUM(S157:S158)</f>
        <v>3125</v>
      </c>
      <c r="T156" s="170"/>
      <c r="U156" s="200">
        <f>SUM(U157:U158)</f>
        <v>4510</v>
      </c>
      <c r="V156" s="18">
        <f>SUM(V157:V158)</f>
        <v>4254.54</v>
      </c>
      <c r="W156" s="30">
        <f t="shared" si="11"/>
        <v>94.335698447893563</v>
      </c>
    </row>
    <row r="157" spans="1:23" ht="15" customHeight="1" x14ac:dyDescent="0.25">
      <c r="A157" s="119" t="s">
        <v>130</v>
      </c>
      <c r="B157" s="17" t="s">
        <v>131</v>
      </c>
      <c r="C157" s="192">
        <v>2425</v>
      </c>
      <c r="D157" s="161"/>
      <c r="E157" s="193">
        <v>2425</v>
      </c>
      <c r="F157" s="161"/>
      <c r="G157" s="192">
        <v>2425</v>
      </c>
      <c r="H157" s="161"/>
      <c r="I157" s="193">
        <v>2425</v>
      </c>
      <c r="J157" s="161">
        <v>1212.92</v>
      </c>
      <c r="K157" s="163">
        <f t="shared" si="10"/>
        <v>50.017319587628876</v>
      </c>
      <c r="L157" s="161"/>
      <c r="M157" s="192">
        <v>2425</v>
      </c>
      <c r="N157" s="161"/>
      <c r="O157" s="201">
        <v>2425</v>
      </c>
      <c r="P157" s="161"/>
      <c r="Q157" s="201">
        <v>2425</v>
      </c>
      <c r="R157" s="161"/>
      <c r="S157" s="201">
        <v>2425</v>
      </c>
      <c r="T157" s="163"/>
      <c r="U157" s="201">
        <v>2425</v>
      </c>
      <c r="V157" s="14">
        <v>2425.84</v>
      </c>
      <c r="W157" s="25">
        <f t="shared" si="11"/>
        <v>100.03463917525775</v>
      </c>
    </row>
    <row r="158" spans="1:23" ht="15" customHeight="1" x14ac:dyDescent="0.25">
      <c r="A158" s="119" t="s">
        <v>130</v>
      </c>
      <c r="B158" s="17" t="s">
        <v>132</v>
      </c>
      <c r="C158" s="192">
        <v>700</v>
      </c>
      <c r="D158" s="161"/>
      <c r="E158" s="193">
        <v>700</v>
      </c>
      <c r="F158" s="161"/>
      <c r="G158" s="192">
        <v>700</v>
      </c>
      <c r="H158" s="161"/>
      <c r="I158" s="193">
        <v>700</v>
      </c>
      <c r="J158" s="161">
        <v>309.99</v>
      </c>
      <c r="K158" s="163">
        <f t="shared" si="10"/>
        <v>44.284285714285716</v>
      </c>
      <c r="L158" s="161"/>
      <c r="M158" s="192">
        <v>700</v>
      </c>
      <c r="N158" s="161"/>
      <c r="O158" s="201">
        <v>700</v>
      </c>
      <c r="P158" s="161"/>
      <c r="Q158" s="201">
        <v>700</v>
      </c>
      <c r="R158" s="161"/>
      <c r="S158" s="201">
        <v>700</v>
      </c>
      <c r="T158" s="163">
        <v>1385</v>
      </c>
      <c r="U158" s="201">
        <f>T158+S158</f>
        <v>2085</v>
      </c>
      <c r="V158" s="14">
        <v>1828.7</v>
      </c>
      <c r="W158" s="25">
        <f t="shared" si="11"/>
        <v>87.70743405275779</v>
      </c>
    </row>
    <row r="159" spans="1:23" ht="15" customHeight="1" x14ac:dyDescent="0.25">
      <c r="A159" s="119"/>
      <c r="B159" s="17"/>
      <c r="C159" s="192"/>
      <c r="D159" s="161"/>
      <c r="E159" s="193"/>
      <c r="F159" s="161"/>
      <c r="G159" s="192"/>
      <c r="H159" s="161"/>
      <c r="I159" s="193"/>
      <c r="J159" s="161"/>
      <c r="K159" s="163"/>
      <c r="L159" s="161"/>
      <c r="M159" s="195"/>
      <c r="N159" s="161"/>
      <c r="O159" s="196"/>
      <c r="P159" s="161"/>
      <c r="Q159" s="196"/>
      <c r="R159" s="161"/>
      <c r="S159" s="196"/>
      <c r="T159" s="161"/>
      <c r="U159" s="196"/>
      <c r="V159" s="14"/>
      <c r="W159" s="16"/>
    </row>
    <row r="160" spans="1:23" ht="15" customHeight="1" x14ac:dyDescent="0.25">
      <c r="A160" s="122" t="s">
        <v>133</v>
      </c>
      <c r="B160" s="146" t="s">
        <v>134</v>
      </c>
      <c r="C160" s="197">
        <f>SUM(C161:C163)</f>
        <v>20927</v>
      </c>
      <c r="D160" s="161"/>
      <c r="E160" s="198">
        <f>SUM(E161:E163)</f>
        <v>20927</v>
      </c>
      <c r="F160" s="161"/>
      <c r="G160" s="197">
        <f>SUM(G161:G163)</f>
        <v>20927</v>
      </c>
      <c r="H160" s="161"/>
      <c r="I160" s="198">
        <f>SUM(I161:I163)</f>
        <v>20927</v>
      </c>
      <c r="J160" s="218">
        <f>SUM(J161:J163)</f>
        <v>9738.56</v>
      </c>
      <c r="K160" s="170">
        <f t="shared" si="10"/>
        <v>46.535862761026422</v>
      </c>
      <c r="L160" s="161"/>
      <c r="M160" s="197">
        <f>SUM(M161:M163)</f>
        <v>20927</v>
      </c>
      <c r="N160" s="161"/>
      <c r="O160" s="200">
        <f>SUM(O161:O163)</f>
        <v>20927</v>
      </c>
      <c r="P160" s="161"/>
      <c r="Q160" s="200">
        <f>SUM(Q161:Q163)</f>
        <v>20927</v>
      </c>
      <c r="R160" s="161"/>
      <c r="S160" s="200">
        <f>SUM(S161:S163)</f>
        <v>20927</v>
      </c>
      <c r="T160" s="161"/>
      <c r="U160" s="200">
        <f>SUM(U161:U163)</f>
        <v>20927</v>
      </c>
      <c r="V160" s="18">
        <f>SUM(V161:V163)</f>
        <v>20918.810000000001</v>
      </c>
      <c r="W160" s="30">
        <f t="shared" si="11"/>
        <v>99.960863955655384</v>
      </c>
    </row>
    <row r="161" spans="1:23" ht="15" customHeight="1" x14ac:dyDescent="0.25">
      <c r="A161" s="123" t="s">
        <v>74</v>
      </c>
      <c r="B161" s="17" t="s">
        <v>135</v>
      </c>
      <c r="C161" s="192">
        <v>14430</v>
      </c>
      <c r="D161" s="161"/>
      <c r="E161" s="193">
        <v>14430</v>
      </c>
      <c r="F161" s="161"/>
      <c r="G161" s="192">
        <v>14430</v>
      </c>
      <c r="H161" s="161"/>
      <c r="I161" s="193">
        <v>14430</v>
      </c>
      <c r="J161" s="161">
        <v>6909.53</v>
      </c>
      <c r="K161" s="163">
        <f t="shared" si="10"/>
        <v>47.883090783090779</v>
      </c>
      <c r="L161" s="161"/>
      <c r="M161" s="192">
        <v>14430</v>
      </c>
      <c r="N161" s="161"/>
      <c r="O161" s="201">
        <v>14430</v>
      </c>
      <c r="P161" s="161"/>
      <c r="Q161" s="201">
        <v>14430</v>
      </c>
      <c r="R161" s="161"/>
      <c r="S161" s="201">
        <v>14430</v>
      </c>
      <c r="T161" s="161"/>
      <c r="U161" s="201">
        <v>14430</v>
      </c>
      <c r="V161" s="14">
        <v>14429.57</v>
      </c>
      <c r="W161" s="25">
        <f t="shared" si="11"/>
        <v>99.997020097020098</v>
      </c>
    </row>
    <row r="162" spans="1:23" ht="15" customHeight="1" x14ac:dyDescent="0.25">
      <c r="A162" s="123" t="s">
        <v>76</v>
      </c>
      <c r="B162" s="17" t="s">
        <v>77</v>
      </c>
      <c r="C162" s="192">
        <v>5047</v>
      </c>
      <c r="D162" s="161"/>
      <c r="E162" s="193">
        <v>5047</v>
      </c>
      <c r="F162" s="161"/>
      <c r="G162" s="192">
        <v>5047</v>
      </c>
      <c r="H162" s="161"/>
      <c r="I162" s="193">
        <v>5047</v>
      </c>
      <c r="J162" s="161">
        <v>2414.77</v>
      </c>
      <c r="K162" s="163">
        <f t="shared" si="10"/>
        <v>47.845650881711911</v>
      </c>
      <c r="L162" s="161"/>
      <c r="M162" s="192">
        <v>5047</v>
      </c>
      <c r="N162" s="161"/>
      <c r="O162" s="201">
        <v>5047</v>
      </c>
      <c r="P162" s="161"/>
      <c r="Q162" s="201">
        <v>5047</v>
      </c>
      <c r="R162" s="161"/>
      <c r="S162" s="201">
        <v>5047</v>
      </c>
      <c r="T162" s="161"/>
      <c r="U162" s="201">
        <v>5047</v>
      </c>
      <c r="V162" s="14">
        <v>5046.1499999999996</v>
      </c>
      <c r="W162" s="25">
        <f t="shared" si="11"/>
        <v>99.983158311868422</v>
      </c>
    </row>
    <row r="163" spans="1:23" ht="15" customHeight="1" x14ac:dyDescent="0.25">
      <c r="A163" s="119" t="s">
        <v>78</v>
      </c>
      <c r="B163" s="17" t="s">
        <v>136</v>
      </c>
      <c r="C163" s="192">
        <v>1450</v>
      </c>
      <c r="D163" s="161"/>
      <c r="E163" s="193">
        <v>1450</v>
      </c>
      <c r="F163" s="161"/>
      <c r="G163" s="192">
        <v>1450</v>
      </c>
      <c r="H163" s="161"/>
      <c r="I163" s="193">
        <v>1450</v>
      </c>
      <c r="J163" s="161">
        <v>414.26</v>
      </c>
      <c r="K163" s="163">
        <f t="shared" si="10"/>
        <v>28.569655172413793</v>
      </c>
      <c r="L163" s="161"/>
      <c r="M163" s="192">
        <v>1450</v>
      </c>
      <c r="N163" s="161"/>
      <c r="O163" s="201">
        <v>1450</v>
      </c>
      <c r="P163" s="161"/>
      <c r="Q163" s="201">
        <v>1450</v>
      </c>
      <c r="R163" s="161"/>
      <c r="S163" s="201">
        <v>1450</v>
      </c>
      <c r="T163" s="161"/>
      <c r="U163" s="201">
        <v>1450</v>
      </c>
      <c r="V163" s="14">
        <v>1443.09</v>
      </c>
      <c r="W163" s="25">
        <f t="shared" si="11"/>
        <v>99.523448275862052</v>
      </c>
    </row>
    <row r="164" spans="1:23" ht="15" customHeight="1" x14ac:dyDescent="0.25">
      <c r="A164" s="119"/>
      <c r="B164" s="17"/>
      <c r="C164" s="192"/>
      <c r="D164" s="161"/>
      <c r="E164" s="193"/>
      <c r="F164" s="161"/>
      <c r="G164" s="192"/>
      <c r="H164" s="161"/>
      <c r="I164" s="193"/>
      <c r="J164" s="161"/>
      <c r="K164" s="163"/>
      <c r="L164" s="161"/>
      <c r="M164" s="192"/>
      <c r="N164" s="161"/>
      <c r="O164" s="201"/>
      <c r="P164" s="161"/>
      <c r="Q164" s="201"/>
      <c r="R164" s="161"/>
      <c r="S164" s="201"/>
      <c r="T164" s="161"/>
      <c r="U164" s="201"/>
      <c r="V164" s="14"/>
      <c r="W164" s="16"/>
    </row>
    <row r="165" spans="1:23" ht="15" customHeight="1" x14ac:dyDescent="0.25">
      <c r="A165" s="118" t="s">
        <v>72</v>
      </c>
      <c r="B165" s="146" t="s">
        <v>137</v>
      </c>
      <c r="C165" s="197">
        <f t="shared" ref="C165:J165" si="12">SUM(C166)</f>
        <v>2612</v>
      </c>
      <c r="D165" s="161"/>
      <c r="E165" s="198">
        <f t="shared" si="12"/>
        <v>2612</v>
      </c>
      <c r="F165" s="161"/>
      <c r="G165" s="197">
        <f t="shared" si="12"/>
        <v>2612</v>
      </c>
      <c r="H165" s="161"/>
      <c r="I165" s="198">
        <f t="shared" si="12"/>
        <v>2612</v>
      </c>
      <c r="J165" s="218">
        <f t="shared" si="12"/>
        <v>2603.04</v>
      </c>
      <c r="K165" s="170">
        <f t="shared" si="10"/>
        <v>99.656967840735064</v>
      </c>
      <c r="L165" s="161"/>
      <c r="M165" s="197">
        <f>SUM(M166:M167)</f>
        <v>2692</v>
      </c>
      <c r="N165" s="161"/>
      <c r="O165" s="200">
        <f>SUM(O166:O167)</f>
        <v>2692</v>
      </c>
      <c r="P165" s="161"/>
      <c r="Q165" s="200">
        <f>SUM(Q166:Q167)</f>
        <v>2692</v>
      </c>
      <c r="R165" s="161"/>
      <c r="S165" s="200">
        <f>SUM(S166:S167)</f>
        <v>2692</v>
      </c>
      <c r="T165" s="161"/>
      <c r="U165" s="200">
        <f>SUM(U166:U167)</f>
        <v>2692</v>
      </c>
      <c r="V165" s="18">
        <f>SUM(V166:V167)</f>
        <v>2692.04</v>
      </c>
      <c r="W165" s="30">
        <f t="shared" si="11"/>
        <v>100.00148588410104</v>
      </c>
    </row>
    <row r="166" spans="1:23" ht="15" customHeight="1" x14ac:dyDescent="0.25">
      <c r="A166" s="119" t="s">
        <v>78</v>
      </c>
      <c r="B166" s="17" t="s">
        <v>397</v>
      </c>
      <c r="C166" s="192">
        <v>2612</v>
      </c>
      <c r="D166" s="161"/>
      <c r="E166" s="193">
        <v>2612</v>
      </c>
      <c r="F166" s="161"/>
      <c r="G166" s="192">
        <v>2612</v>
      </c>
      <c r="H166" s="161"/>
      <c r="I166" s="193">
        <v>2612</v>
      </c>
      <c r="J166" s="161">
        <v>2603.04</v>
      </c>
      <c r="K166" s="163">
        <f t="shared" si="10"/>
        <v>99.656967840735064</v>
      </c>
      <c r="L166" s="161">
        <v>-9</v>
      </c>
      <c r="M166" s="192">
        <f>L166+I166</f>
        <v>2603</v>
      </c>
      <c r="N166" s="161"/>
      <c r="O166" s="201">
        <f>M166</f>
        <v>2603</v>
      </c>
      <c r="P166" s="161"/>
      <c r="Q166" s="201">
        <f>O166</f>
        <v>2603</v>
      </c>
      <c r="R166" s="161"/>
      <c r="S166" s="201">
        <f>Q166</f>
        <v>2603</v>
      </c>
      <c r="T166" s="161"/>
      <c r="U166" s="201">
        <f>S166</f>
        <v>2603</v>
      </c>
      <c r="V166" s="14">
        <v>2603.04</v>
      </c>
      <c r="W166" s="25">
        <f t="shared" si="11"/>
        <v>100.0015366884364</v>
      </c>
    </row>
    <row r="167" spans="1:23" ht="15" customHeight="1" x14ac:dyDescent="0.25">
      <c r="A167" s="119" t="s">
        <v>78</v>
      </c>
      <c r="B167" s="17" t="s">
        <v>388</v>
      </c>
      <c r="C167" s="192"/>
      <c r="D167" s="161"/>
      <c r="E167" s="193"/>
      <c r="F167" s="161"/>
      <c r="G167" s="192"/>
      <c r="H167" s="161"/>
      <c r="I167" s="193"/>
      <c r="J167" s="161"/>
      <c r="K167" s="163"/>
      <c r="L167" s="161">
        <v>89</v>
      </c>
      <c r="M167" s="195">
        <f>L167</f>
        <v>89</v>
      </c>
      <c r="N167" s="161"/>
      <c r="O167" s="201">
        <f>M167</f>
        <v>89</v>
      </c>
      <c r="P167" s="161"/>
      <c r="Q167" s="201">
        <f>O167</f>
        <v>89</v>
      </c>
      <c r="R167" s="161"/>
      <c r="S167" s="201">
        <f>Q167</f>
        <v>89</v>
      </c>
      <c r="T167" s="161"/>
      <c r="U167" s="201">
        <f>S167</f>
        <v>89</v>
      </c>
      <c r="V167" s="14">
        <v>89</v>
      </c>
      <c r="W167" s="16">
        <f t="shared" si="11"/>
        <v>100</v>
      </c>
    </row>
    <row r="168" spans="1:23" ht="15" customHeight="1" x14ac:dyDescent="0.25">
      <c r="A168" s="119"/>
      <c r="B168" s="17"/>
      <c r="C168" s="192"/>
      <c r="D168" s="161"/>
      <c r="E168" s="193"/>
      <c r="F168" s="161"/>
      <c r="G168" s="192"/>
      <c r="H168" s="161"/>
      <c r="I168" s="193"/>
      <c r="J168" s="161"/>
      <c r="K168" s="163"/>
      <c r="L168" s="161"/>
      <c r="M168" s="195"/>
      <c r="N168" s="161"/>
      <c r="O168" s="196"/>
      <c r="P168" s="161"/>
      <c r="Q168" s="196"/>
      <c r="R168" s="161"/>
      <c r="S168" s="196"/>
      <c r="T168" s="161"/>
      <c r="U168" s="196"/>
      <c r="V168" s="14"/>
      <c r="W168" s="16"/>
    </row>
    <row r="169" spans="1:23" ht="15" customHeight="1" x14ac:dyDescent="0.25">
      <c r="A169" s="118" t="s">
        <v>138</v>
      </c>
      <c r="B169" s="146" t="s">
        <v>139</v>
      </c>
      <c r="C169" s="197">
        <f>SUM(C170:C172)</f>
        <v>9000</v>
      </c>
      <c r="D169" s="161"/>
      <c r="E169" s="198">
        <f>SUM(E170:E172)</f>
        <v>9000</v>
      </c>
      <c r="F169" s="161"/>
      <c r="G169" s="197">
        <f>SUM(G170:G172)</f>
        <v>9000</v>
      </c>
      <c r="H169" s="161"/>
      <c r="I169" s="198">
        <f>SUM(I170:I172)</f>
        <v>9000</v>
      </c>
      <c r="J169" s="164">
        <f>SUM(J170:J172)</f>
        <v>5008.3599999999997</v>
      </c>
      <c r="K169" s="170">
        <f t="shared" si="10"/>
        <v>55.648444444444443</v>
      </c>
      <c r="L169" s="161"/>
      <c r="M169" s="197">
        <f>SUM(M170:M172)</f>
        <v>9000</v>
      </c>
      <c r="N169" s="161"/>
      <c r="O169" s="200">
        <f>SUM(O170:O172)</f>
        <v>9000</v>
      </c>
      <c r="P169" s="161"/>
      <c r="Q169" s="200">
        <f>SUM(Q170:Q172)</f>
        <v>9000</v>
      </c>
      <c r="R169" s="161"/>
      <c r="S169" s="200">
        <f>SUM(S170:S172)</f>
        <v>9000</v>
      </c>
      <c r="T169" s="161"/>
      <c r="U169" s="200">
        <f>SUM(U170:U172)</f>
        <v>9000</v>
      </c>
      <c r="V169" s="18">
        <f>SUM(V170:V172)</f>
        <v>6497.46</v>
      </c>
      <c r="W169" s="22">
        <f t="shared" si="11"/>
        <v>72.194000000000003</v>
      </c>
    </row>
    <row r="170" spans="1:23" ht="15" customHeight="1" x14ac:dyDescent="0.25">
      <c r="A170" s="119" t="s">
        <v>78</v>
      </c>
      <c r="B170" s="17" t="s">
        <v>140</v>
      </c>
      <c r="C170" s="192">
        <v>6000</v>
      </c>
      <c r="D170" s="161"/>
      <c r="E170" s="193">
        <v>6000</v>
      </c>
      <c r="F170" s="161"/>
      <c r="G170" s="192">
        <v>6000</v>
      </c>
      <c r="H170" s="161"/>
      <c r="I170" s="193">
        <v>6000</v>
      </c>
      <c r="J170" s="161">
        <v>4060.01</v>
      </c>
      <c r="K170" s="163">
        <f t="shared" si="10"/>
        <v>67.666833333333329</v>
      </c>
      <c r="L170" s="161"/>
      <c r="M170" s="192">
        <v>6000</v>
      </c>
      <c r="N170" s="161"/>
      <c r="O170" s="201">
        <v>6000</v>
      </c>
      <c r="P170" s="161"/>
      <c r="Q170" s="201">
        <v>6000</v>
      </c>
      <c r="R170" s="161"/>
      <c r="S170" s="201">
        <v>6000</v>
      </c>
      <c r="T170" s="161"/>
      <c r="U170" s="201">
        <v>6000</v>
      </c>
      <c r="V170" s="14">
        <v>4660.01</v>
      </c>
      <c r="W170" s="33">
        <f t="shared" si="11"/>
        <v>77.666833333333344</v>
      </c>
    </row>
    <row r="171" spans="1:23" ht="15" customHeight="1" x14ac:dyDescent="0.25">
      <c r="A171" s="119" t="s">
        <v>78</v>
      </c>
      <c r="B171" s="17" t="s">
        <v>141</v>
      </c>
      <c r="C171" s="192">
        <v>2500</v>
      </c>
      <c r="D171" s="161"/>
      <c r="E171" s="193">
        <v>2500</v>
      </c>
      <c r="F171" s="161"/>
      <c r="G171" s="192">
        <v>2500</v>
      </c>
      <c r="H171" s="161"/>
      <c r="I171" s="193">
        <v>2500</v>
      </c>
      <c r="J171" s="161">
        <v>821.06</v>
      </c>
      <c r="K171" s="163">
        <f t="shared" si="10"/>
        <v>32.842399999999998</v>
      </c>
      <c r="L171" s="161"/>
      <c r="M171" s="192">
        <v>2500</v>
      </c>
      <c r="N171" s="161"/>
      <c r="O171" s="201">
        <v>2500</v>
      </c>
      <c r="P171" s="161"/>
      <c r="Q171" s="201">
        <v>2500</v>
      </c>
      <c r="R171" s="161"/>
      <c r="S171" s="201">
        <v>2500</v>
      </c>
      <c r="T171" s="161"/>
      <c r="U171" s="201">
        <v>2500</v>
      </c>
      <c r="V171" s="14">
        <v>1522.32</v>
      </c>
      <c r="W171" s="33">
        <f t="shared" si="11"/>
        <v>60.892800000000001</v>
      </c>
    </row>
    <row r="172" spans="1:23" ht="15" customHeight="1" x14ac:dyDescent="0.25">
      <c r="A172" s="119" t="s">
        <v>78</v>
      </c>
      <c r="B172" s="17" t="s">
        <v>142</v>
      </c>
      <c r="C172" s="192">
        <v>500</v>
      </c>
      <c r="D172" s="161"/>
      <c r="E172" s="193">
        <v>500</v>
      </c>
      <c r="F172" s="161"/>
      <c r="G172" s="192">
        <v>500</v>
      </c>
      <c r="H172" s="161"/>
      <c r="I172" s="193">
        <v>500</v>
      </c>
      <c r="J172" s="161">
        <v>127.29</v>
      </c>
      <c r="K172" s="163">
        <f t="shared" si="10"/>
        <v>25.458000000000002</v>
      </c>
      <c r="L172" s="161"/>
      <c r="M172" s="192">
        <v>500</v>
      </c>
      <c r="N172" s="161"/>
      <c r="O172" s="201">
        <v>500</v>
      </c>
      <c r="P172" s="161"/>
      <c r="Q172" s="201">
        <v>500</v>
      </c>
      <c r="R172" s="161"/>
      <c r="S172" s="201">
        <v>500</v>
      </c>
      <c r="T172" s="161"/>
      <c r="U172" s="201">
        <v>500</v>
      </c>
      <c r="V172" s="14">
        <v>315.13</v>
      </c>
      <c r="W172" s="33">
        <f t="shared" si="11"/>
        <v>63.026000000000003</v>
      </c>
    </row>
    <row r="173" spans="1:23" ht="15" customHeight="1" x14ac:dyDescent="0.25">
      <c r="A173" s="119"/>
      <c r="B173" s="17"/>
      <c r="C173" s="192"/>
      <c r="D173" s="161"/>
      <c r="E173" s="193"/>
      <c r="F173" s="161"/>
      <c r="G173" s="192"/>
      <c r="H173" s="161"/>
      <c r="I173" s="193"/>
      <c r="J173" s="161"/>
      <c r="K173" s="163"/>
      <c r="L173" s="161"/>
      <c r="M173" s="195"/>
      <c r="N173" s="161"/>
      <c r="O173" s="196"/>
      <c r="P173" s="161"/>
      <c r="Q173" s="196"/>
      <c r="R173" s="161"/>
      <c r="S173" s="196"/>
      <c r="T173" s="161"/>
      <c r="U173" s="196"/>
      <c r="V173" s="14"/>
      <c r="W173" s="16"/>
    </row>
    <row r="174" spans="1:23" ht="15" customHeight="1" x14ac:dyDescent="0.25">
      <c r="A174" s="118" t="s">
        <v>143</v>
      </c>
      <c r="B174" s="146" t="s">
        <v>144</v>
      </c>
      <c r="C174" s="197">
        <f>SUM(C175:C177)</f>
        <v>14125</v>
      </c>
      <c r="D174" s="161"/>
      <c r="E174" s="198">
        <f>SUM(E175:E177)</f>
        <v>14125</v>
      </c>
      <c r="F174" s="161"/>
      <c r="G174" s="197">
        <f>SUM(G175:G177)</f>
        <v>14125</v>
      </c>
      <c r="H174" s="161"/>
      <c r="I174" s="198">
        <f>SUM(I175:I177)</f>
        <v>14125</v>
      </c>
      <c r="J174" s="218">
        <f>SUM(J175:J177)</f>
        <v>6764.77</v>
      </c>
      <c r="K174" s="170">
        <f t="shared" si="10"/>
        <v>47.89217699115045</v>
      </c>
      <c r="L174" s="161"/>
      <c r="M174" s="197">
        <f>SUM(M175:M177)</f>
        <v>14432</v>
      </c>
      <c r="N174" s="161"/>
      <c r="O174" s="200">
        <f>SUM(O175:O177)</f>
        <v>14432</v>
      </c>
      <c r="P174" s="161"/>
      <c r="Q174" s="200">
        <f>SUM(Q175:Q177)</f>
        <v>14432</v>
      </c>
      <c r="R174" s="161"/>
      <c r="S174" s="200">
        <f>SUM(S175:S177)</f>
        <v>14432</v>
      </c>
      <c r="T174" s="161"/>
      <c r="U174" s="200">
        <f>SUM(U175:U177)</f>
        <v>14432</v>
      </c>
      <c r="V174" s="18">
        <f>SUM(V175:V177)</f>
        <v>14380.35</v>
      </c>
      <c r="W174" s="30">
        <f t="shared" si="11"/>
        <v>99.642114745011085</v>
      </c>
    </row>
    <row r="175" spans="1:23" ht="15" customHeight="1" x14ac:dyDescent="0.25">
      <c r="A175" s="119" t="s">
        <v>74</v>
      </c>
      <c r="B175" s="17" t="s">
        <v>145</v>
      </c>
      <c r="C175" s="192">
        <v>9660</v>
      </c>
      <c r="D175" s="161"/>
      <c r="E175" s="193">
        <v>9660</v>
      </c>
      <c r="F175" s="161"/>
      <c r="G175" s="192">
        <v>9660</v>
      </c>
      <c r="H175" s="161"/>
      <c r="I175" s="193">
        <v>9660</v>
      </c>
      <c r="J175" s="161">
        <v>4657.7</v>
      </c>
      <c r="K175" s="163">
        <f t="shared" si="10"/>
        <v>48.216356107660452</v>
      </c>
      <c r="L175" s="161"/>
      <c r="M175" s="192">
        <v>9660</v>
      </c>
      <c r="N175" s="161"/>
      <c r="O175" s="201">
        <v>9660</v>
      </c>
      <c r="P175" s="161"/>
      <c r="Q175" s="201">
        <v>9660</v>
      </c>
      <c r="R175" s="161"/>
      <c r="S175" s="201">
        <v>9660</v>
      </c>
      <c r="T175" s="161">
        <v>352</v>
      </c>
      <c r="U175" s="201">
        <f>T175+S175</f>
        <v>10012</v>
      </c>
      <c r="V175" s="14">
        <v>9954.7099999999991</v>
      </c>
      <c r="W175" s="25">
        <f t="shared" si="11"/>
        <v>99.427786656012771</v>
      </c>
    </row>
    <row r="176" spans="1:23" ht="15" customHeight="1" x14ac:dyDescent="0.25">
      <c r="A176" s="119" t="s">
        <v>76</v>
      </c>
      <c r="B176" s="17" t="s">
        <v>77</v>
      </c>
      <c r="C176" s="192">
        <v>3515</v>
      </c>
      <c r="D176" s="161"/>
      <c r="E176" s="193">
        <v>3515</v>
      </c>
      <c r="F176" s="161"/>
      <c r="G176" s="192">
        <v>3515</v>
      </c>
      <c r="H176" s="161"/>
      <c r="I176" s="193">
        <v>3515</v>
      </c>
      <c r="J176" s="161">
        <v>1738.06</v>
      </c>
      <c r="K176" s="163">
        <f t="shared" si="10"/>
        <v>49.446941678520623</v>
      </c>
      <c r="L176" s="161">
        <v>157</v>
      </c>
      <c r="M176" s="192">
        <f>L176+I176</f>
        <v>3672</v>
      </c>
      <c r="N176" s="161"/>
      <c r="O176" s="201">
        <f>M176</f>
        <v>3672</v>
      </c>
      <c r="P176" s="161"/>
      <c r="Q176" s="201">
        <f>O176</f>
        <v>3672</v>
      </c>
      <c r="R176" s="161"/>
      <c r="S176" s="201">
        <f>Q176</f>
        <v>3672</v>
      </c>
      <c r="T176" s="161"/>
      <c r="U176" s="201">
        <f>S176</f>
        <v>3672</v>
      </c>
      <c r="V176" s="14">
        <v>3677.78</v>
      </c>
      <c r="W176" s="25">
        <f t="shared" si="11"/>
        <v>100.15740740740742</v>
      </c>
    </row>
    <row r="177" spans="1:23" ht="15" customHeight="1" x14ac:dyDescent="0.25">
      <c r="A177" s="119" t="s">
        <v>78</v>
      </c>
      <c r="B177" s="17" t="s">
        <v>136</v>
      </c>
      <c r="C177" s="192">
        <v>950</v>
      </c>
      <c r="D177" s="161"/>
      <c r="E177" s="193">
        <v>950</v>
      </c>
      <c r="F177" s="161"/>
      <c r="G177" s="192">
        <v>950</v>
      </c>
      <c r="H177" s="161"/>
      <c r="I177" s="193">
        <v>950</v>
      </c>
      <c r="J177" s="161">
        <v>369.01</v>
      </c>
      <c r="K177" s="163">
        <f t="shared" si="10"/>
        <v>38.843157894736841</v>
      </c>
      <c r="L177" s="161">
        <v>150</v>
      </c>
      <c r="M177" s="192">
        <f>L177+I177</f>
        <v>1100</v>
      </c>
      <c r="N177" s="161"/>
      <c r="O177" s="201">
        <f>M177</f>
        <v>1100</v>
      </c>
      <c r="P177" s="161"/>
      <c r="Q177" s="201">
        <f>O177</f>
        <v>1100</v>
      </c>
      <c r="R177" s="161"/>
      <c r="S177" s="201">
        <f>Q177</f>
        <v>1100</v>
      </c>
      <c r="T177" s="161">
        <v>-352</v>
      </c>
      <c r="U177" s="201">
        <f>T177+S177</f>
        <v>748</v>
      </c>
      <c r="V177" s="14">
        <v>747.86</v>
      </c>
      <c r="W177" s="25">
        <f t="shared" si="11"/>
        <v>99.981283422459896</v>
      </c>
    </row>
    <row r="178" spans="1:23" ht="15" customHeight="1" x14ac:dyDescent="0.25">
      <c r="A178" s="119"/>
      <c r="B178" s="17"/>
      <c r="C178" s="192"/>
      <c r="D178" s="161"/>
      <c r="E178" s="193"/>
      <c r="F178" s="161"/>
      <c r="G178" s="192"/>
      <c r="H178" s="161"/>
      <c r="I178" s="193"/>
      <c r="J178" s="161"/>
      <c r="K178" s="163"/>
      <c r="L178" s="161"/>
      <c r="M178" s="192"/>
      <c r="N178" s="161"/>
      <c r="O178" s="201"/>
      <c r="P178" s="161"/>
      <c r="Q178" s="201"/>
      <c r="R178" s="161"/>
      <c r="S178" s="201"/>
      <c r="T178" s="161"/>
      <c r="U178" s="201"/>
      <c r="V178" s="14"/>
      <c r="W178" s="16"/>
    </row>
    <row r="179" spans="1:23" ht="15" customHeight="1" x14ac:dyDescent="0.25">
      <c r="A179" s="118" t="s">
        <v>146</v>
      </c>
      <c r="B179" s="146" t="s">
        <v>147</v>
      </c>
      <c r="C179" s="197">
        <f t="shared" ref="C179:I179" si="13">SUM(C180)</f>
        <v>4000</v>
      </c>
      <c r="D179" s="161"/>
      <c r="E179" s="198">
        <f t="shared" si="13"/>
        <v>4000</v>
      </c>
      <c r="F179" s="161"/>
      <c r="G179" s="197">
        <f t="shared" si="13"/>
        <v>4000</v>
      </c>
      <c r="H179" s="161"/>
      <c r="I179" s="198">
        <f t="shared" si="13"/>
        <v>6357</v>
      </c>
      <c r="J179" s="164">
        <f>SUM(J180)</f>
        <v>6356.48</v>
      </c>
      <c r="K179" s="170">
        <f t="shared" si="10"/>
        <v>99.991820040899796</v>
      </c>
      <c r="L179" s="161"/>
      <c r="M179" s="197">
        <f t="shared" ref="M179:U179" si="14">SUM(M180)</f>
        <v>6357</v>
      </c>
      <c r="N179" s="161"/>
      <c r="O179" s="200">
        <f t="shared" si="14"/>
        <v>6357</v>
      </c>
      <c r="P179" s="161"/>
      <c r="Q179" s="200">
        <f t="shared" si="14"/>
        <v>6357</v>
      </c>
      <c r="R179" s="161"/>
      <c r="S179" s="200">
        <f t="shared" si="14"/>
        <v>6357</v>
      </c>
      <c r="T179" s="161"/>
      <c r="U179" s="200">
        <f t="shared" si="14"/>
        <v>6357</v>
      </c>
      <c r="V179" s="18">
        <f>SUM(V180)</f>
        <v>6356.48</v>
      </c>
      <c r="W179" s="30">
        <f t="shared" si="11"/>
        <v>99.991820040899796</v>
      </c>
    </row>
    <row r="180" spans="1:23" ht="15" customHeight="1" x14ac:dyDescent="0.25">
      <c r="A180" s="119" t="s">
        <v>78</v>
      </c>
      <c r="B180" s="17" t="s">
        <v>147</v>
      </c>
      <c r="C180" s="192">
        <v>4000</v>
      </c>
      <c r="D180" s="161"/>
      <c r="E180" s="193">
        <v>4000</v>
      </c>
      <c r="F180" s="161"/>
      <c r="G180" s="192">
        <v>4000</v>
      </c>
      <c r="H180" s="161">
        <v>2357</v>
      </c>
      <c r="I180" s="193">
        <f>H180+G180</f>
        <v>6357</v>
      </c>
      <c r="J180" s="161">
        <v>6356.48</v>
      </c>
      <c r="K180" s="163"/>
      <c r="L180" s="161"/>
      <c r="M180" s="192">
        <v>6357</v>
      </c>
      <c r="N180" s="161"/>
      <c r="O180" s="201">
        <v>6357</v>
      </c>
      <c r="P180" s="161"/>
      <c r="Q180" s="201">
        <v>6357</v>
      </c>
      <c r="R180" s="161"/>
      <c r="S180" s="201">
        <v>6357</v>
      </c>
      <c r="T180" s="161"/>
      <c r="U180" s="201">
        <v>6357</v>
      </c>
      <c r="V180" s="14">
        <v>6356.48</v>
      </c>
      <c r="W180" s="25">
        <f t="shared" si="11"/>
        <v>99.991820040899796</v>
      </c>
    </row>
    <row r="181" spans="1:23" ht="15" customHeight="1" x14ac:dyDescent="0.25">
      <c r="A181" s="119"/>
      <c r="B181" s="17"/>
      <c r="C181" s="192"/>
      <c r="D181" s="161"/>
      <c r="E181" s="193"/>
      <c r="F181" s="161"/>
      <c r="G181" s="192"/>
      <c r="H181" s="161"/>
      <c r="I181" s="193"/>
      <c r="J181" s="161"/>
      <c r="K181" s="163"/>
      <c r="L181" s="161"/>
      <c r="M181" s="192"/>
      <c r="N181" s="161"/>
      <c r="O181" s="201"/>
      <c r="P181" s="161"/>
      <c r="Q181" s="201"/>
      <c r="R181" s="161"/>
      <c r="S181" s="201"/>
      <c r="T181" s="161"/>
      <c r="U181" s="201"/>
      <c r="V181" s="14"/>
      <c r="W181" s="16"/>
    </row>
    <row r="182" spans="1:23" ht="15" customHeight="1" x14ac:dyDescent="0.25">
      <c r="A182" s="118" t="s">
        <v>148</v>
      </c>
      <c r="B182" s="146" t="s">
        <v>149</v>
      </c>
      <c r="C182" s="197">
        <f>SUM(C183:C183)</f>
        <v>5050</v>
      </c>
      <c r="D182" s="161"/>
      <c r="E182" s="198">
        <f>SUM(E183:E183)</f>
        <v>5050</v>
      </c>
      <c r="F182" s="161"/>
      <c r="G182" s="197">
        <f>SUM(G183:G183)</f>
        <v>5050</v>
      </c>
      <c r="H182" s="161"/>
      <c r="I182" s="198">
        <f>SUM(I183:I183)</f>
        <v>5050</v>
      </c>
      <c r="J182" s="164">
        <f>SUM(J183)</f>
        <v>1714.67</v>
      </c>
      <c r="K182" s="170">
        <f t="shared" si="10"/>
        <v>33.95386138613862</v>
      </c>
      <c r="L182" s="161"/>
      <c r="M182" s="197">
        <f>SUM(M183:M183)</f>
        <v>5050</v>
      </c>
      <c r="N182" s="161"/>
      <c r="O182" s="200">
        <f>SUM(O183:O183)</f>
        <v>5050</v>
      </c>
      <c r="P182" s="161"/>
      <c r="Q182" s="200">
        <f>SUM(Q183:Q183)</f>
        <v>5050</v>
      </c>
      <c r="R182" s="161"/>
      <c r="S182" s="200">
        <f>SUM(S183:S183)</f>
        <v>5050</v>
      </c>
      <c r="T182" s="161"/>
      <c r="U182" s="200">
        <f>SUM(U183:U183)</f>
        <v>5050</v>
      </c>
      <c r="V182" s="18">
        <f>SUM(V183)</f>
        <v>2434.3000000000002</v>
      </c>
      <c r="W182" s="30">
        <f t="shared" si="11"/>
        <v>48.203960396039605</v>
      </c>
    </row>
    <row r="183" spans="1:23" ht="15" customHeight="1" x14ac:dyDescent="0.25">
      <c r="A183" s="119" t="s">
        <v>150</v>
      </c>
      <c r="B183" s="17" t="s">
        <v>151</v>
      </c>
      <c r="C183" s="192">
        <v>5050</v>
      </c>
      <c r="D183" s="161"/>
      <c r="E183" s="193">
        <v>5050</v>
      </c>
      <c r="F183" s="161"/>
      <c r="G183" s="192">
        <v>5050</v>
      </c>
      <c r="H183" s="161"/>
      <c r="I183" s="193">
        <v>5050</v>
      </c>
      <c r="J183" s="161">
        <v>1714.67</v>
      </c>
      <c r="K183" s="163"/>
      <c r="L183" s="161"/>
      <c r="M183" s="192">
        <v>5050</v>
      </c>
      <c r="N183" s="161"/>
      <c r="O183" s="201">
        <v>5050</v>
      </c>
      <c r="P183" s="161"/>
      <c r="Q183" s="201">
        <v>5050</v>
      </c>
      <c r="R183" s="161"/>
      <c r="S183" s="201">
        <v>5050</v>
      </c>
      <c r="T183" s="161"/>
      <c r="U183" s="201">
        <v>5050</v>
      </c>
      <c r="V183" s="14">
        <v>2434.3000000000002</v>
      </c>
      <c r="W183" s="25">
        <f t="shared" si="11"/>
        <v>48.203960396039605</v>
      </c>
    </row>
    <row r="184" spans="1:23" ht="15" customHeight="1" x14ac:dyDescent="0.25">
      <c r="A184" s="119"/>
      <c r="B184" s="17"/>
      <c r="C184" s="197"/>
      <c r="D184" s="161"/>
      <c r="E184" s="198"/>
      <c r="F184" s="161"/>
      <c r="G184" s="197"/>
      <c r="H184" s="161"/>
      <c r="I184" s="198"/>
      <c r="J184" s="161"/>
      <c r="K184" s="163"/>
      <c r="L184" s="161"/>
      <c r="M184" s="195"/>
      <c r="N184" s="161"/>
      <c r="O184" s="196"/>
      <c r="P184" s="161"/>
      <c r="Q184" s="196"/>
      <c r="R184" s="161"/>
      <c r="S184" s="196"/>
      <c r="T184" s="161"/>
      <c r="U184" s="196"/>
      <c r="V184" s="14"/>
      <c r="W184" s="25"/>
    </row>
    <row r="185" spans="1:23" ht="15" customHeight="1" x14ac:dyDescent="0.25">
      <c r="A185" s="118" t="s">
        <v>152</v>
      </c>
      <c r="B185" s="146" t="s">
        <v>153</v>
      </c>
      <c r="C185" s="197">
        <f>C186+C191</f>
        <v>119350</v>
      </c>
      <c r="D185" s="161"/>
      <c r="E185" s="198">
        <f>E186+E191</f>
        <v>119350</v>
      </c>
      <c r="F185" s="161"/>
      <c r="G185" s="197">
        <f>G186+G191</f>
        <v>119350</v>
      </c>
      <c r="H185" s="161"/>
      <c r="I185" s="198">
        <f>I186+I191</f>
        <v>119350</v>
      </c>
      <c r="J185" s="218">
        <f>J186+J191</f>
        <v>53027.229999999996</v>
      </c>
      <c r="K185" s="170">
        <f t="shared" si="10"/>
        <v>44.430020946795132</v>
      </c>
      <c r="L185" s="161"/>
      <c r="M185" s="197">
        <f>M186+M191</f>
        <v>119350</v>
      </c>
      <c r="N185" s="161"/>
      <c r="O185" s="200">
        <f>O186+O191</f>
        <v>119350</v>
      </c>
      <c r="P185" s="161"/>
      <c r="Q185" s="200">
        <f>Q186+Q191</f>
        <v>119350</v>
      </c>
      <c r="R185" s="161"/>
      <c r="S185" s="200">
        <f>S186+S191</f>
        <v>119350</v>
      </c>
      <c r="T185" s="161"/>
      <c r="U185" s="200">
        <f>U186+U191</f>
        <v>125126</v>
      </c>
      <c r="V185" s="18">
        <f>V186+V191</f>
        <v>110403.69</v>
      </c>
      <c r="W185" s="30">
        <f t="shared" si="11"/>
        <v>88.23401211578728</v>
      </c>
    </row>
    <row r="186" spans="1:23" ht="15" customHeight="1" x14ac:dyDescent="0.25">
      <c r="A186" s="122"/>
      <c r="B186" s="146" t="s">
        <v>154</v>
      </c>
      <c r="C186" s="197">
        <f>SUM(C187:C190)</f>
        <v>82700</v>
      </c>
      <c r="D186" s="161"/>
      <c r="E186" s="198">
        <f>SUM(E187:E190)</f>
        <v>82700</v>
      </c>
      <c r="F186" s="161"/>
      <c r="G186" s="197">
        <f>SUM(G187:G190)</f>
        <v>82700</v>
      </c>
      <c r="H186" s="161"/>
      <c r="I186" s="198">
        <f>SUM(I187:I190)</f>
        <v>82700</v>
      </c>
      <c r="J186" s="161">
        <f>SUM(J187:J190)</f>
        <v>34900.83</v>
      </c>
      <c r="K186" s="163">
        <f t="shared" si="10"/>
        <v>42.201729141475212</v>
      </c>
      <c r="L186" s="161"/>
      <c r="M186" s="197">
        <f>SUM(M187:M190)</f>
        <v>82700</v>
      </c>
      <c r="N186" s="161"/>
      <c r="O186" s="200">
        <f>SUM(O187:O190)</f>
        <v>82700</v>
      </c>
      <c r="P186" s="161"/>
      <c r="Q186" s="200">
        <f>SUM(Q187:Q190)</f>
        <v>82700</v>
      </c>
      <c r="R186" s="161"/>
      <c r="S186" s="200">
        <f>SUM(S187:S190)</f>
        <v>82700</v>
      </c>
      <c r="T186" s="161"/>
      <c r="U186" s="200">
        <f>SUM(U187:U190)</f>
        <v>82700</v>
      </c>
      <c r="V186" s="18">
        <f>SUM(V187:V190)</f>
        <v>75306.42</v>
      </c>
      <c r="W186" s="25">
        <f t="shared" si="11"/>
        <v>91.059758162031429</v>
      </c>
    </row>
    <row r="187" spans="1:23" ht="15" customHeight="1" x14ac:dyDescent="0.25">
      <c r="A187" s="124" t="s">
        <v>74</v>
      </c>
      <c r="B187" s="17" t="s">
        <v>155</v>
      </c>
      <c r="C187" s="192">
        <v>50985</v>
      </c>
      <c r="D187" s="161"/>
      <c r="E187" s="193">
        <v>50985</v>
      </c>
      <c r="F187" s="161"/>
      <c r="G187" s="192">
        <v>50985</v>
      </c>
      <c r="H187" s="161"/>
      <c r="I187" s="193">
        <v>50985</v>
      </c>
      <c r="J187" s="161">
        <v>22949.43</v>
      </c>
      <c r="K187" s="163">
        <f t="shared" si="10"/>
        <v>45.012121212121215</v>
      </c>
      <c r="L187" s="161"/>
      <c r="M187" s="192">
        <v>50985</v>
      </c>
      <c r="N187" s="161"/>
      <c r="O187" s="201">
        <v>50985</v>
      </c>
      <c r="P187" s="161"/>
      <c r="Q187" s="201">
        <v>50985</v>
      </c>
      <c r="R187" s="161"/>
      <c r="S187" s="201">
        <v>50985</v>
      </c>
      <c r="T187" s="161"/>
      <c r="U187" s="201">
        <v>50985</v>
      </c>
      <c r="V187" s="14">
        <v>48341.71</v>
      </c>
      <c r="W187" s="25">
        <f t="shared" si="11"/>
        <v>94.81555359419437</v>
      </c>
    </row>
    <row r="188" spans="1:23" ht="15" customHeight="1" x14ac:dyDescent="0.25">
      <c r="A188" s="124" t="s">
        <v>76</v>
      </c>
      <c r="B188" s="17" t="s">
        <v>77</v>
      </c>
      <c r="C188" s="192">
        <v>18025</v>
      </c>
      <c r="D188" s="161"/>
      <c r="E188" s="193">
        <v>18025</v>
      </c>
      <c r="F188" s="161"/>
      <c r="G188" s="192">
        <v>18025</v>
      </c>
      <c r="H188" s="161"/>
      <c r="I188" s="193">
        <v>18025</v>
      </c>
      <c r="J188" s="161">
        <v>8085.72</v>
      </c>
      <c r="K188" s="163">
        <f t="shared" si="10"/>
        <v>44.858363384188628</v>
      </c>
      <c r="L188" s="161"/>
      <c r="M188" s="192">
        <v>18025</v>
      </c>
      <c r="N188" s="161"/>
      <c r="O188" s="201">
        <v>18025</v>
      </c>
      <c r="P188" s="161"/>
      <c r="Q188" s="201">
        <v>18025</v>
      </c>
      <c r="R188" s="161"/>
      <c r="S188" s="201">
        <v>18025</v>
      </c>
      <c r="T188" s="161"/>
      <c r="U188" s="201">
        <v>18025</v>
      </c>
      <c r="V188" s="14">
        <v>17029.990000000002</v>
      </c>
      <c r="W188" s="25">
        <f t="shared" si="11"/>
        <v>94.479833564493759</v>
      </c>
    </row>
    <row r="189" spans="1:23" ht="15" customHeight="1" x14ac:dyDescent="0.25">
      <c r="A189" s="124" t="s">
        <v>78</v>
      </c>
      <c r="B189" s="17" t="s">
        <v>79</v>
      </c>
      <c r="C189" s="192">
        <v>13590</v>
      </c>
      <c r="D189" s="161"/>
      <c r="E189" s="193">
        <v>13590</v>
      </c>
      <c r="F189" s="161"/>
      <c r="G189" s="192">
        <v>13590</v>
      </c>
      <c r="H189" s="161"/>
      <c r="I189" s="193">
        <v>13590</v>
      </c>
      <c r="J189" s="161">
        <v>3865.68</v>
      </c>
      <c r="K189" s="163">
        <f t="shared" si="10"/>
        <v>28.445033112582781</v>
      </c>
      <c r="L189" s="161"/>
      <c r="M189" s="192">
        <v>13590</v>
      </c>
      <c r="N189" s="161"/>
      <c r="O189" s="201">
        <v>13590</v>
      </c>
      <c r="P189" s="161"/>
      <c r="Q189" s="201">
        <v>13590</v>
      </c>
      <c r="R189" s="161"/>
      <c r="S189" s="201">
        <v>13590</v>
      </c>
      <c r="T189" s="161"/>
      <c r="U189" s="201">
        <v>13590</v>
      </c>
      <c r="V189" s="14">
        <v>9934.7199999999993</v>
      </c>
      <c r="W189" s="25">
        <f t="shared" si="11"/>
        <v>73.103164091243556</v>
      </c>
    </row>
    <row r="190" spans="1:23" ht="15" customHeight="1" x14ac:dyDescent="0.25">
      <c r="A190" s="124" t="s">
        <v>130</v>
      </c>
      <c r="B190" s="17" t="s">
        <v>156</v>
      </c>
      <c r="C190" s="192">
        <v>100</v>
      </c>
      <c r="D190" s="161"/>
      <c r="E190" s="193">
        <v>100</v>
      </c>
      <c r="F190" s="161"/>
      <c r="G190" s="192">
        <v>100</v>
      </c>
      <c r="H190" s="161"/>
      <c r="I190" s="193">
        <v>100</v>
      </c>
      <c r="J190" s="161">
        <v>0</v>
      </c>
      <c r="K190" s="163">
        <f t="shared" si="10"/>
        <v>0</v>
      </c>
      <c r="L190" s="161"/>
      <c r="M190" s="192">
        <v>100</v>
      </c>
      <c r="N190" s="161"/>
      <c r="O190" s="201">
        <v>100</v>
      </c>
      <c r="P190" s="161"/>
      <c r="Q190" s="201">
        <v>100</v>
      </c>
      <c r="R190" s="161"/>
      <c r="S190" s="201">
        <v>100</v>
      </c>
      <c r="T190" s="163"/>
      <c r="U190" s="201">
        <v>100</v>
      </c>
      <c r="V190" s="14">
        <v>0</v>
      </c>
      <c r="W190" s="16">
        <f t="shared" si="11"/>
        <v>0</v>
      </c>
    </row>
    <row r="191" spans="1:23" ht="15" customHeight="1" x14ac:dyDescent="0.25">
      <c r="A191" s="124"/>
      <c r="B191" s="146" t="s">
        <v>157</v>
      </c>
      <c r="C191" s="197">
        <f>SUM(C192:C194)</f>
        <v>36650</v>
      </c>
      <c r="D191" s="161"/>
      <c r="E191" s="198">
        <f>SUM(E192:E194)</f>
        <v>36650</v>
      </c>
      <c r="F191" s="161"/>
      <c r="G191" s="197">
        <f>SUM(G192:G194)</f>
        <v>36650</v>
      </c>
      <c r="H191" s="161"/>
      <c r="I191" s="198">
        <f>SUM(I192:I194)</f>
        <v>36650</v>
      </c>
      <c r="J191" s="215">
        <f>SUM(J192:J194)</f>
        <v>18126.399999999998</v>
      </c>
      <c r="K191" s="163">
        <f t="shared" si="10"/>
        <v>49.458117326057291</v>
      </c>
      <c r="L191" s="161"/>
      <c r="M191" s="197">
        <f>SUM(M192:M194)</f>
        <v>36650</v>
      </c>
      <c r="N191" s="161"/>
      <c r="O191" s="200">
        <f>SUM(O192:O194)</f>
        <v>36650</v>
      </c>
      <c r="P191" s="161"/>
      <c r="Q191" s="200">
        <f>SUM(Q192:Q194)</f>
        <v>36650</v>
      </c>
      <c r="R191" s="161"/>
      <c r="S191" s="200">
        <f>SUM(S192:S194)</f>
        <v>36650</v>
      </c>
      <c r="T191" s="163"/>
      <c r="U191" s="200">
        <f>SUM(U192:U194)</f>
        <v>42426</v>
      </c>
      <c r="V191" s="18">
        <f>SUM(V192:V194)</f>
        <v>35097.270000000004</v>
      </c>
      <c r="W191" s="30">
        <f t="shared" si="11"/>
        <v>82.725852071842738</v>
      </c>
    </row>
    <row r="192" spans="1:23" ht="15" customHeight="1" x14ac:dyDescent="0.25">
      <c r="A192" s="124" t="s">
        <v>74</v>
      </c>
      <c r="B192" s="17" t="s">
        <v>155</v>
      </c>
      <c r="C192" s="192">
        <v>25000</v>
      </c>
      <c r="D192" s="161"/>
      <c r="E192" s="193">
        <v>25000</v>
      </c>
      <c r="F192" s="161"/>
      <c r="G192" s="192">
        <v>25000</v>
      </c>
      <c r="H192" s="161"/>
      <c r="I192" s="193">
        <v>25000</v>
      </c>
      <c r="J192" s="161">
        <v>12924.56</v>
      </c>
      <c r="K192" s="163">
        <f t="shared" si="10"/>
        <v>51.698239999999998</v>
      </c>
      <c r="L192" s="161"/>
      <c r="M192" s="192">
        <v>25000</v>
      </c>
      <c r="N192" s="161"/>
      <c r="O192" s="201">
        <v>25000</v>
      </c>
      <c r="P192" s="161"/>
      <c r="Q192" s="201">
        <v>25000</v>
      </c>
      <c r="R192" s="161"/>
      <c r="S192" s="201">
        <v>25000</v>
      </c>
      <c r="T192" s="163">
        <v>3330</v>
      </c>
      <c r="U192" s="201">
        <f>T192+S192</f>
        <v>28330</v>
      </c>
      <c r="V192" s="14">
        <v>25214.86</v>
      </c>
      <c r="W192" s="25">
        <f t="shared" si="11"/>
        <v>89.004094599364635</v>
      </c>
    </row>
    <row r="193" spans="1:23" ht="15" customHeight="1" x14ac:dyDescent="0.25">
      <c r="A193" s="124" t="s">
        <v>76</v>
      </c>
      <c r="B193" s="17" t="s">
        <v>77</v>
      </c>
      <c r="C193" s="192">
        <v>8750</v>
      </c>
      <c r="D193" s="161"/>
      <c r="E193" s="193">
        <v>8750</v>
      </c>
      <c r="F193" s="161"/>
      <c r="G193" s="192">
        <v>8750</v>
      </c>
      <c r="H193" s="161"/>
      <c r="I193" s="193">
        <v>8750</v>
      </c>
      <c r="J193" s="161">
        <v>3765.81</v>
      </c>
      <c r="K193" s="163">
        <f t="shared" si="10"/>
        <v>43.03782857142857</v>
      </c>
      <c r="L193" s="161"/>
      <c r="M193" s="192">
        <v>8750</v>
      </c>
      <c r="N193" s="161"/>
      <c r="O193" s="201">
        <v>8750</v>
      </c>
      <c r="P193" s="161"/>
      <c r="Q193" s="201">
        <v>8750</v>
      </c>
      <c r="R193" s="161"/>
      <c r="S193" s="201">
        <v>8750</v>
      </c>
      <c r="T193" s="163">
        <v>-215</v>
      </c>
      <c r="U193" s="201">
        <f>T193+S193</f>
        <v>8535</v>
      </c>
      <c r="V193" s="14">
        <v>7347.45</v>
      </c>
      <c r="W193" s="25">
        <f t="shared" si="11"/>
        <v>86.086115992970122</v>
      </c>
    </row>
    <row r="194" spans="1:23" ht="15" customHeight="1" x14ac:dyDescent="0.25">
      <c r="A194" s="124" t="s">
        <v>78</v>
      </c>
      <c r="B194" s="17" t="s">
        <v>79</v>
      </c>
      <c r="C194" s="192">
        <v>2900</v>
      </c>
      <c r="D194" s="161"/>
      <c r="E194" s="193">
        <v>2900</v>
      </c>
      <c r="F194" s="161"/>
      <c r="G194" s="192">
        <v>2900</v>
      </c>
      <c r="H194" s="161"/>
      <c r="I194" s="193">
        <v>2900</v>
      </c>
      <c r="J194" s="161">
        <v>1436.03</v>
      </c>
      <c r="K194" s="163">
        <f t="shared" si="10"/>
        <v>49.518275862068968</v>
      </c>
      <c r="L194" s="161"/>
      <c r="M194" s="192">
        <v>2900</v>
      </c>
      <c r="N194" s="161"/>
      <c r="O194" s="201">
        <v>2900</v>
      </c>
      <c r="P194" s="161"/>
      <c r="Q194" s="201">
        <v>2900</v>
      </c>
      <c r="R194" s="161"/>
      <c r="S194" s="201">
        <v>2900</v>
      </c>
      <c r="T194" s="163">
        <v>2661</v>
      </c>
      <c r="U194" s="201">
        <f>T194+S194</f>
        <v>5561</v>
      </c>
      <c r="V194" s="14">
        <v>2534.96</v>
      </c>
      <c r="W194" s="25">
        <f t="shared" si="11"/>
        <v>45.584607085056646</v>
      </c>
    </row>
    <row r="195" spans="1:23" ht="15" customHeight="1" x14ac:dyDescent="0.25">
      <c r="A195" s="124" t="s">
        <v>130</v>
      </c>
      <c r="B195" s="17" t="s">
        <v>158</v>
      </c>
      <c r="C195" s="192"/>
      <c r="D195" s="161"/>
      <c r="E195" s="193"/>
      <c r="F195" s="161"/>
      <c r="G195" s="192"/>
      <c r="H195" s="161"/>
      <c r="I195" s="193"/>
      <c r="J195" s="161"/>
      <c r="K195" s="163"/>
      <c r="L195" s="161"/>
      <c r="M195" s="195"/>
      <c r="N195" s="161"/>
      <c r="O195" s="196"/>
      <c r="P195" s="161"/>
      <c r="Q195" s="196"/>
      <c r="R195" s="161"/>
      <c r="S195" s="196"/>
      <c r="T195" s="163"/>
      <c r="U195" s="196"/>
      <c r="V195" s="14"/>
      <c r="W195" s="16"/>
    </row>
    <row r="196" spans="1:23" ht="15" customHeight="1" x14ac:dyDescent="0.25">
      <c r="A196" s="124"/>
      <c r="B196" s="17"/>
      <c r="C196" s="192"/>
      <c r="D196" s="161"/>
      <c r="E196" s="193"/>
      <c r="F196" s="161"/>
      <c r="G196" s="192"/>
      <c r="H196" s="161"/>
      <c r="I196" s="193"/>
      <c r="J196" s="161"/>
      <c r="K196" s="163"/>
      <c r="L196" s="161"/>
      <c r="M196" s="195"/>
      <c r="N196" s="161"/>
      <c r="O196" s="196"/>
      <c r="P196" s="161"/>
      <c r="Q196" s="196"/>
      <c r="R196" s="161"/>
      <c r="S196" s="196"/>
      <c r="T196" s="163"/>
      <c r="U196" s="196"/>
      <c r="V196" s="14"/>
      <c r="W196" s="16"/>
    </row>
    <row r="197" spans="1:23" ht="15" customHeight="1" x14ac:dyDescent="0.25">
      <c r="A197" s="122" t="s">
        <v>159</v>
      </c>
      <c r="B197" s="146" t="s">
        <v>160</v>
      </c>
      <c r="C197" s="197">
        <v>9000</v>
      </c>
      <c r="D197" s="161"/>
      <c r="E197" s="198">
        <v>9000</v>
      </c>
      <c r="F197" s="161"/>
      <c r="G197" s="197">
        <v>9000</v>
      </c>
      <c r="H197" s="161"/>
      <c r="I197" s="198">
        <v>9000</v>
      </c>
      <c r="J197" s="164">
        <v>11037.98</v>
      </c>
      <c r="K197" s="170">
        <f t="shared" si="10"/>
        <v>122.64422222222223</v>
      </c>
      <c r="L197" s="161"/>
      <c r="M197" s="207">
        <f>SUM(M198:M199)</f>
        <v>14500</v>
      </c>
      <c r="N197" s="161"/>
      <c r="O197" s="208">
        <f>SUM(O198:O199)</f>
        <v>14500</v>
      </c>
      <c r="P197" s="161"/>
      <c r="Q197" s="208">
        <f>SUM(Q198:Q199)</f>
        <v>14500</v>
      </c>
      <c r="R197" s="161"/>
      <c r="S197" s="208">
        <f>SUM(S198:S199)</f>
        <v>14500</v>
      </c>
      <c r="T197" s="163"/>
      <c r="U197" s="208">
        <f>SUM(U198:U199)</f>
        <v>14514</v>
      </c>
      <c r="V197" s="18">
        <f>SUM(V198:V199)</f>
        <v>14449.81</v>
      </c>
      <c r="W197" s="30">
        <f t="shared" si="11"/>
        <v>99.557737357034583</v>
      </c>
    </row>
    <row r="198" spans="1:23" ht="15" customHeight="1" x14ac:dyDescent="0.25">
      <c r="A198" s="124" t="s">
        <v>78</v>
      </c>
      <c r="B198" s="17" t="s">
        <v>79</v>
      </c>
      <c r="C198" s="197"/>
      <c r="D198" s="161"/>
      <c r="E198" s="198"/>
      <c r="F198" s="161"/>
      <c r="G198" s="197"/>
      <c r="H198" s="161"/>
      <c r="I198" s="198"/>
      <c r="J198" s="164"/>
      <c r="K198" s="170"/>
      <c r="L198" s="161">
        <v>2500</v>
      </c>
      <c r="M198" s="220">
        <f>I197+L198</f>
        <v>11500</v>
      </c>
      <c r="N198" s="161"/>
      <c r="O198" s="221">
        <f>M198</f>
        <v>11500</v>
      </c>
      <c r="P198" s="161"/>
      <c r="Q198" s="221">
        <f>O198</f>
        <v>11500</v>
      </c>
      <c r="R198" s="161"/>
      <c r="S198" s="221">
        <f>Q198</f>
        <v>11500</v>
      </c>
      <c r="T198" s="163">
        <v>14</v>
      </c>
      <c r="U198" s="221">
        <f>T198+S198</f>
        <v>11514</v>
      </c>
      <c r="V198" s="14">
        <v>11449.81</v>
      </c>
      <c r="W198" s="25">
        <f t="shared" si="11"/>
        <v>99.442504776793456</v>
      </c>
    </row>
    <row r="199" spans="1:23" ht="15" customHeight="1" x14ac:dyDescent="0.25">
      <c r="A199" s="119" t="s">
        <v>175</v>
      </c>
      <c r="B199" s="17" t="s">
        <v>398</v>
      </c>
      <c r="C199" s="197"/>
      <c r="D199" s="161"/>
      <c r="E199" s="198"/>
      <c r="F199" s="161"/>
      <c r="G199" s="197"/>
      <c r="H199" s="161"/>
      <c r="I199" s="198"/>
      <c r="J199" s="164"/>
      <c r="K199" s="163"/>
      <c r="L199" s="161">
        <v>3000</v>
      </c>
      <c r="M199" s="195">
        <f>L199</f>
        <v>3000</v>
      </c>
      <c r="N199" s="161"/>
      <c r="O199" s="196">
        <f>M199</f>
        <v>3000</v>
      </c>
      <c r="P199" s="161"/>
      <c r="Q199" s="196">
        <f>O199</f>
        <v>3000</v>
      </c>
      <c r="R199" s="161"/>
      <c r="S199" s="196">
        <f>Q199</f>
        <v>3000</v>
      </c>
      <c r="T199" s="161"/>
      <c r="U199" s="196">
        <f>S199</f>
        <v>3000</v>
      </c>
      <c r="V199" s="14">
        <v>3000</v>
      </c>
      <c r="W199" s="16">
        <f t="shared" si="11"/>
        <v>100</v>
      </c>
    </row>
    <row r="200" spans="1:23" ht="15" customHeight="1" x14ac:dyDescent="0.25">
      <c r="A200" s="118"/>
      <c r="B200" s="146"/>
      <c r="C200" s="192"/>
      <c r="D200" s="161"/>
      <c r="E200" s="193"/>
      <c r="F200" s="161"/>
      <c r="G200" s="192"/>
      <c r="H200" s="161"/>
      <c r="I200" s="193"/>
      <c r="J200" s="161"/>
      <c r="K200" s="163"/>
      <c r="L200" s="161"/>
      <c r="M200" s="195"/>
      <c r="N200" s="161"/>
      <c r="O200" s="196"/>
      <c r="P200" s="161"/>
      <c r="Q200" s="196"/>
      <c r="R200" s="161"/>
      <c r="S200" s="196"/>
      <c r="T200" s="161"/>
      <c r="U200" s="196"/>
      <c r="V200" s="14"/>
      <c r="W200" s="16"/>
    </row>
    <row r="201" spans="1:23" ht="15" customHeight="1" x14ac:dyDescent="0.25">
      <c r="A201" s="122" t="s">
        <v>161</v>
      </c>
      <c r="B201" s="146" t="s">
        <v>162</v>
      </c>
      <c r="C201" s="197">
        <f>SUM(C202:C203)</f>
        <v>110420</v>
      </c>
      <c r="D201" s="161"/>
      <c r="E201" s="198">
        <f>SUM(E202:E203)</f>
        <v>110420</v>
      </c>
      <c r="F201" s="161"/>
      <c r="G201" s="197">
        <f>SUM(G202:G203)</f>
        <v>110420</v>
      </c>
      <c r="H201" s="161"/>
      <c r="I201" s="198">
        <f>SUM(I202:I203)</f>
        <v>110420</v>
      </c>
      <c r="J201" s="222">
        <f>SUM(J202:J203)</f>
        <v>36640</v>
      </c>
      <c r="K201" s="170">
        <f t="shared" ref="K201:K259" si="15">J201/I201*100</f>
        <v>33.182394493751133</v>
      </c>
      <c r="L201" s="161"/>
      <c r="M201" s="197">
        <f>SUM(M202:M203)</f>
        <v>110341</v>
      </c>
      <c r="N201" s="161"/>
      <c r="O201" s="200">
        <f>SUM(O202:O203)</f>
        <v>110341</v>
      </c>
      <c r="P201" s="161"/>
      <c r="Q201" s="200">
        <f>SUM(Q202:Q203)</f>
        <v>110341</v>
      </c>
      <c r="R201" s="161"/>
      <c r="S201" s="200">
        <f>SUM(S202:S203)</f>
        <v>110341</v>
      </c>
      <c r="T201" s="161"/>
      <c r="U201" s="200">
        <f>SUM(U202:U203)</f>
        <v>110341</v>
      </c>
      <c r="V201" s="18">
        <f>SUM(V202:V203)</f>
        <v>98980.76</v>
      </c>
      <c r="W201" s="30">
        <f t="shared" ref="W201:W264" si="16">V201/U201*100</f>
        <v>89.704425372255088</v>
      </c>
    </row>
    <row r="202" spans="1:23" ht="15" customHeight="1" x14ac:dyDescent="0.25">
      <c r="A202" s="119" t="s">
        <v>163</v>
      </c>
      <c r="B202" s="17" t="s">
        <v>164</v>
      </c>
      <c r="C202" s="192">
        <v>420</v>
      </c>
      <c r="D202" s="161"/>
      <c r="E202" s="193">
        <v>420</v>
      </c>
      <c r="F202" s="161"/>
      <c r="G202" s="192">
        <v>420</v>
      </c>
      <c r="H202" s="161"/>
      <c r="I202" s="193">
        <v>420</v>
      </c>
      <c r="J202" s="161">
        <v>0</v>
      </c>
      <c r="K202" s="163">
        <f t="shared" si="15"/>
        <v>0</v>
      </c>
      <c r="L202" s="161">
        <v>-79</v>
      </c>
      <c r="M202" s="192">
        <f>L202+I202</f>
        <v>341</v>
      </c>
      <c r="N202" s="161"/>
      <c r="O202" s="201">
        <f>M202</f>
        <v>341</v>
      </c>
      <c r="P202" s="161"/>
      <c r="Q202" s="201">
        <f>O202</f>
        <v>341</v>
      </c>
      <c r="R202" s="161"/>
      <c r="S202" s="201">
        <f>Q202</f>
        <v>341</v>
      </c>
      <c r="T202" s="161"/>
      <c r="U202" s="201">
        <f>S202</f>
        <v>341</v>
      </c>
      <c r="V202" s="14">
        <v>340.76</v>
      </c>
      <c r="W202" s="25">
        <f t="shared" si="16"/>
        <v>99.929618768328439</v>
      </c>
    </row>
    <row r="203" spans="1:23" ht="15" customHeight="1" x14ac:dyDescent="0.25">
      <c r="A203" s="119" t="s">
        <v>163</v>
      </c>
      <c r="B203" s="17" t="s">
        <v>165</v>
      </c>
      <c r="C203" s="192">
        <v>110000</v>
      </c>
      <c r="D203" s="161"/>
      <c r="E203" s="193">
        <v>110000</v>
      </c>
      <c r="F203" s="161"/>
      <c r="G203" s="192">
        <v>110000</v>
      </c>
      <c r="H203" s="161"/>
      <c r="I203" s="193">
        <v>110000</v>
      </c>
      <c r="J203" s="215">
        <v>36640</v>
      </c>
      <c r="K203" s="163">
        <f t="shared" si="15"/>
        <v>33.309090909090912</v>
      </c>
      <c r="L203" s="161"/>
      <c r="M203" s="192">
        <v>110000</v>
      </c>
      <c r="N203" s="161"/>
      <c r="O203" s="201">
        <v>110000</v>
      </c>
      <c r="P203" s="161"/>
      <c r="Q203" s="201">
        <v>110000</v>
      </c>
      <c r="R203" s="161"/>
      <c r="S203" s="201">
        <v>110000</v>
      </c>
      <c r="T203" s="161"/>
      <c r="U203" s="201">
        <v>110000</v>
      </c>
      <c r="V203" s="14">
        <v>98640</v>
      </c>
      <c r="W203" s="25">
        <f t="shared" si="16"/>
        <v>89.672727272727272</v>
      </c>
    </row>
    <row r="204" spans="1:23" ht="15" customHeight="1" x14ac:dyDescent="0.25">
      <c r="A204" s="119"/>
      <c r="B204" s="17"/>
      <c r="C204" s="197"/>
      <c r="D204" s="161"/>
      <c r="E204" s="198"/>
      <c r="F204" s="161"/>
      <c r="G204" s="197"/>
      <c r="H204" s="161"/>
      <c r="I204" s="198"/>
      <c r="J204" s="161"/>
      <c r="K204" s="163"/>
      <c r="L204" s="161"/>
      <c r="M204" s="195"/>
      <c r="N204" s="161"/>
      <c r="O204" s="196"/>
      <c r="P204" s="161"/>
      <c r="Q204" s="196"/>
      <c r="R204" s="161"/>
      <c r="S204" s="196"/>
      <c r="T204" s="161"/>
      <c r="U204" s="196"/>
      <c r="V204" s="14"/>
      <c r="W204" s="16"/>
    </row>
    <row r="205" spans="1:23" ht="15" customHeight="1" x14ac:dyDescent="0.25">
      <c r="A205" s="122" t="s">
        <v>166</v>
      </c>
      <c r="B205" s="146" t="s">
        <v>167</v>
      </c>
      <c r="C205" s="197">
        <f>SUM(C206:C210)</f>
        <v>322600</v>
      </c>
      <c r="D205" s="161"/>
      <c r="E205" s="198">
        <f>SUM(E206:E210)</f>
        <v>322600</v>
      </c>
      <c r="F205" s="161"/>
      <c r="G205" s="197">
        <f>SUM(G206:G210)</f>
        <v>322600</v>
      </c>
      <c r="H205" s="161"/>
      <c r="I205" s="198">
        <f>SUM(I206:I210)</f>
        <v>322600</v>
      </c>
      <c r="J205" s="218">
        <f>SUM(J206:J210)</f>
        <v>160394</v>
      </c>
      <c r="K205" s="170">
        <f t="shared" si="15"/>
        <v>49.719156850588966</v>
      </c>
      <c r="L205" s="161"/>
      <c r="M205" s="207">
        <f>SUM(M206:M210)</f>
        <v>323100</v>
      </c>
      <c r="N205" s="161"/>
      <c r="O205" s="208">
        <f>SUM(O206:O210)</f>
        <v>323100</v>
      </c>
      <c r="P205" s="161"/>
      <c r="Q205" s="208">
        <f>SUM(Q206:Q210)</f>
        <v>323100</v>
      </c>
      <c r="R205" s="161"/>
      <c r="S205" s="208">
        <f>SUM(S206:S210)</f>
        <v>323100</v>
      </c>
      <c r="T205" s="161"/>
      <c r="U205" s="208">
        <f>SUM(U206:U210)</f>
        <v>323100</v>
      </c>
      <c r="V205" s="18">
        <f>SUM(V206:V210)</f>
        <v>331337.71999999997</v>
      </c>
      <c r="W205" s="34">
        <f t="shared" si="16"/>
        <v>102.54958836273597</v>
      </c>
    </row>
    <row r="206" spans="1:23" ht="15" customHeight="1" x14ac:dyDescent="0.25">
      <c r="A206" s="119" t="s">
        <v>78</v>
      </c>
      <c r="B206" s="17" t="s">
        <v>168</v>
      </c>
      <c r="C206" s="192">
        <v>2000</v>
      </c>
      <c r="D206" s="161"/>
      <c r="E206" s="193">
        <v>2000</v>
      </c>
      <c r="F206" s="161"/>
      <c r="G206" s="192">
        <v>2000</v>
      </c>
      <c r="H206" s="161"/>
      <c r="I206" s="193">
        <v>2000</v>
      </c>
      <c r="J206" s="215">
        <v>0</v>
      </c>
      <c r="K206" s="163">
        <f t="shared" si="15"/>
        <v>0</v>
      </c>
      <c r="L206" s="161"/>
      <c r="M206" s="195">
        <v>2000</v>
      </c>
      <c r="N206" s="161"/>
      <c r="O206" s="196">
        <v>2000</v>
      </c>
      <c r="P206" s="161"/>
      <c r="Q206" s="196">
        <v>2000</v>
      </c>
      <c r="R206" s="161"/>
      <c r="S206" s="196">
        <v>2000</v>
      </c>
      <c r="T206" s="161"/>
      <c r="U206" s="196">
        <v>2000</v>
      </c>
      <c r="V206" s="14">
        <v>1547.55</v>
      </c>
      <c r="W206" s="31">
        <f t="shared" si="16"/>
        <v>77.377499999999998</v>
      </c>
    </row>
    <row r="207" spans="1:23" ht="15" customHeight="1" x14ac:dyDescent="0.25">
      <c r="A207" s="119" t="s">
        <v>78</v>
      </c>
      <c r="B207" s="17" t="s">
        <v>169</v>
      </c>
      <c r="C207" s="192">
        <v>600</v>
      </c>
      <c r="D207" s="161"/>
      <c r="E207" s="193">
        <v>600</v>
      </c>
      <c r="F207" s="161"/>
      <c r="G207" s="192">
        <v>600</v>
      </c>
      <c r="H207" s="161"/>
      <c r="I207" s="193">
        <v>600</v>
      </c>
      <c r="J207" s="215">
        <v>1080</v>
      </c>
      <c r="K207" s="163">
        <f t="shared" si="15"/>
        <v>180</v>
      </c>
      <c r="L207" s="161">
        <v>500</v>
      </c>
      <c r="M207" s="220">
        <f>L207+I207</f>
        <v>1100</v>
      </c>
      <c r="N207" s="161"/>
      <c r="O207" s="221">
        <f>M207</f>
        <v>1100</v>
      </c>
      <c r="P207" s="161"/>
      <c r="Q207" s="221">
        <f>O207</f>
        <v>1100</v>
      </c>
      <c r="R207" s="161"/>
      <c r="S207" s="221">
        <f>Q207</f>
        <v>1100</v>
      </c>
      <c r="T207" s="161"/>
      <c r="U207" s="221">
        <f>S207</f>
        <v>1100</v>
      </c>
      <c r="V207" s="14">
        <v>2253.17</v>
      </c>
      <c r="W207" s="25">
        <f t="shared" si="16"/>
        <v>204.83363636363637</v>
      </c>
    </row>
    <row r="208" spans="1:23" ht="15" customHeight="1" x14ac:dyDescent="0.25">
      <c r="A208" s="119" t="s">
        <v>130</v>
      </c>
      <c r="B208" s="17" t="s">
        <v>170</v>
      </c>
      <c r="C208" s="192">
        <v>50200</v>
      </c>
      <c r="D208" s="161"/>
      <c r="E208" s="193">
        <v>50200</v>
      </c>
      <c r="F208" s="161"/>
      <c r="G208" s="192">
        <v>50200</v>
      </c>
      <c r="H208" s="161"/>
      <c r="I208" s="193">
        <v>50200</v>
      </c>
      <c r="J208" s="215">
        <v>27940</v>
      </c>
      <c r="K208" s="163">
        <f t="shared" si="15"/>
        <v>55.657370517928285</v>
      </c>
      <c r="L208" s="161"/>
      <c r="M208" s="195">
        <v>50200</v>
      </c>
      <c r="N208" s="161"/>
      <c r="O208" s="196">
        <v>50200</v>
      </c>
      <c r="P208" s="161"/>
      <c r="Q208" s="196">
        <v>50200</v>
      </c>
      <c r="R208" s="161"/>
      <c r="S208" s="196">
        <v>50200</v>
      </c>
      <c r="T208" s="161"/>
      <c r="U208" s="210">
        <v>50200</v>
      </c>
      <c r="V208" s="91">
        <v>54283</v>
      </c>
      <c r="W208" s="38">
        <f t="shared" si="16"/>
        <v>108.13346613545818</v>
      </c>
    </row>
    <row r="209" spans="1:23" ht="15" customHeight="1" x14ac:dyDescent="0.25">
      <c r="A209" s="119" t="s">
        <v>130</v>
      </c>
      <c r="B209" s="17" t="s">
        <v>171</v>
      </c>
      <c r="C209" s="192">
        <v>75000</v>
      </c>
      <c r="D209" s="161"/>
      <c r="E209" s="193">
        <v>75000</v>
      </c>
      <c r="F209" s="161"/>
      <c r="G209" s="192">
        <v>75000</v>
      </c>
      <c r="H209" s="161"/>
      <c r="I209" s="193">
        <v>75000</v>
      </c>
      <c r="J209" s="215">
        <v>45384</v>
      </c>
      <c r="K209" s="163">
        <f t="shared" si="15"/>
        <v>60.512</v>
      </c>
      <c r="L209" s="161"/>
      <c r="M209" s="195">
        <v>75000</v>
      </c>
      <c r="N209" s="161"/>
      <c r="O209" s="196">
        <v>75000</v>
      </c>
      <c r="P209" s="161"/>
      <c r="Q209" s="196">
        <v>75000</v>
      </c>
      <c r="R209" s="161"/>
      <c r="S209" s="196">
        <v>75000</v>
      </c>
      <c r="T209" s="161"/>
      <c r="U209" s="210">
        <v>75000</v>
      </c>
      <c r="V209" s="14">
        <v>69884</v>
      </c>
      <c r="W209" s="25">
        <f t="shared" si="16"/>
        <v>93.178666666666672</v>
      </c>
    </row>
    <row r="210" spans="1:23" ht="15" customHeight="1" x14ac:dyDescent="0.25">
      <c r="A210" s="119" t="s">
        <v>130</v>
      </c>
      <c r="B210" s="17" t="s">
        <v>172</v>
      </c>
      <c r="C210" s="192">
        <v>194800</v>
      </c>
      <c r="D210" s="161"/>
      <c r="E210" s="193">
        <v>194800</v>
      </c>
      <c r="F210" s="161"/>
      <c r="G210" s="192">
        <v>194800</v>
      </c>
      <c r="H210" s="161"/>
      <c r="I210" s="193">
        <v>194800</v>
      </c>
      <c r="J210" s="215">
        <v>85990</v>
      </c>
      <c r="K210" s="163">
        <f t="shared" si="15"/>
        <v>44.142710472279262</v>
      </c>
      <c r="L210" s="161"/>
      <c r="M210" s="195">
        <v>194800</v>
      </c>
      <c r="N210" s="161"/>
      <c r="O210" s="196">
        <v>194800</v>
      </c>
      <c r="P210" s="161"/>
      <c r="Q210" s="196">
        <v>194800</v>
      </c>
      <c r="R210" s="161"/>
      <c r="S210" s="196">
        <v>194800</v>
      </c>
      <c r="T210" s="161"/>
      <c r="U210" s="210">
        <v>194800</v>
      </c>
      <c r="V210" s="14">
        <v>203370</v>
      </c>
      <c r="W210" s="25">
        <f t="shared" si="16"/>
        <v>104.39938398357289</v>
      </c>
    </row>
    <row r="211" spans="1:23" ht="15" customHeight="1" x14ac:dyDescent="0.25">
      <c r="A211" s="119"/>
      <c r="B211" s="17"/>
      <c r="C211" s="192"/>
      <c r="D211" s="161"/>
      <c r="E211" s="193"/>
      <c r="F211" s="161"/>
      <c r="G211" s="192"/>
      <c r="H211" s="161"/>
      <c r="I211" s="193"/>
      <c r="J211" s="161"/>
      <c r="K211" s="163"/>
      <c r="L211" s="161"/>
      <c r="M211" s="195"/>
      <c r="N211" s="161"/>
      <c r="O211" s="196"/>
      <c r="P211" s="161"/>
      <c r="Q211" s="196"/>
      <c r="R211" s="161"/>
      <c r="S211" s="196"/>
      <c r="T211" s="161"/>
      <c r="U211" s="210"/>
      <c r="V211" s="14"/>
      <c r="W211" s="16"/>
    </row>
    <row r="212" spans="1:23" ht="15" customHeight="1" x14ac:dyDescent="0.25">
      <c r="A212" s="118" t="s">
        <v>173</v>
      </c>
      <c r="B212" s="146" t="s">
        <v>174</v>
      </c>
      <c r="C212" s="197">
        <f>SUM(C213)</f>
        <v>900</v>
      </c>
      <c r="D212" s="161"/>
      <c r="E212" s="198">
        <f>SUM(E213)</f>
        <v>900</v>
      </c>
      <c r="F212" s="161"/>
      <c r="G212" s="197">
        <f>SUM(G213)</f>
        <v>900</v>
      </c>
      <c r="H212" s="161"/>
      <c r="I212" s="198">
        <f>SUM(I213)</f>
        <v>900</v>
      </c>
      <c r="J212" s="219">
        <f>SUM(J213)</f>
        <v>0</v>
      </c>
      <c r="K212" s="163">
        <f t="shared" si="15"/>
        <v>0</v>
      </c>
      <c r="L212" s="161"/>
      <c r="M212" s="197">
        <f>SUM(M213)</f>
        <v>900</v>
      </c>
      <c r="N212" s="161"/>
      <c r="O212" s="200">
        <f>SUM(O213)</f>
        <v>900</v>
      </c>
      <c r="P212" s="161"/>
      <c r="Q212" s="200">
        <f>SUM(Q213)</f>
        <v>900</v>
      </c>
      <c r="R212" s="161"/>
      <c r="S212" s="200">
        <f>SUM(S213)</f>
        <v>900</v>
      </c>
      <c r="T212" s="161"/>
      <c r="U212" s="223">
        <f>SUM(U213)</f>
        <v>738</v>
      </c>
      <c r="V212" s="18">
        <f>SUM(V213)</f>
        <v>737.51</v>
      </c>
      <c r="W212" s="30">
        <f t="shared" si="16"/>
        <v>99.933604336043359</v>
      </c>
    </row>
    <row r="213" spans="1:23" ht="15" customHeight="1" x14ac:dyDescent="0.25">
      <c r="A213" s="119" t="s">
        <v>175</v>
      </c>
      <c r="B213" s="17" t="s">
        <v>176</v>
      </c>
      <c r="C213" s="192">
        <v>900</v>
      </c>
      <c r="D213" s="161"/>
      <c r="E213" s="193">
        <v>900</v>
      </c>
      <c r="F213" s="161"/>
      <c r="G213" s="192">
        <v>900</v>
      </c>
      <c r="H213" s="161"/>
      <c r="I213" s="193">
        <v>900</v>
      </c>
      <c r="J213" s="161">
        <v>0</v>
      </c>
      <c r="K213" s="163">
        <f t="shared" si="15"/>
        <v>0</v>
      </c>
      <c r="L213" s="161"/>
      <c r="M213" s="192">
        <v>900</v>
      </c>
      <c r="N213" s="161"/>
      <c r="O213" s="201">
        <v>900</v>
      </c>
      <c r="P213" s="161"/>
      <c r="Q213" s="201">
        <v>900</v>
      </c>
      <c r="R213" s="161"/>
      <c r="S213" s="201">
        <v>900</v>
      </c>
      <c r="T213" s="163">
        <v>-162</v>
      </c>
      <c r="U213" s="224">
        <f>T213+S213</f>
        <v>738</v>
      </c>
      <c r="V213" s="14">
        <v>737.51</v>
      </c>
      <c r="W213" s="25">
        <f t="shared" si="16"/>
        <v>99.933604336043359</v>
      </c>
    </row>
    <row r="214" spans="1:23" ht="15" customHeight="1" x14ac:dyDescent="0.25">
      <c r="A214" s="119"/>
      <c r="B214" s="17"/>
      <c r="C214" s="190"/>
      <c r="D214" s="161"/>
      <c r="E214" s="189"/>
      <c r="F214" s="161"/>
      <c r="G214" s="190"/>
      <c r="H214" s="161"/>
      <c r="I214" s="189"/>
      <c r="J214" s="161"/>
      <c r="K214" s="163"/>
      <c r="L214" s="161"/>
      <c r="M214" s="195"/>
      <c r="N214" s="161"/>
      <c r="O214" s="196"/>
      <c r="P214" s="161"/>
      <c r="Q214" s="196"/>
      <c r="R214" s="161"/>
      <c r="S214" s="196"/>
      <c r="T214" s="163"/>
      <c r="U214" s="210"/>
      <c r="V214" s="14"/>
      <c r="W214" s="16"/>
    </row>
    <row r="215" spans="1:23" ht="15" customHeight="1" x14ac:dyDescent="0.25">
      <c r="A215" s="125" t="s">
        <v>177</v>
      </c>
      <c r="B215" s="146" t="s">
        <v>178</v>
      </c>
      <c r="C215" s="197">
        <f>SUM(C216:C219)</f>
        <v>54863</v>
      </c>
      <c r="D215" s="161"/>
      <c r="E215" s="198">
        <f>SUM(E216:E219)</f>
        <v>54863</v>
      </c>
      <c r="F215" s="161"/>
      <c r="G215" s="197">
        <f>SUM(G216:G219)</f>
        <v>54863</v>
      </c>
      <c r="H215" s="161"/>
      <c r="I215" s="198">
        <f>SUM(I216:I219)</f>
        <v>54863</v>
      </c>
      <c r="J215" s="218">
        <f>SUM(J216:J219)</f>
        <v>16277.579999999998</v>
      </c>
      <c r="K215" s="170">
        <f t="shared" si="15"/>
        <v>29.669504037329343</v>
      </c>
      <c r="L215" s="161"/>
      <c r="M215" s="197">
        <f>SUM(M216:M219)</f>
        <v>54907</v>
      </c>
      <c r="N215" s="161"/>
      <c r="O215" s="200">
        <f>SUM(O216:O219)</f>
        <v>54907</v>
      </c>
      <c r="P215" s="161"/>
      <c r="Q215" s="200">
        <f>SUM(Q216:Q219)</f>
        <v>54907</v>
      </c>
      <c r="R215" s="161"/>
      <c r="S215" s="200">
        <f>SUM(S216:S219)</f>
        <v>54907</v>
      </c>
      <c r="T215" s="163"/>
      <c r="U215" s="223">
        <f>SUM(U216:U219)</f>
        <v>54907</v>
      </c>
      <c r="V215" s="18">
        <f>SUM(V216:V219)</f>
        <v>35618.270000000004</v>
      </c>
      <c r="W215" s="30">
        <f t="shared" si="16"/>
        <v>64.8701804870053</v>
      </c>
    </row>
    <row r="216" spans="1:23" ht="15" customHeight="1" x14ac:dyDescent="0.25">
      <c r="A216" s="119" t="s">
        <v>74</v>
      </c>
      <c r="B216" s="17" t="s">
        <v>179</v>
      </c>
      <c r="C216" s="192">
        <v>10815</v>
      </c>
      <c r="D216" s="161"/>
      <c r="E216" s="193">
        <v>10815</v>
      </c>
      <c r="F216" s="161"/>
      <c r="G216" s="192">
        <v>10815</v>
      </c>
      <c r="H216" s="161"/>
      <c r="I216" s="193">
        <v>10815</v>
      </c>
      <c r="J216" s="161">
        <v>4277.12</v>
      </c>
      <c r="K216" s="163">
        <f t="shared" si="15"/>
        <v>39.548035136384655</v>
      </c>
      <c r="L216" s="161"/>
      <c r="M216" s="192">
        <v>10815</v>
      </c>
      <c r="N216" s="161"/>
      <c r="O216" s="201">
        <v>10815</v>
      </c>
      <c r="P216" s="161"/>
      <c r="Q216" s="201">
        <v>10815</v>
      </c>
      <c r="R216" s="161"/>
      <c r="S216" s="201">
        <v>10815</v>
      </c>
      <c r="T216" s="163"/>
      <c r="U216" s="224">
        <v>10815</v>
      </c>
      <c r="V216" s="14">
        <v>10015</v>
      </c>
      <c r="W216" s="25">
        <f t="shared" si="16"/>
        <v>92.602866389274155</v>
      </c>
    </row>
    <row r="217" spans="1:23" ht="15" customHeight="1" x14ac:dyDescent="0.25">
      <c r="A217" s="119" t="s">
        <v>76</v>
      </c>
      <c r="B217" s="17" t="s">
        <v>180</v>
      </c>
      <c r="C217" s="192">
        <v>3348</v>
      </c>
      <c r="D217" s="161"/>
      <c r="E217" s="193">
        <v>3348</v>
      </c>
      <c r="F217" s="161"/>
      <c r="G217" s="192">
        <v>3348</v>
      </c>
      <c r="H217" s="161"/>
      <c r="I217" s="193">
        <v>3348</v>
      </c>
      <c r="J217" s="161">
        <v>1494.66</v>
      </c>
      <c r="K217" s="163">
        <f t="shared" si="15"/>
        <v>44.643369175627242</v>
      </c>
      <c r="L217" s="161"/>
      <c r="M217" s="192">
        <v>3348</v>
      </c>
      <c r="N217" s="161"/>
      <c r="O217" s="201">
        <v>3348</v>
      </c>
      <c r="P217" s="161"/>
      <c r="Q217" s="201">
        <v>3348</v>
      </c>
      <c r="R217" s="161"/>
      <c r="S217" s="201">
        <v>3348</v>
      </c>
      <c r="T217" s="163"/>
      <c r="U217" s="224">
        <v>3348</v>
      </c>
      <c r="V217" s="14">
        <v>3220.01</v>
      </c>
      <c r="W217" s="25">
        <f t="shared" si="16"/>
        <v>96.177120669056166</v>
      </c>
    </row>
    <row r="218" spans="1:23" ht="15" customHeight="1" x14ac:dyDescent="0.25">
      <c r="A218" s="119" t="s">
        <v>78</v>
      </c>
      <c r="B218" s="17" t="s">
        <v>79</v>
      </c>
      <c r="C218" s="192">
        <v>700</v>
      </c>
      <c r="D218" s="161"/>
      <c r="E218" s="193">
        <v>700</v>
      </c>
      <c r="F218" s="161"/>
      <c r="G218" s="192">
        <v>700</v>
      </c>
      <c r="H218" s="161"/>
      <c r="I218" s="193">
        <v>700</v>
      </c>
      <c r="J218" s="161">
        <v>344.17</v>
      </c>
      <c r="K218" s="163">
        <f t="shared" si="15"/>
        <v>49.167142857142856</v>
      </c>
      <c r="L218" s="161">
        <v>44</v>
      </c>
      <c r="M218" s="192">
        <f>L218+I218</f>
        <v>744</v>
      </c>
      <c r="N218" s="161"/>
      <c r="O218" s="201">
        <f>M218</f>
        <v>744</v>
      </c>
      <c r="P218" s="161"/>
      <c r="Q218" s="201">
        <f>O218</f>
        <v>744</v>
      </c>
      <c r="R218" s="161"/>
      <c r="S218" s="201">
        <f>Q218</f>
        <v>744</v>
      </c>
      <c r="T218" s="163"/>
      <c r="U218" s="224">
        <f>S218</f>
        <v>744</v>
      </c>
      <c r="V218" s="14">
        <v>784.77</v>
      </c>
      <c r="W218" s="16">
        <f t="shared" si="16"/>
        <v>105.47983870967741</v>
      </c>
    </row>
    <row r="219" spans="1:23" ht="15" customHeight="1" x14ac:dyDescent="0.25">
      <c r="A219" s="119" t="s">
        <v>78</v>
      </c>
      <c r="B219" s="17" t="s">
        <v>181</v>
      </c>
      <c r="C219" s="192">
        <v>40000</v>
      </c>
      <c r="D219" s="161"/>
      <c r="E219" s="193">
        <v>40000</v>
      </c>
      <c r="F219" s="161"/>
      <c r="G219" s="192">
        <v>40000</v>
      </c>
      <c r="H219" s="161"/>
      <c r="I219" s="193">
        <v>40000</v>
      </c>
      <c r="J219" s="161">
        <v>10161.629999999999</v>
      </c>
      <c r="K219" s="163">
        <f t="shared" si="15"/>
        <v>25.404074999999999</v>
      </c>
      <c r="L219" s="161"/>
      <c r="M219" s="192">
        <v>40000</v>
      </c>
      <c r="N219" s="161"/>
      <c r="O219" s="201">
        <v>40000</v>
      </c>
      <c r="P219" s="161"/>
      <c r="Q219" s="201">
        <v>40000</v>
      </c>
      <c r="R219" s="161"/>
      <c r="S219" s="201">
        <v>40000</v>
      </c>
      <c r="T219" s="163"/>
      <c r="U219" s="224">
        <v>40000</v>
      </c>
      <c r="V219" s="14">
        <v>21598.49</v>
      </c>
      <c r="W219" s="25">
        <f t="shared" si="16"/>
        <v>53.99622500000001</v>
      </c>
    </row>
    <row r="220" spans="1:23" ht="15" customHeight="1" x14ac:dyDescent="0.25">
      <c r="A220" s="119"/>
      <c r="B220" s="17"/>
      <c r="C220" s="190"/>
      <c r="D220" s="161"/>
      <c r="E220" s="189"/>
      <c r="F220" s="161"/>
      <c r="G220" s="190"/>
      <c r="H220" s="161"/>
      <c r="I220" s="189"/>
      <c r="J220" s="161"/>
      <c r="K220" s="163"/>
      <c r="L220" s="161"/>
      <c r="M220" s="195"/>
      <c r="N220" s="161"/>
      <c r="O220" s="196"/>
      <c r="P220" s="161"/>
      <c r="Q220" s="196"/>
      <c r="R220" s="161"/>
      <c r="S220" s="196"/>
      <c r="T220" s="163"/>
      <c r="U220" s="210"/>
      <c r="V220" s="14"/>
      <c r="W220" s="16"/>
    </row>
    <row r="221" spans="1:23" ht="15" customHeight="1" x14ac:dyDescent="0.25">
      <c r="A221" s="118" t="s">
        <v>182</v>
      </c>
      <c r="B221" s="146" t="s">
        <v>183</v>
      </c>
      <c r="C221" s="182">
        <f>SUM(C222:C231)</f>
        <v>104195</v>
      </c>
      <c r="D221" s="161"/>
      <c r="E221" s="181">
        <f>SUM(E222:E231)</f>
        <v>104195</v>
      </c>
      <c r="F221" s="161"/>
      <c r="G221" s="182">
        <f>SUM(G222:G231)</f>
        <v>104195</v>
      </c>
      <c r="H221" s="161"/>
      <c r="I221" s="181">
        <f>SUM(I222:I231)</f>
        <v>104195</v>
      </c>
      <c r="J221" s="170">
        <f>SUM(J222:J231)</f>
        <v>36862.15</v>
      </c>
      <c r="K221" s="170">
        <f t="shared" si="15"/>
        <v>35.378041172800998</v>
      </c>
      <c r="L221" s="161"/>
      <c r="M221" s="182">
        <f>SUM(M222:M231)</f>
        <v>106735</v>
      </c>
      <c r="N221" s="161"/>
      <c r="O221" s="187">
        <f>SUM(O222:O231)</f>
        <v>106735</v>
      </c>
      <c r="P221" s="161"/>
      <c r="Q221" s="187">
        <f>SUM(Q222:Q231)</f>
        <v>106735</v>
      </c>
      <c r="R221" s="161"/>
      <c r="S221" s="187">
        <f>SUM(S222:S231)</f>
        <v>106735</v>
      </c>
      <c r="T221" s="163"/>
      <c r="U221" s="225">
        <f>SUM(U222:U231)</f>
        <v>106661</v>
      </c>
      <c r="V221" s="18">
        <f>SUM(V222:V231)</f>
        <v>93854.65</v>
      </c>
      <c r="W221" s="30">
        <f t="shared" si="16"/>
        <v>87.993409024854444</v>
      </c>
    </row>
    <row r="222" spans="1:23" ht="15" customHeight="1" x14ac:dyDescent="0.25">
      <c r="A222" s="119" t="s">
        <v>74</v>
      </c>
      <c r="B222" s="17" t="s">
        <v>184</v>
      </c>
      <c r="C222" s="190">
        <v>3300</v>
      </c>
      <c r="D222" s="161"/>
      <c r="E222" s="189">
        <v>3300</v>
      </c>
      <c r="F222" s="161"/>
      <c r="G222" s="190">
        <v>3300</v>
      </c>
      <c r="H222" s="161"/>
      <c r="I222" s="189">
        <v>3300</v>
      </c>
      <c r="J222" s="161">
        <v>693.26</v>
      </c>
      <c r="K222" s="163">
        <f t="shared" si="15"/>
        <v>21.007878787878788</v>
      </c>
      <c r="L222" s="161"/>
      <c r="M222" s="190">
        <v>3300</v>
      </c>
      <c r="N222" s="161"/>
      <c r="O222" s="191">
        <v>3300</v>
      </c>
      <c r="P222" s="161"/>
      <c r="Q222" s="191">
        <v>3300</v>
      </c>
      <c r="R222" s="161"/>
      <c r="S222" s="191">
        <v>3300</v>
      </c>
      <c r="T222" s="163"/>
      <c r="U222" s="226">
        <v>3300</v>
      </c>
      <c r="V222" s="14">
        <v>2096.54</v>
      </c>
      <c r="W222" s="25">
        <f t="shared" si="16"/>
        <v>63.531515151515151</v>
      </c>
    </row>
    <row r="223" spans="1:23" ht="15" customHeight="1" x14ac:dyDescent="0.25">
      <c r="A223" s="119" t="s">
        <v>76</v>
      </c>
      <c r="B223" s="17" t="s">
        <v>185</v>
      </c>
      <c r="C223" s="190">
        <v>950</v>
      </c>
      <c r="D223" s="161"/>
      <c r="E223" s="189">
        <v>950</v>
      </c>
      <c r="F223" s="161"/>
      <c r="G223" s="190">
        <v>950</v>
      </c>
      <c r="H223" s="161"/>
      <c r="I223" s="189">
        <v>950</v>
      </c>
      <c r="J223" s="161">
        <v>207.56</v>
      </c>
      <c r="K223" s="163">
        <f t="shared" si="15"/>
        <v>21.848421052631579</v>
      </c>
      <c r="L223" s="161"/>
      <c r="M223" s="190">
        <v>950</v>
      </c>
      <c r="N223" s="161"/>
      <c r="O223" s="191">
        <f>M223</f>
        <v>950</v>
      </c>
      <c r="P223" s="161"/>
      <c r="Q223" s="191">
        <f>O223</f>
        <v>950</v>
      </c>
      <c r="R223" s="161"/>
      <c r="S223" s="191">
        <f>Q223</f>
        <v>950</v>
      </c>
      <c r="T223" s="171">
        <v>-319</v>
      </c>
      <c r="U223" s="226">
        <f>T223+S223</f>
        <v>631</v>
      </c>
      <c r="V223" s="14">
        <v>627.64</v>
      </c>
      <c r="W223" s="25">
        <f t="shared" si="16"/>
        <v>99.467511885895405</v>
      </c>
    </row>
    <row r="224" spans="1:23" ht="15" customHeight="1" x14ac:dyDescent="0.25">
      <c r="A224" s="119" t="s">
        <v>78</v>
      </c>
      <c r="B224" s="17" t="s">
        <v>186</v>
      </c>
      <c r="C224" s="192">
        <v>2245</v>
      </c>
      <c r="D224" s="161"/>
      <c r="E224" s="193">
        <v>2245</v>
      </c>
      <c r="F224" s="161"/>
      <c r="G224" s="192">
        <v>2245</v>
      </c>
      <c r="H224" s="161"/>
      <c r="I224" s="193">
        <v>2245</v>
      </c>
      <c r="J224" s="161">
        <v>200.11</v>
      </c>
      <c r="K224" s="163">
        <f t="shared" si="15"/>
        <v>8.9135857461024504</v>
      </c>
      <c r="L224" s="161">
        <v>-45</v>
      </c>
      <c r="M224" s="192">
        <f>L224+I224</f>
        <v>2200</v>
      </c>
      <c r="N224" s="161"/>
      <c r="O224" s="191">
        <f t="shared" ref="O224:U228" si="17">M224</f>
        <v>2200</v>
      </c>
      <c r="P224" s="161"/>
      <c r="Q224" s="191">
        <f t="shared" si="17"/>
        <v>2200</v>
      </c>
      <c r="R224" s="161"/>
      <c r="S224" s="191">
        <f t="shared" si="17"/>
        <v>2200</v>
      </c>
      <c r="T224" s="163">
        <v>319</v>
      </c>
      <c r="U224" s="226">
        <f>T224+S224</f>
        <v>2519</v>
      </c>
      <c r="V224" s="14">
        <v>761.75</v>
      </c>
      <c r="W224" s="25">
        <f t="shared" si="16"/>
        <v>30.240174672489083</v>
      </c>
    </row>
    <row r="225" spans="1:23" ht="15" customHeight="1" x14ac:dyDescent="0.25">
      <c r="A225" s="119" t="s">
        <v>130</v>
      </c>
      <c r="B225" s="17" t="s">
        <v>387</v>
      </c>
      <c r="C225" s="192"/>
      <c r="D225" s="161"/>
      <c r="E225" s="193"/>
      <c r="F225" s="161"/>
      <c r="G225" s="192"/>
      <c r="H225" s="161"/>
      <c r="I225" s="193"/>
      <c r="J225" s="161">
        <v>40.49</v>
      </c>
      <c r="K225" s="163"/>
      <c r="L225" s="161">
        <v>45</v>
      </c>
      <c r="M225" s="192">
        <f>L225</f>
        <v>45</v>
      </c>
      <c r="N225" s="161"/>
      <c r="O225" s="191">
        <f t="shared" si="17"/>
        <v>45</v>
      </c>
      <c r="P225" s="161"/>
      <c r="Q225" s="191">
        <f t="shared" si="17"/>
        <v>45</v>
      </c>
      <c r="R225" s="161"/>
      <c r="S225" s="191">
        <f t="shared" si="17"/>
        <v>45</v>
      </c>
      <c r="T225" s="163"/>
      <c r="U225" s="226">
        <f t="shared" si="17"/>
        <v>45</v>
      </c>
      <c r="V225" s="14">
        <v>80.98</v>
      </c>
      <c r="W225" s="25">
        <f t="shared" si="16"/>
        <v>179.95555555555555</v>
      </c>
    </row>
    <row r="226" spans="1:23" ht="15" customHeight="1" x14ac:dyDescent="0.25">
      <c r="A226" s="119" t="s">
        <v>175</v>
      </c>
      <c r="B226" s="147" t="s">
        <v>371</v>
      </c>
      <c r="C226" s="192"/>
      <c r="D226" s="161"/>
      <c r="E226" s="193"/>
      <c r="F226" s="161"/>
      <c r="G226" s="192"/>
      <c r="H226" s="161"/>
      <c r="I226" s="193"/>
      <c r="J226" s="161">
        <v>1904.84</v>
      </c>
      <c r="K226" s="163"/>
      <c r="L226" s="161">
        <v>2540</v>
      </c>
      <c r="M226" s="192">
        <f>L226</f>
        <v>2540</v>
      </c>
      <c r="N226" s="161"/>
      <c r="O226" s="191">
        <f t="shared" si="17"/>
        <v>2540</v>
      </c>
      <c r="P226" s="161"/>
      <c r="Q226" s="191">
        <f t="shared" si="17"/>
        <v>2540</v>
      </c>
      <c r="R226" s="161"/>
      <c r="S226" s="191">
        <f t="shared" si="17"/>
        <v>2540</v>
      </c>
      <c r="T226" s="163">
        <v>-74</v>
      </c>
      <c r="U226" s="226">
        <f>T226+S226</f>
        <v>2466</v>
      </c>
      <c r="V226" s="109">
        <v>2465.85</v>
      </c>
      <c r="W226" s="25">
        <f t="shared" si="16"/>
        <v>99.993917274939164</v>
      </c>
    </row>
    <row r="227" spans="1:23" ht="15" customHeight="1" x14ac:dyDescent="0.25">
      <c r="A227" s="119" t="s">
        <v>78</v>
      </c>
      <c r="B227" s="17" t="s">
        <v>367</v>
      </c>
      <c r="C227" s="192">
        <v>10000</v>
      </c>
      <c r="D227" s="161"/>
      <c r="E227" s="193">
        <v>10000</v>
      </c>
      <c r="F227" s="161"/>
      <c r="G227" s="192">
        <v>10000</v>
      </c>
      <c r="H227" s="161"/>
      <c r="I227" s="193">
        <v>10000</v>
      </c>
      <c r="J227" s="215">
        <v>0</v>
      </c>
      <c r="K227" s="163">
        <f t="shared" si="15"/>
        <v>0</v>
      </c>
      <c r="L227" s="161">
        <v>-3000</v>
      </c>
      <c r="M227" s="192">
        <f>L227+I227</f>
        <v>7000</v>
      </c>
      <c r="N227" s="161"/>
      <c r="O227" s="191">
        <f t="shared" si="17"/>
        <v>7000</v>
      </c>
      <c r="P227" s="161"/>
      <c r="Q227" s="191">
        <f t="shared" si="17"/>
        <v>7000</v>
      </c>
      <c r="R227" s="161"/>
      <c r="S227" s="191">
        <f t="shared" si="17"/>
        <v>7000</v>
      </c>
      <c r="T227" s="163"/>
      <c r="U227" s="226">
        <f t="shared" si="17"/>
        <v>7000</v>
      </c>
      <c r="V227" s="14">
        <v>0</v>
      </c>
      <c r="W227" s="16">
        <f t="shared" si="16"/>
        <v>0</v>
      </c>
    </row>
    <row r="228" spans="1:23" ht="15" customHeight="1" x14ac:dyDescent="0.25">
      <c r="A228" s="119" t="s">
        <v>78</v>
      </c>
      <c r="B228" s="147" t="s">
        <v>372</v>
      </c>
      <c r="C228" s="192"/>
      <c r="D228" s="161"/>
      <c r="E228" s="193"/>
      <c r="F228" s="161"/>
      <c r="G228" s="192"/>
      <c r="H228" s="161"/>
      <c r="I228" s="193"/>
      <c r="J228" s="215">
        <v>1259.8900000000001</v>
      </c>
      <c r="K228" s="163"/>
      <c r="L228" s="161">
        <v>3000</v>
      </c>
      <c r="M228" s="192">
        <f>L228</f>
        <v>3000</v>
      </c>
      <c r="N228" s="161"/>
      <c r="O228" s="191">
        <f t="shared" si="17"/>
        <v>3000</v>
      </c>
      <c r="P228" s="161"/>
      <c r="Q228" s="191">
        <f t="shared" si="17"/>
        <v>3000</v>
      </c>
      <c r="R228" s="161"/>
      <c r="S228" s="191">
        <f t="shared" si="17"/>
        <v>3000</v>
      </c>
      <c r="T228" s="161"/>
      <c r="U228" s="227">
        <f t="shared" si="17"/>
        <v>3000</v>
      </c>
      <c r="V228" s="7">
        <v>2363.89</v>
      </c>
      <c r="W228" s="25">
        <f t="shared" si="16"/>
        <v>78.796333333333322</v>
      </c>
    </row>
    <row r="229" spans="1:23" ht="15" customHeight="1" x14ac:dyDescent="0.25">
      <c r="A229" s="119" t="s">
        <v>78</v>
      </c>
      <c r="B229" s="17" t="s">
        <v>187</v>
      </c>
      <c r="C229" s="192">
        <v>700</v>
      </c>
      <c r="D229" s="161"/>
      <c r="E229" s="193">
        <v>700</v>
      </c>
      <c r="F229" s="161"/>
      <c r="G229" s="192">
        <v>700</v>
      </c>
      <c r="H229" s="161"/>
      <c r="I229" s="193">
        <v>700</v>
      </c>
      <c r="J229" s="215">
        <v>396</v>
      </c>
      <c r="K229" s="163">
        <f t="shared" si="15"/>
        <v>56.571428571428569</v>
      </c>
      <c r="L229" s="161"/>
      <c r="M229" s="192">
        <v>700</v>
      </c>
      <c r="N229" s="161"/>
      <c r="O229" s="201">
        <v>700</v>
      </c>
      <c r="P229" s="161"/>
      <c r="Q229" s="201">
        <v>700</v>
      </c>
      <c r="R229" s="161"/>
      <c r="S229" s="201">
        <v>700</v>
      </c>
      <c r="T229" s="161"/>
      <c r="U229" s="224">
        <v>700</v>
      </c>
      <c r="V229" s="14">
        <v>988</v>
      </c>
      <c r="W229" s="25">
        <f t="shared" si="16"/>
        <v>141.14285714285714</v>
      </c>
    </row>
    <row r="230" spans="1:23" ht="15" customHeight="1" x14ac:dyDescent="0.25">
      <c r="A230" s="119" t="s">
        <v>130</v>
      </c>
      <c r="B230" s="17" t="s">
        <v>188</v>
      </c>
      <c r="C230" s="192">
        <v>85000</v>
      </c>
      <c r="D230" s="161"/>
      <c r="E230" s="193">
        <v>85000</v>
      </c>
      <c r="F230" s="161"/>
      <c r="G230" s="192">
        <v>85000</v>
      </c>
      <c r="H230" s="161"/>
      <c r="I230" s="193">
        <v>85000</v>
      </c>
      <c r="J230" s="215">
        <v>32160</v>
      </c>
      <c r="K230" s="163">
        <f t="shared" si="15"/>
        <v>37.835294117647059</v>
      </c>
      <c r="L230" s="161"/>
      <c r="M230" s="192">
        <v>85000</v>
      </c>
      <c r="N230" s="161"/>
      <c r="O230" s="201">
        <v>85000</v>
      </c>
      <c r="P230" s="161"/>
      <c r="Q230" s="201">
        <v>85000</v>
      </c>
      <c r="R230" s="161"/>
      <c r="S230" s="201">
        <v>85000</v>
      </c>
      <c r="T230" s="161"/>
      <c r="U230" s="224">
        <v>85000</v>
      </c>
      <c r="V230" s="14">
        <v>84470</v>
      </c>
      <c r="W230" s="25">
        <f t="shared" si="16"/>
        <v>99.376470588235293</v>
      </c>
    </row>
    <row r="231" spans="1:23" ht="15" customHeight="1" x14ac:dyDescent="0.25">
      <c r="A231" s="119" t="s">
        <v>78</v>
      </c>
      <c r="B231" s="147" t="s">
        <v>189</v>
      </c>
      <c r="C231" s="192">
        <v>2000</v>
      </c>
      <c r="D231" s="161"/>
      <c r="E231" s="193">
        <v>2000</v>
      </c>
      <c r="F231" s="161"/>
      <c r="G231" s="192">
        <v>2000</v>
      </c>
      <c r="H231" s="161"/>
      <c r="I231" s="193">
        <v>2000</v>
      </c>
      <c r="J231" s="161">
        <v>0</v>
      </c>
      <c r="K231" s="163">
        <f t="shared" si="15"/>
        <v>0</v>
      </c>
      <c r="L231" s="161"/>
      <c r="M231" s="192">
        <v>2000</v>
      </c>
      <c r="N231" s="161"/>
      <c r="O231" s="201">
        <v>2000</v>
      </c>
      <c r="P231" s="161"/>
      <c r="Q231" s="201">
        <v>2000</v>
      </c>
      <c r="R231" s="161"/>
      <c r="S231" s="201">
        <v>2000</v>
      </c>
      <c r="T231" s="161"/>
      <c r="U231" s="224">
        <v>2000</v>
      </c>
      <c r="V231" s="14">
        <v>0</v>
      </c>
      <c r="W231" s="16">
        <f t="shared" si="16"/>
        <v>0</v>
      </c>
    </row>
    <row r="232" spans="1:23" ht="15" customHeight="1" x14ac:dyDescent="0.25">
      <c r="A232" s="119"/>
      <c r="B232" s="133"/>
      <c r="C232" s="192"/>
      <c r="D232" s="161"/>
      <c r="E232" s="193"/>
      <c r="F232" s="161"/>
      <c r="G232" s="192"/>
      <c r="H232" s="161"/>
      <c r="I232" s="193"/>
      <c r="J232" s="161"/>
      <c r="K232" s="163"/>
      <c r="L232" s="161"/>
      <c r="M232" s="195"/>
      <c r="N232" s="161"/>
      <c r="O232" s="196"/>
      <c r="P232" s="161"/>
      <c r="Q232" s="196"/>
      <c r="R232" s="161"/>
      <c r="S232" s="196"/>
      <c r="T232" s="161"/>
      <c r="U232" s="210"/>
      <c r="V232" s="14"/>
      <c r="W232" s="16"/>
    </row>
    <row r="233" spans="1:23" ht="15" customHeight="1" x14ac:dyDescent="0.25">
      <c r="A233" s="118" t="s">
        <v>190</v>
      </c>
      <c r="B233" s="146" t="s">
        <v>191</v>
      </c>
      <c r="C233" s="197">
        <f>SUM(C234:C237)</f>
        <v>80950</v>
      </c>
      <c r="D233" s="161"/>
      <c r="E233" s="198">
        <f>SUM(E234:E237)</f>
        <v>80950</v>
      </c>
      <c r="F233" s="161"/>
      <c r="G233" s="197">
        <f>SUM(G234:G237)</f>
        <v>80950</v>
      </c>
      <c r="H233" s="161"/>
      <c r="I233" s="198">
        <f>SUM(I234:I237)</f>
        <v>80950</v>
      </c>
      <c r="J233" s="199">
        <f>SUM(J234:J237)</f>
        <v>59557.14</v>
      </c>
      <c r="K233" s="170">
        <f t="shared" si="15"/>
        <v>73.572748610253242</v>
      </c>
      <c r="L233" s="161"/>
      <c r="M233" s="197">
        <f>SUM(M234:M237)</f>
        <v>108850</v>
      </c>
      <c r="N233" s="165"/>
      <c r="O233" s="200">
        <f>SUM(O234:O237)</f>
        <v>108850</v>
      </c>
      <c r="P233" s="161"/>
      <c r="Q233" s="200">
        <f>SUM(Q234:Q237)</f>
        <v>108850</v>
      </c>
      <c r="R233" s="161"/>
      <c r="S233" s="200">
        <f>SUM(S234:S237)</f>
        <v>108850</v>
      </c>
      <c r="T233" s="161"/>
      <c r="U233" s="223">
        <f>SUM(U234:U237)</f>
        <v>108850</v>
      </c>
      <c r="V233" s="18">
        <f>SUM(V234:V237)</f>
        <v>88717.49</v>
      </c>
      <c r="W233" s="30">
        <f t="shared" si="16"/>
        <v>81.504354616444658</v>
      </c>
    </row>
    <row r="234" spans="1:23" ht="15" customHeight="1" x14ac:dyDescent="0.25">
      <c r="A234" s="119" t="s">
        <v>78</v>
      </c>
      <c r="B234" s="17" t="s">
        <v>192</v>
      </c>
      <c r="C234" s="192">
        <v>55000</v>
      </c>
      <c r="D234" s="161"/>
      <c r="E234" s="193">
        <v>55000</v>
      </c>
      <c r="F234" s="161"/>
      <c r="G234" s="192">
        <v>55000</v>
      </c>
      <c r="H234" s="161"/>
      <c r="I234" s="193">
        <v>55000</v>
      </c>
      <c r="J234" s="161">
        <v>52057.14</v>
      </c>
      <c r="K234" s="163">
        <f t="shared" si="15"/>
        <v>94.649345454545454</v>
      </c>
      <c r="L234" s="161">
        <v>25000</v>
      </c>
      <c r="M234" s="192">
        <f>L234+I234</f>
        <v>80000</v>
      </c>
      <c r="N234" s="161"/>
      <c r="O234" s="201">
        <f>M234</f>
        <v>80000</v>
      </c>
      <c r="P234" s="161"/>
      <c r="Q234" s="201">
        <f>O234</f>
        <v>80000</v>
      </c>
      <c r="R234" s="161"/>
      <c r="S234" s="201">
        <f>Q234</f>
        <v>80000</v>
      </c>
      <c r="T234" s="161"/>
      <c r="U234" s="224">
        <f>S234</f>
        <v>80000</v>
      </c>
      <c r="V234" s="14">
        <v>68793.490000000005</v>
      </c>
      <c r="W234" s="25">
        <f t="shared" si="16"/>
        <v>85.991862500000011</v>
      </c>
    </row>
    <row r="235" spans="1:23" ht="15" customHeight="1" x14ac:dyDescent="0.25">
      <c r="A235" s="119" t="s">
        <v>78</v>
      </c>
      <c r="B235" s="17" t="s">
        <v>193</v>
      </c>
      <c r="C235" s="192">
        <v>350</v>
      </c>
      <c r="D235" s="161"/>
      <c r="E235" s="193">
        <v>350</v>
      </c>
      <c r="F235" s="161"/>
      <c r="G235" s="192">
        <v>350</v>
      </c>
      <c r="H235" s="161"/>
      <c r="I235" s="193">
        <v>350</v>
      </c>
      <c r="J235" s="161">
        <v>0</v>
      </c>
      <c r="K235" s="163">
        <f t="shared" si="15"/>
        <v>0</v>
      </c>
      <c r="L235" s="161"/>
      <c r="M235" s="192">
        <v>350</v>
      </c>
      <c r="N235" s="161"/>
      <c r="O235" s="201">
        <f t="shared" ref="O235:U236" si="18">M235</f>
        <v>350</v>
      </c>
      <c r="P235" s="161"/>
      <c r="Q235" s="201">
        <f t="shared" si="18"/>
        <v>350</v>
      </c>
      <c r="R235" s="161"/>
      <c r="S235" s="201">
        <f t="shared" si="18"/>
        <v>350</v>
      </c>
      <c r="T235" s="161"/>
      <c r="U235" s="224">
        <f t="shared" si="18"/>
        <v>350</v>
      </c>
      <c r="V235" s="14">
        <v>0</v>
      </c>
      <c r="W235" s="16">
        <f t="shared" si="16"/>
        <v>0</v>
      </c>
    </row>
    <row r="236" spans="1:23" ht="15" customHeight="1" x14ac:dyDescent="0.25">
      <c r="A236" s="119" t="s">
        <v>78</v>
      </c>
      <c r="B236" s="17" t="s">
        <v>194</v>
      </c>
      <c r="C236" s="192">
        <v>600</v>
      </c>
      <c r="D236" s="161"/>
      <c r="E236" s="193">
        <v>600</v>
      </c>
      <c r="F236" s="161"/>
      <c r="G236" s="192">
        <v>600</v>
      </c>
      <c r="H236" s="161"/>
      <c r="I236" s="193">
        <v>600</v>
      </c>
      <c r="J236" s="215">
        <v>3500</v>
      </c>
      <c r="K236" s="163">
        <f t="shared" si="15"/>
        <v>583.33333333333326</v>
      </c>
      <c r="L236" s="163">
        <v>2900</v>
      </c>
      <c r="M236" s="192">
        <f>L236+I236</f>
        <v>3500</v>
      </c>
      <c r="N236" s="161"/>
      <c r="O236" s="201">
        <f t="shared" si="18"/>
        <v>3500</v>
      </c>
      <c r="P236" s="161"/>
      <c r="Q236" s="201">
        <f t="shared" si="18"/>
        <v>3500</v>
      </c>
      <c r="R236" s="161"/>
      <c r="S236" s="201">
        <f t="shared" si="18"/>
        <v>3500</v>
      </c>
      <c r="T236" s="161"/>
      <c r="U236" s="224">
        <f t="shared" si="18"/>
        <v>3500</v>
      </c>
      <c r="V236" s="109">
        <v>3524</v>
      </c>
      <c r="W236" s="25">
        <f t="shared" si="16"/>
        <v>100.68571428571428</v>
      </c>
    </row>
    <row r="237" spans="1:23" ht="15" customHeight="1" x14ac:dyDescent="0.25">
      <c r="A237" s="119" t="s">
        <v>130</v>
      </c>
      <c r="B237" s="17" t="s">
        <v>195</v>
      </c>
      <c r="C237" s="192">
        <v>25000</v>
      </c>
      <c r="D237" s="161"/>
      <c r="E237" s="193">
        <v>25000</v>
      </c>
      <c r="F237" s="161"/>
      <c r="G237" s="192">
        <v>25000</v>
      </c>
      <c r="H237" s="161"/>
      <c r="I237" s="193">
        <v>25000</v>
      </c>
      <c r="J237" s="215">
        <v>4000</v>
      </c>
      <c r="K237" s="163">
        <f t="shared" si="15"/>
        <v>16</v>
      </c>
      <c r="L237" s="161"/>
      <c r="M237" s="192">
        <v>25000</v>
      </c>
      <c r="N237" s="161"/>
      <c r="O237" s="201">
        <v>25000</v>
      </c>
      <c r="P237" s="161"/>
      <c r="Q237" s="201">
        <v>25000</v>
      </c>
      <c r="R237" s="161"/>
      <c r="S237" s="201">
        <v>25000</v>
      </c>
      <c r="T237" s="161"/>
      <c r="U237" s="224">
        <v>25000</v>
      </c>
      <c r="V237" s="109">
        <v>16400</v>
      </c>
      <c r="W237" s="16">
        <f t="shared" si="16"/>
        <v>65.600000000000009</v>
      </c>
    </row>
    <row r="238" spans="1:23" ht="15" customHeight="1" x14ac:dyDescent="0.25">
      <c r="A238" s="119"/>
      <c r="B238" s="17"/>
      <c r="C238" s="192"/>
      <c r="D238" s="161"/>
      <c r="E238" s="193"/>
      <c r="F238" s="161"/>
      <c r="G238" s="192"/>
      <c r="H238" s="161"/>
      <c r="I238" s="193"/>
      <c r="J238" s="161"/>
      <c r="K238" s="163"/>
      <c r="L238" s="161"/>
      <c r="M238" s="192"/>
      <c r="N238" s="161"/>
      <c r="O238" s="201"/>
      <c r="P238" s="161"/>
      <c r="Q238" s="201"/>
      <c r="R238" s="161"/>
      <c r="S238" s="201"/>
      <c r="T238" s="161"/>
      <c r="U238" s="224"/>
      <c r="V238" s="14"/>
      <c r="W238" s="16"/>
    </row>
    <row r="239" spans="1:23" ht="15" customHeight="1" x14ac:dyDescent="0.25">
      <c r="A239" s="118" t="s">
        <v>196</v>
      </c>
      <c r="B239" s="146" t="s">
        <v>197</v>
      </c>
      <c r="C239" s="197">
        <f>SUM(C240:C241)</f>
        <v>600</v>
      </c>
      <c r="D239" s="161"/>
      <c r="E239" s="198">
        <f>SUM(E240:E241)</f>
        <v>600</v>
      </c>
      <c r="F239" s="161"/>
      <c r="G239" s="197">
        <f>SUM(G240:G241)</f>
        <v>600</v>
      </c>
      <c r="H239" s="161"/>
      <c r="I239" s="198">
        <f>SUM(I240:I241)</f>
        <v>600</v>
      </c>
      <c r="J239" s="219">
        <f>SUM(J240:J241)</f>
        <v>0</v>
      </c>
      <c r="K239" s="163">
        <f t="shared" si="15"/>
        <v>0</v>
      </c>
      <c r="L239" s="161"/>
      <c r="M239" s="197">
        <f>SUM(M240:M241)</f>
        <v>600</v>
      </c>
      <c r="N239" s="161"/>
      <c r="O239" s="200">
        <f>SUM(O240:O241)</f>
        <v>600</v>
      </c>
      <c r="P239" s="161"/>
      <c r="Q239" s="200">
        <f>SUM(Q240:Q241)</f>
        <v>600</v>
      </c>
      <c r="R239" s="161"/>
      <c r="S239" s="200">
        <f>SUM(S240:S241)</f>
        <v>600</v>
      </c>
      <c r="T239" s="161"/>
      <c r="U239" s="223">
        <f>SUM(U240:U241)</f>
        <v>600</v>
      </c>
      <c r="V239" s="18">
        <f>SUM(V240:V241)</f>
        <v>764.89</v>
      </c>
      <c r="W239" s="30">
        <f t="shared" si="16"/>
        <v>127.48166666666667</v>
      </c>
    </row>
    <row r="240" spans="1:23" ht="15" customHeight="1" x14ac:dyDescent="0.25">
      <c r="A240" s="119" t="s">
        <v>78</v>
      </c>
      <c r="B240" s="17" t="s">
        <v>198</v>
      </c>
      <c r="C240" s="192">
        <v>200</v>
      </c>
      <c r="D240" s="161"/>
      <c r="E240" s="193">
        <v>200</v>
      </c>
      <c r="F240" s="161"/>
      <c r="G240" s="192">
        <v>200</v>
      </c>
      <c r="H240" s="161"/>
      <c r="I240" s="193">
        <v>200</v>
      </c>
      <c r="J240" s="161">
        <v>0</v>
      </c>
      <c r="K240" s="163">
        <f t="shared" si="15"/>
        <v>0</v>
      </c>
      <c r="L240" s="161"/>
      <c r="M240" s="192">
        <v>200</v>
      </c>
      <c r="N240" s="161"/>
      <c r="O240" s="201">
        <v>200</v>
      </c>
      <c r="P240" s="161"/>
      <c r="Q240" s="201">
        <v>200</v>
      </c>
      <c r="R240" s="161"/>
      <c r="S240" s="201">
        <v>200</v>
      </c>
      <c r="T240" s="161"/>
      <c r="U240" s="224">
        <v>200</v>
      </c>
      <c r="V240" s="14">
        <v>0</v>
      </c>
      <c r="W240" s="16">
        <f t="shared" si="16"/>
        <v>0</v>
      </c>
    </row>
    <row r="241" spans="1:23" ht="15" customHeight="1" x14ac:dyDescent="0.25">
      <c r="A241" s="119" t="s">
        <v>78</v>
      </c>
      <c r="B241" s="17" t="s">
        <v>199</v>
      </c>
      <c r="C241" s="192">
        <v>400</v>
      </c>
      <c r="D241" s="161"/>
      <c r="E241" s="193">
        <v>400</v>
      </c>
      <c r="F241" s="161"/>
      <c r="G241" s="192">
        <v>400</v>
      </c>
      <c r="H241" s="161"/>
      <c r="I241" s="193">
        <v>400</v>
      </c>
      <c r="J241" s="161">
        <v>0</v>
      </c>
      <c r="K241" s="163">
        <f t="shared" si="15"/>
        <v>0</v>
      </c>
      <c r="L241" s="161"/>
      <c r="M241" s="192">
        <v>400</v>
      </c>
      <c r="N241" s="161"/>
      <c r="O241" s="201">
        <v>400</v>
      </c>
      <c r="P241" s="161"/>
      <c r="Q241" s="201">
        <v>400</v>
      </c>
      <c r="R241" s="161"/>
      <c r="S241" s="201">
        <v>400</v>
      </c>
      <c r="T241" s="161"/>
      <c r="U241" s="224">
        <v>400</v>
      </c>
      <c r="V241" s="14">
        <v>764.89</v>
      </c>
      <c r="W241" s="25">
        <f t="shared" si="16"/>
        <v>191.2225</v>
      </c>
    </row>
    <row r="242" spans="1:23" ht="15" customHeight="1" x14ac:dyDescent="0.25">
      <c r="A242" s="119"/>
      <c r="B242" s="17"/>
      <c r="C242" s="190"/>
      <c r="D242" s="161"/>
      <c r="E242" s="189"/>
      <c r="F242" s="161"/>
      <c r="G242" s="190"/>
      <c r="H242" s="161"/>
      <c r="I242" s="189"/>
      <c r="J242" s="161"/>
      <c r="K242" s="163"/>
      <c r="L242" s="161"/>
      <c r="M242" s="190"/>
      <c r="N242" s="161"/>
      <c r="O242" s="191"/>
      <c r="P242" s="161"/>
      <c r="Q242" s="191"/>
      <c r="R242" s="161"/>
      <c r="S242" s="191"/>
      <c r="T242" s="161"/>
      <c r="U242" s="210"/>
      <c r="V242" s="14"/>
      <c r="W242" s="16"/>
    </row>
    <row r="243" spans="1:23" ht="15" customHeight="1" x14ac:dyDescent="0.25">
      <c r="A243" s="118" t="s">
        <v>200</v>
      </c>
      <c r="B243" s="146" t="s">
        <v>201</v>
      </c>
      <c r="C243" s="197">
        <v>80200</v>
      </c>
      <c r="D243" s="161"/>
      <c r="E243" s="198">
        <f>SUM(E244:E247)</f>
        <v>78700</v>
      </c>
      <c r="F243" s="161"/>
      <c r="G243" s="197">
        <f>SUM(G244:G247)</f>
        <v>78700</v>
      </c>
      <c r="H243" s="161"/>
      <c r="I243" s="198">
        <f>SUM(I244:I247)</f>
        <v>78700</v>
      </c>
      <c r="J243" s="218">
        <f>SUM(J244:J247)</f>
        <v>46700</v>
      </c>
      <c r="K243" s="170">
        <f t="shared" si="15"/>
        <v>59.339263024142305</v>
      </c>
      <c r="L243" s="161"/>
      <c r="M243" s="197">
        <f>SUM(M244:M247)</f>
        <v>88700</v>
      </c>
      <c r="N243" s="161"/>
      <c r="O243" s="200">
        <f>SUM(O244:O247)</f>
        <v>88700</v>
      </c>
      <c r="P243" s="161"/>
      <c r="Q243" s="200">
        <f>SUM(Q244:Q247)</f>
        <v>88700</v>
      </c>
      <c r="R243" s="161"/>
      <c r="S243" s="200">
        <f>SUM(S244:S247)</f>
        <v>88700</v>
      </c>
      <c r="T243" s="161"/>
      <c r="U243" s="223">
        <f>SUM(U244:U247)</f>
        <v>88700</v>
      </c>
      <c r="V243" s="18">
        <f>SUM(V244:V247)</f>
        <v>88700</v>
      </c>
      <c r="W243" s="22">
        <f t="shared" si="16"/>
        <v>100</v>
      </c>
    </row>
    <row r="244" spans="1:23" ht="15" customHeight="1" x14ac:dyDescent="0.25">
      <c r="A244" s="17" t="s">
        <v>130</v>
      </c>
      <c r="B244" s="17" t="s">
        <v>356</v>
      </c>
      <c r="C244" s="192"/>
      <c r="D244" s="161">
        <v>66000</v>
      </c>
      <c r="E244" s="193">
        <f>D244</f>
        <v>66000</v>
      </c>
      <c r="F244" s="161"/>
      <c r="G244" s="192">
        <f>E244</f>
        <v>66000</v>
      </c>
      <c r="H244" s="161"/>
      <c r="I244" s="193">
        <f>G244</f>
        <v>66000</v>
      </c>
      <c r="J244" s="215">
        <v>40000</v>
      </c>
      <c r="K244" s="163">
        <f t="shared" si="15"/>
        <v>60.606060606060609</v>
      </c>
      <c r="L244" s="161">
        <v>10000</v>
      </c>
      <c r="M244" s="192">
        <f>L244+I244</f>
        <v>76000</v>
      </c>
      <c r="N244" s="161"/>
      <c r="O244" s="201">
        <f>M244</f>
        <v>76000</v>
      </c>
      <c r="P244" s="161"/>
      <c r="Q244" s="201">
        <f>O244</f>
        <v>76000</v>
      </c>
      <c r="R244" s="161"/>
      <c r="S244" s="201">
        <f>Q244</f>
        <v>76000</v>
      </c>
      <c r="T244" s="161"/>
      <c r="U244" s="224">
        <f>S244</f>
        <v>76000</v>
      </c>
      <c r="V244" s="14">
        <v>76000</v>
      </c>
      <c r="W244" s="16">
        <f t="shared" si="16"/>
        <v>100</v>
      </c>
    </row>
    <row r="245" spans="1:23" ht="15" customHeight="1" x14ac:dyDescent="0.25">
      <c r="A245" s="17" t="s">
        <v>130</v>
      </c>
      <c r="B245" s="17" t="s">
        <v>357</v>
      </c>
      <c r="C245" s="192"/>
      <c r="D245" s="161">
        <v>12000</v>
      </c>
      <c r="E245" s="193">
        <f>D245</f>
        <v>12000</v>
      </c>
      <c r="F245" s="161"/>
      <c r="G245" s="192">
        <f>E245</f>
        <v>12000</v>
      </c>
      <c r="H245" s="161"/>
      <c r="I245" s="193">
        <f>G245</f>
        <v>12000</v>
      </c>
      <c r="J245" s="215">
        <v>6000</v>
      </c>
      <c r="K245" s="163">
        <f t="shared" si="15"/>
        <v>50</v>
      </c>
      <c r="L245" s="161"/>
      <c r="M245" s="192">
        <v>12000</v>
      </c>
      <c r="N245" s="161"/>
      <c r="O245" s="201">
        <v>12000</v>
      </c>
      <c r="P245" s="161"/>
      <c r="Q245" s="201">
        <v>12000</v>
      </c>
      <c r="R245" s="161"/>
      <c r="S245" s="201">
        <v>12000</v>
      </c>
      <c r="T245" s="161"/>
      <c r="U245" s="224">
        <v>12000</v>
      </c>
      <c r="V245" s="14">
        <v>12000</v>
      </c>
      <c r="W245" s="16">
        <f t="shared" si="16"/>
        <v>100</v>
      </c>
    </row>
    <row r="246" spans="1:23" ht="15" customHeight="1" x14ac:dyDescent="0.25">
      <c r="A246" s="17" t="s">
        <v>130</v>
      </c>
      <c r="B246" s="17" t="s">
        <v>358</v>
      </c>
      <c r="C246" s="192"/>
      <c r="D246" s="161">
        <v>300</v>
      </c>
      <c r="E246" s="193">
        <f>D246</f>
        <v>300</v>
      </c>
      <c r="F246" s="161"/>
      <c r="G246" s="192">
        <f>E246</f>
        <v>300</v>
      </c>
      <c r="H246" s="161"/>
      <c r="I246" s="193">
        <f>G246</f>
        <v>300</v>
      </c>
      <c r="J246" s="215">
        <v>300</v>
      </c>
      <c r="K246" s="163">
        <f t="shared" si="15"/>
        <v>100</v>
      </c>
      <c r="L246" s="161"/>
      <c r="M246" s="192">
        <v>300</v>
      </c>
      <c r="N246" s="161"/>
      <c r="O246" s="201">
        <v>300</v>
      </c>
      <c r="P246" s="161"/>
      <c r="Q246" s="201">
        <v>300</v>
      </c>
      <c r="R246" s="161"/>
      <c r="S246" s="201">
        <v>300</v>
      </c>
      <c r="T246" s="161"/>
      <c r="U246" s="224">
        <v>300</v>
      </c>
      <c r="V246" s="14">
        <v>300</v>
      </c>
      <c r="W246" s="16">
        <f t="shared" si="16"/>
        <v>100</v>
      </c>
    </row>
    <row r="247" spans="1:23" ht="15" customHeight="1" x14ac:dyDescent="0.25">
      <c r="A247" s="17" t="s">
        <v>130</v>
      </c>
      <c r="B247" s="17" t="s">
        <v>202</v>
      </c>
      <c r="C247" s="192"/>
      <c r="D247" s="165">
        <v>400</v>
      </c>
      <c r="E247" s="193">
        <f>D247</f>
        <v>400</v>
      </c>
      <c r="F247" s="161"/>
      <c r="G247" s="192">
        <f>E247</f>
        <v>400</v>
      </c>
      <c r="H247" s="161"/>
      <c r="I247" s="193">
        <f>G247</f>
        <v>400</v>
      </c>
      <c r="J247" s="215">
        <v>400</v>
      </c>
      <c r="K247" s="163">
        <f t="shared" si="15"/>
        <v>100</v>
      </c>
      <c r="L247" s="161"/>
      <c r="M247" s="192">
        <v>400</v>
      </c>
      <c r="N247" s="161"/>
      <c r="O247" s="201">
        <v>400</v>
      </c>
      <c r="P247" s="161"/>
      <c r="Q247" s="201">
        <v>400</v>
      </c>
      <c r="R247" s="161"/>
      <c r="S247" s="201">
        <v>400</v>
      </c>
      <c r="T247" s="161"/>
      <c r="U247" s="224">
        <v>400</v>
      </c>
      <c r="V247" s="14">
        <v>400</v>
      </c>
      <c r="W247" s="16">
        <f t="shared" si="16"/>
        <v>100</v>
      </c>
    </row>
    <row r="248" spans="1:23" ht="15" customHeight="1" x14ac:dyDescent="0.25">
      <c r="A248" s="119"/>
      <c r="B248" s="149"/>
      <c r="C248" s="192"/>
      <c r="D248" s="161"/>
      <c r="E248" s="193"/>
      <c r="F248" s="161"/>
      <c r="G248" s="192"/>
      <c r="H248" s="161"/>
      <c r="I248" s="193"/>
      <c r="J248" s="161"/>
      <c r="K248" s="163"/>
      <c r="L248" s="161"/>
      <c r="M248" s="192"/>
      <c r="N248" s="161"/>
      <c r="O248" s="201"/>
      <c r="P248" s="161"/>
      <c r="Q248" s="201"/>
      <c r="R248" s="161"/>
      <c r="S248" s="201"/>
      <c r="T248" s="161"/>
      <c r="U248" s="224"/>
      <c r="V248" s="14"/>
      <c r="W248" s="16"/>
    </row>
    <row r="249" spans="1:23" ht="15" customHeight="1" x14ac:dyDescent="0.25">
      <c r="A249" s="118" t="s">
        <v>203</v>
      </c>
      <c r="B249" s="146" t="s">
        <v>204</v>
      </c>
      <c r="C249" s="197">
        <f>SUM(C250:C252)</f>
        <v>187000</v>
      </c>
      <c r="D249" s="161"/>
      <c r="E249" s="198">
        <f>SUM(E250:E252)</f>
        <v>187000</v>
      </c>
      <c r="F249" s="161"/>
      <c r="G249" s="197">
        <f>SUM(G250:G252)</f>
        <v>187000</v>
      </c>
      <c r="H249" s="161"/>
      <c r="I249" s="198">
        <f>SUM(I250:I252)</f>
        <v>147000</v>
      </c>
      <c r="J249" s="218">
        <f>SUM(J250:J252)</f>
        <v>68381.600000000006</v>
      </c>
      <c r="K249" s="170">
        <f t="shared" si="15"/>
        <v>46.518095238095242</v>
      </c>
      <c r="L249" s="161"/>
      <c r="M249" s="197">
        <f>SUM(M250:M252)</f>
        <v>147000</v>
      </c>
      <c r="N249" s="161"/>
      <c r="O249" s="200">
        <f>SUM(O250:O252)</f>
        <v>149000</v>
      </c>
      <c r="P249" s="161"/>
      <c r="Q249" s="200">
        <f>SUM(Q250:Q252)</f>
        <v>149000</v>
      </c>
      <c r="R249" s="161"/>
      <c r="S249" s="200">
        <f>SUM(S250:S252)</f>
        <v>149000</v>
      </c>
      <c r="T249" s="161"/>
      <c r="U249" s="223">
        <f>SUM(U250:U252)</f>
        <v>149000</v>
      </c>
      <c r="V249" s="18">
        <f>SUM(V250:V252)</f>
        <v>149361.88</v>
      </c>
      <c r="W249" s="30">
        <f t="shared" si="16"/>
        <v>100.24287248322148</v>
      </c>
    </row>
    <row r="250" spans="1:23" ht="15" customHeight="1" x14ac:dyDescent="0.25">
      <c r="A250" s="119" t="s">
        <v>130</v>
      </c>
      <c r="B250" s="17" t="s">
        <v>205</v>
      </c>
      <c r="C250" s="192">
        <v>40000</v>
      </c>
      <c r="D250" s="161"/>
      <c r="E250" s="193">
        <v>40000</v>
      </c>
      <c r="F250" s="161"/>
      <c r="G250" s="192">
        <v>40000</v>
      </c>
      <c r="H250" s="161"/>
      <c r="I250" s="193">
        <v>40000</v>
      </c>
      <c r="J250" s="215">
        <v>14885.6</v>
      </c>
      <c r="K250" s="163">
        <f t="shared" si="15"/>
        <v>37.214000000000006</v>
      </c>
      <c r="L250" s="161"/>
      <c r="M250" s="192">
        <v>40000</v>
      </c>
      <c r="N250" s="161"/>
      <c r="O250" s="201">
        <v>40000</v>
      </c>
      <c r="P250" s="161"/>
      <c r="Q250" s="201">
        <v>40000</v>
      </c>
      <c r="R250" s="161"/>
      <c r="S250" s="201">
        <v>40000</v>
      </c>
      <c r="T250" s="161"/>
      <c r="U250" s="224">
        <v>40000</v>
      </c>
      <c r="V250" s="14">
        <v>40361.879999999997</v>
      </c>
      <c r="W250" s="25">
        <f t="shared" si="16"/>
        <v>100.90470000000001</v>
      </c>
    </row>
    <row r="251" spans="1:23" ht="15" customHeight="1" x14ac:dyDescent="0.25">
      <c r="A251" s="119" t="s">
        <v>130</v>
      </c>
      <c r="B251" s="17" t="s">
        <v>206</v>
      </c>
      <c r="C251" s="192">
        <v>107000</v>
      </c>
      <c r="D251" s="161"/>
      <c r="E251" s="193">
        <v>107000</v>
      </c>
      <c r="F251" s="161"/>
      <c r="G251" s="192">
        <v>107000</v>
      </c>
      <c r="H251" s="161"/>
      <c r="I251" s="193">
        <v>107000</v>
      </c>
      <c r="J251" s="215">
        <v>53496</v>
      </c>
      <c r="K251" s="163">
        <f t="shared" si="15"/>
        <v>49.996261682242995</v>
      </c>
      <c r="L251" s="161"/>
      <c r="M251" s="192">
        <v>107000</v>
      </c>
      <c r="N251" s="161">
        <v>2000</v>
      </c>
      <c r="O251" s="201">
        <f>N251+M251</f>
        <v>109000</v>
      </c>
      <c r="P251" s="161"/>
      <c r="Q251" s="201">
        <f>P251+O251</f>
        <v>109000</v>
      </c>
      <c r="R251" s="161"/>
      <c r="S251" s="201">
        <f>R251+Q251</f>
        <v>109000</v>
      </c>
      <c r="T251" s="161"/>
      <c r="U251" s="228">
        <f>T251+S251</f>
        <v>109000</v>
      </c>
      <c r="V251" s="7">
        <v>109000</v>
      </c>
      <c r="W251" s="16">
        <f t="shared" si="16"/>
        <v>100</v>
      </c>
    </row>
    <row r="252" spans="1:23" ht="15" customHeight="1" x14ac:dyDescent="0.25">
      <c r="A252" s="119">
        <v>635006</v>
      </c>
      <c r="B252" s="17" t="s">
        <v>207</v>
      </c>
      <c r="C252" s="192">
        <v>40000</v>
      </c>
      <c r="D252" s="161"/>
      <c r="E252" s="193">
        <v>40000</v>
      </c>
      <c r="F252" s="161"/>
      <c r="G252" s="192">
        <v>40000</v>
      </c>
      <c r="H252" s="161">
        <v>-40000</v>
      </c>
      <c r="I252" s="193">
        <f>H252+G252</f>
        <v>0</v>
      </c>
      <c r="J252" s="161">
        <v>0</v>
      </c>
      <c r="K252" s="163"/>
      <c r="L252" s="161"/>
      <c r="M252" s="192">
        <f>L252+K252</f>
        <v>0</v>
      </c>
      <c r="N252" s="161"/>
      <c r="O252" s="201">
        <f>N252+M252</f>
        <v>0</v>
      </c>
      <c r="P252" s="161"/>
      <c r="Q252" s="201">
        <f>P252+O252</f>
        <v>0</v>
      </c>
      <c r="R252" s="161"/>
      <c r="S252" s="201">
        <f>R252+Q252</f>
        <v>0</v>
      </c>
      <c r="T252" s="161"/>
      <c r="U252" s="224">
        <f>T252+S252</f>
        <v>0</v>
      </c>
      <c r="V252" s="14">
        <v>0</v>
      </c>
      <c r="W252" s="16">
        <v>0</v>
      </c>
    </row>
    <row r="253" spans="1:23" ht="15" customHeight="1" x14ac:dyDescent="0.25">
      <c r="A253" s="119"/>
      <c r="B253" s="17"/>
      <c r="C253" s="192"/>
      <c r="D253" s="161"/>
      <c r="E253" s="193"/>
      <c r="F253" s="161"/>
      <c r="G253" s="192"/>
      <c r="H253" s="161"/>
      <c r="I253" s="193"/>
      <c r="J253" s="161"/>
      <c r="K253" s="163"/>
      <c r="L253" s="161"/>
      <c r="M253" s="192"/>
      <c r="N253" s="161"/>
      <c r="O253" s="201"/>
      <c r="P253" s="161"/>
      <c r="Q253" s="201"/>
      <c r="R253" s="161"/>
      <c r="S253" s="201"/>
      <c r="T253" s="161"/>
      <c r="U253" s="224"/>
      <c r="V253" s="14"/>
      <c r="W253" s="16"/>
    </row>
    <row r="254" spans="1:23" ht="15" customHeight="1" x14ac:dyDescent="0.25">
      <c r="A254" s="118" t="s">
        <v>208</v>
      </c>
      <c r="B254" s="146" t="s">
        <v>209</v>
      </c>
      <c r="C254" s="197">
        <f t="shared" ref="C254:J254" si="19">SUM(C255)</f>
        <v>5000</v>
      </c>
      <c r="D254" s="161"/>
      <c r="E254" s="198">
        <f t="shared" si="19"/>
        <v>5000</v>
      </c>
      <c r="F254" s="161"/>
      <c r="G254" s="197">
        <f t="shared" si="19"/>
        <v>5000</v>
      </c>
      <c r="H254" s="161"/>
      <c r="I254" s="198">
        <f t="shared" si="19"/>
        <v>5000</v>
      </c>
      <c r="J254" s="218">
        <f t="shared" si="19"/>
        <v>1332</v>
      </c>
      <c r="K254" s="170">
        <f t="shared" si="15"/>
        <v>26.640000000000004</v>
      </c>
      <c r="L254" s="161"/>
      <c r="M254" s="197">
        <f t="shared" ref="M254:U254" si="20">SUM(M255)</f>
        <v>5000</v>
      </c>
      <c r="N254" s="161"/>
      <c r="O254" s="200">
        <f t="shared" si="20"/>
        <v>5000</v>
      </c>
      <c r="P254" s="161"/>
      <c r="Q254" s="200">
        <f t="shared" si="20"/>
        <v>5000</v>
      </c>
      <c r="R254" s="161"/>
      <c r="S254" s="200">
        <f t="shared" si="20"/>
        <v>5000</v>
      </c>
      <c r="T254" s="161"/>
      <c r="U254" s="223">
        <f t="shared" si="20"/>
        <v>5000</v>
      </c>
      <c r="V254" s="18">
        <f>SUM(V255)</f>
        <v>2632</v>
      </c>
      <c r="W254" s="22">
        <f t="shared" si="16"/>
        <v>52.64</v>
      </c>
    </row>
    <row r="255" spans="1:23" ht="15" customHeight="1" x14ac:dyDescent="0.25">
      <c r="A255" s="119" t="s">
        <v>130</v>
      </c>
      <c r="B255" s="17" t="s">
        <v>210</v>
      </c>
      <c r="C255" s="192">
        <v>5000</v>
      </c>
      <c r="D255" s="161"/>
      <c r="E255" s="193">
        <v>5000</v>
      </c>
      <c r="F255" s="161"/>
      <c r="G255" s="192">
        <v>5000</v>
      </c>
      <c r="H255" s="161"/>
      <c r="I255" s="193">
        <v>5000</v>
      </c>
      <c r="J255" s="215">
        <v>1332</v>
      </c>
      <c r="K255" s="163">
        <f t="shared" si="15"/>
        <v>26.640000000000004</v>
      </c>
      <c r="L255" s="161"/>
      <c r="M255" s="192">
        <v>5000</v>
      </c>
      <c r="N255" s="161"/>
      <c r="O255" s="201">
        <v>5000</v>
      </c>
      <c r="P255" s="161"/>
      <c r="Q255" s="201">
        <v>5000</v>
      </c>
      <c r="R255" s="161"/>
      <c r="S255" s="201">
        <v>5000</v>
      </c>
      <c r="T255" s="161"/>
      <c r="U255" s="224">
        <v>5000</v>
      </c>
      <c r="V255" s="14">
        <v>2632</v>
      </c>
      <c r="W255" s="16">
        <f t="shared" si="16"/>
        <v>52.64</v>
      </c>
    </row>
    <row r="256" spans="1:23" ht="15" customHeight="1" x14ac:dyDescent="0.25">
      <c r="A256" s="119"/>
      <c r="B256" s="17"/>
      <c r="C256" s="192"/>
      <c r="D256" s="161"/>
      <c r="E256" s="193"/>
      <c r="F256" s="161"/>
      <c r="G256" s="192"/>
      <c r="H256" s="161"/>
      <c r="I256" s="193"/>
      <c r="J256" s="161"/>
      <c r="K256" s="163"/>
      <c r="L256" s="161"/>
      <c r="M256" s="192"/>
      <c r="N256" s="161"/>
      <c r="O256" s="201"/>
      <c r="P256" s="161"/>
      <c r="Q256" s="201"/>
      <c r="R256" s="161"/>
      <c r="S256" s="201"/>
      <c r="T256" s="161"/>
      <c r="U256" s="224"/>
      <c r="V256" s="14"/>
      <c r="W256" s="16"/>
    </row>
    <row r="257" spans="1:23" ht="15" customHeight="1" x14ac:dyDescent="0.25">
      <c r="A257" s="118" t="s">
        <v>211</v>
      </c>
      <c r="B257" s="146" t="s">
        <v>212</v>
      </c>
      <c r="C257" s="197">
        <f>SUM(C258:C280)</f>
        <v>50180</v>
      </c>
      <c r="D257" s="161"/>
      <c r="E257" s="198">
        <f>SUM(E258:E280)</f>
        <v>48980</v>
      </c>
      <c r="F257" s="161"/>
      <c r="G257" s="197">
        <f>SUM(G258:G280)</f>
        <v>48980</v>
      </c>
      <c r="H257" s="161"/>
      <c r="I257" s="198">
        <f>SUM(I258:I280)</f>
        <v>48980</v>
      </c>
      <c r="J257" s="218">
        <f>SUM(J258:J280)</f>
        <v>14090.119999999999</v>
      </c>
      <c r="K257" s="170">
        <f t="shared" si="15"/>
        <v>28.767088607594935</v>
      </c>
      <c r="L257" s="161"/>
      <c r="M257" s="197">
        <f>SUM(M258:M280)</f>
        <v>48980</v>
      </c>
      <c r="N257" s="161"/>
      <c r="O257" s="200">
        <f>SUM(O258:O280)</f>
        <v>46980</v>
      </c>
      <c r="P257" s="161"/>
      <c r="Q257" s="200">
        <f>SUM(Q258:Q280)</f>
        <v>46980</v>
      </c>
      <c r="R257" s="161"/>
      <c r="S257" s="200">
        <f>SUM(S258:S280)</f>
        <v>46980</v>
      </c>
      <c r="T257" s="161"/>
      <c r="U257" s="223">
        <f>SUM(U258:U280)</f>
        <v>46980</v>
      </c>
      <c r="V257" s="18">
        <f>SUM(V258:V280)</f>
        <v>33802.35</v>
      </c>
      <c r="W257" s="30">
        <f t="shared" si="16"/>
        <v>71.950510855683262</v>
      </c>
    </row>
    <row r="258" spans="1:23" ht="15" customHeight="1" x14ac:dyDescent="0.25">
      <c r="A258" s="119" t="s">
        <v>78</v>
      </c>
      <c r="B258" s="17" t="s">
        <v>213</v>
      </c>
      <c r="C258" s="192">
        <v>3000</v>
      </c>
      <c r="D258" s="161"/>
      <c r="E258" s="193">
        <v>3000</v>
      </c>
      <c r="F258" s="161"/>
      <c r="G258" s="192">
        <v>3000</v>
      </c>
      <c r="H258" s="161"/>
      <c r="I258" s="193">
        <v>3000</v>
      </c>
      <c r="J258" s="161">
        <v>1848.21</v>
      </c>
      <c r="K258" s="163">
        <f t="shared" si="15"/>
        <v>61.606999999999999</v>
      </c>
      <c r="L258" s="161"/>
      <c r="M258" s="192">
        <v>3000</v>
      </c>
      <c r="N258" s="161"/>
      <c r="O258" s="201">
        <v>3000</v>
      </c>
      <c r="P258" s="161"/>
      <c r="Q258" s="201">
        <v>3000</v>
      </c>
      <c r="R258" s="161"/>
      <c r="S258" s="201">
        <v>3000</v>
      </c>
      <c r="T258" s="161"/>
      <c r="U258" s="224">
        <v>3000</v>
      </c>
      <c r="V258" s="104">
        <v>6877.29</v>
      </c>
      <c r="W258" s="16">
        <f t="shared" si="16"/>
        <v>229.24299999999999</v>
      </c>
    </row>
    <row r="259" spans="1:23" ht="15" customHeight="1" x14ac:dyDescent="0.25">
      <c r="A259" s="119" t="s">
        <v>78</v>
      </c>
      <c r="B259" s="17" t="s">
        <v>214</v>
      </c>
      <c r="C259" s="192">
        <v>2000</v>
      </c>
      <c r="D259" s="161">
        <v>650</v>
      </c>
      <c r="E259" s="193">
        <f>C259+D259</f>
        <v>2650</v>
      </c>
      <c r="F259" s="161"/>
      <c r="G259" s="192">
        <f>E259+F259</f>
        <v>2650</v>
      </c>
      <c r="H259" s="161"/>
      <c r="I259" s="193">
        <f>G259+H259</f>
        <v>2650</v>
      </c>
      <c r="J259" s="161">
        <v>571.48</v>
      </c>
      <c r="K259" s="163">
        <f t="shared" si="15"/>
        <v>21.565283018867927</v>
      </c>
      <c r="L259" s="161"/>
      <c r="M259" s="192">
        <v>2650</v>
      </c>
      <c r="N259" s="161"/>
      <c r="O259" s="201">
        <v>2650</v>
      </c>
      <c r="P259" s="161"/>
      <c r="Q259" s="201">
        <v>2650</v>
      </c>
      <c r="R259" s="161"/>
      <c r="S259" s="201">
        <v>2650</v>
      </c>
      <c r="T259" s="163">
        <v>2700</v>
      </c>
      <c r="U259" s="224">
        <f>T259+S259</f>
        <v>5350</v>
      </c>
      <c r="V259" s="14">
        <v>3587.98</v>
      </c>
      <c r="W259" s="25">
        <f t="shared" si="16"/>
        <v>67.065046728971964</v>
      </c>
    </row>
    <row r="260" spans="1:23" ht="15" customHeight="1" x14ac:dyDescent="0.25">
      <c r="A260" s="119" t="s">
        <v>78</v>
      </c>
      <c r="B260" s="17" t="s">
        <v>215</v>
      </c>
      <c r="C260" s="192">
        <v>14000</v>
      </c>
      <c r="D260" s="161"/>
      <c r="E260" s="193">
        <v>14000</v>
      </c>
      <c r="F260" s="161"/>
      <c r="G260" s="192">
        <v>14000</v>
      </c>
      <c r="H260" s="161"/>
      <c r="I260" s="193">
        <v>14000</v>
      </c>
      <c r="J260" s="161">
        <v>321.01</v>
      </c>
      <c r="K260" s="163">
        <f t="shared" ref="K260:K312" si="21">J260/I260*100</f>
        <v>2.2929285714285714</v>
      </c>
      <c r="L260" s="161">
        <v>-1810</v>
      </c>
      <c r="M260" s="192">
        <f>L260+I260</f>
        <v>12190</v>
      </c>
      <c r="N260" s="161"/>
      <c r="O260" s="201">
        <f>M260</f>
        <v>12190</v>
      </c>
      <c r="P260" s="161"/>
      <c r="Q260" s="201">
        <f>O260</f>
        <v>12190</v>
      </c>
      <c r="R260" s="161"/>
      <c r="S260" s="201">
        <f>Q260</f>
        <v>12190</v>
      </c>
      <c r="T260" s="163"/>
      <c r="U260" s="224">
        <f>S260</f>
        <v>12190</v>
      </c>
      <c r="V260" s="14">
        <v>9826.15</v>
      </c>
      <c r="W260" s="25">
        <f t="shared" si="16"/>
        <v>80.608285479901554</v>
      </c>
    </row>
    <row r="261" spans="1:23" ht="15" customHeight="1" x14ac:dyDescent="0.25">
      <c r="A261" s="119" t="s">
        <v>78</v>
      </c>
      <c r="B261" s="17" t="s">
        <v>216</v>
      </c>
      <c r="C261" s="192">
        <v>500</v>
      </c>
      <c r="D261" s="161"/>
      <c r="E261" s="193">
        <v>500</v>
      </c>
      <c r="F261" s="161"/>
      <c r="G261" s="192">
        <v>500</v>
      </c>
      <c r="H261" s="161"/>
      <c r="I261" s="193">
        <v>500</v>
      </c>
      <c r="J261" s="161">
        <v>0</v>
      </c>
      <c r="K261" s="163">
        <f t="shared" si="21"/>
        <v>0</v>
      </c>
      <c r="L261" s="161"/>
      <c r="M261" s="192">
        <v>500</v>
      </c>
      <c r="N261" s="161"/>
      <c r="O261" s="201">
        <v>500</v>
      </c>
      <c r="P261" s="161"/>
      <c r="Q261" s="201">
        <v>500</v>
      </c>
      <c r="R261" s="161"/>
      <c r="S261" s="201">
        <v>500</v>
      </c>
      <c r="T261" s="163"/>
      <c r="U261" s="224">
        <v>500</v>
      </c>
      <c r="V261" s="14">
        <v>0</v>
      </c>
      <c r="W261" s="16">
        <f t="shared" si="16"/>
        <v>0</v>
      </c>
    </row>
    <row r="262" spans="1:23" ht="15" customHeight="1" x14ac:dyDescent="0.25">
      <c r="A262" s="119" t="s">
        <v>78</v>
      </c>
      <c r="B262" s="17" t="s">
        <v>360</v>
      </c>
      <c r="C262" s="192"/>
      <c r="D262" s="161">
        <v>300</v>
      </c>
      <c r="E262" s="193">
        <f>D262</f>
        <v>300</v>
      </c>
      <c r="F262" s="161"/>
      <c r="G262" s="192">
        <f>E262</f>
        <v>300</v>
      </c>
      <c r="H262" s="161"/>
      <c r="I262" s="193">
        <f>G262</f>
        <v>300</v>
      </c>
      <c r="J262" s="161">
        <v>0</v>
      </c>
      <c r="K262" s="163">
        <f t="shared" si="21"/>
        <v>0</v>
      </c>
      <c r="L262" s="161"/>
      <c r="M262" s="192">
        <v>300</v>
      </c>
      <c r="N262" s="161"/>
      <c r="O262" s="201">
        <v>300</v>
      </c>
      <c r="P262" s="161"/>
      <c r="Q262" s="201">
        <v>300</v>
      </c>
      <c r="R262" s="161"/>
      <c r="S262" s="201">
        <v>300</v>
      </c>
      <c r="T262" s="163"/>
      <c r="U262" s="224">
        <v>300</v>
      </c>
      <c r="V262" s="14">
        <v>0</v>
      </c>
      <c r="W262" s="16">
        <f t="shared" si="16"/>
        <v>0</v>
      </c>
    </row>
    <row r="263" spans="1:23" ht="15" customHeight="1" x14ac:dyDescent="0.25">
      <c r="A263" s="119" t="s">
        <v>78</v>
      </c>
      <c r="B263" s="17" t="s">
        <v>361</v>
      </c>
      <c r="C263" s="192"/>
      <c r="D263" s="161">
        <v>350</v>
      </c>
      <c r="E263" s="193">
        <f>D263</f>
        <v>350</v>
      </c>
      <c r="F263" s="161"/>
      <c r="G263" s="192">
        <f>E263</f>
        <v>350</v>
      </c>
      <c r="H263" s="161"/>
      <c r="I263" s="193">
        <f>G263</f>
        <v>350</v>
      </c>
      <c r="J263" s="161">
        <v>0</v>
      </c>
      <c r="K263" s="163">
        <f t="shared" si="21"/>
        <v>0</v>
      </c>
      <c r="L263" s="161"/>
      <c r="M263" s="192">
        <v>350</v>
      </c>
      <c r="N263" s="161"/>
      <c r="O263" s="201">
        <v>350</v>
      </c>
      <c r="P263" s="161"/>
      <c r="Q263" s="201">
        <v>350</v>
      </c>
      <c r="R263" s="161"/>
      <c r="S263" s="201">
        <v>350</v>
      </c>
      <c r="T263" s="163"/>
      <c r="U263" s="224">
        <v>350</v>
      </c>
      <c r="V263" s="14">
        <v>0</v>
      </c>
      <c r="W263" s="16">
        <f t="shared" si="16"/>
        <v>0</v>
      </c>
    </row>
    <row r="264" spans="1:23" ht="15" customHeight="1" x14ac:dyDescent="0.25">
      <c r="A264" s="119" t="s">
        <v>130</v>
      </c>
      <c r="B264" s="17" t="s">
        <v>364</v>
      </c>
      <c r="C264" s="190">
        <v>1000</v>
      </c>
      <c r="D264" s="161"/>
      <c r="E264" s="189">
        <v>1000</v>
      </c>
      <c r="F264" s="161"/>
      <c r="G264" s="190">
        <v>1000</v>
      </c>
      <c r="H264" s="161"/>
      <c r="I264" s="189">
        <v>1000</v>
      </c>
      <c r="J264" s="161">
        <v>0</v>
      </c>
      <c r="K264" s="163">
        <f t="shared" si="21"/>
        <v>0</v>
      </c>
      <c r="L264" s="161"/>
      <c r="M264" s="190">
        <v>1000</v>
      </c>
      <c r="N264" s="161"/>
      <c r="O264" s="191">
        <v>1000</v>
      </c>
      <c r="P264" s="161"/>
      <c r="Q264" s="191">
        <v>1000</v>
      </c>
      <c r="R264" s="161"/>
      <c r="S264" s="191">
        <v>1000</v>
      </c>
      <c r="T264" s="163"/>
      <c r="U264" s="226">
        <v>1000</v>
      </c>
      <c r="V264" s="14">
        <v>623.5</v>
      </c>
      <c r="W264" s="16">
        <f t="shared" si="16"/>
        <v>62.350000000000009</v>
      </c>
    </row>
    <row r="265" spans="1:23" ht="15" customHeight="1" x14ac:dyDescent="0.25">
      <c r="A265" s="119" t="s">
        <v>130</v>
      </c>
      <c r="B265" s="17" t="s">
        <v>217</v>
      </c>
      <c r="C265" s="192">
        <v>1800</v>
      </c>
      <c r="D265" s="161">
        <v>700</v>
      </c>
      <c r="E265" s="193">
        <f>D265+C265</f>
        <v>2500</v>
      </c>
      <c r="F265" s="161"/>
      <c r="G265" s="192">
        <f>F265+E265</f>
        <v>2500</v>
      </c>
      <c r="H265" s="161"/>
      <c r="I265" s="193">
        <f>H265+G265</f>
        <v>2500</v>
      </c>
      <c r="J265" s="215">
        <v>2500</v>
      </c>
      <c r="K265" s="163">
        <f t="shared" si="21"/>
        <v>100</v>
      </c>
      <c r="L265" s="161"/>
      <c r="M265" s="192">
        <v>2500</v>
      </c>
      <c r="N265" s="161"/>
      <c r="O265" s="201">
        <v>2500</v>
      </c>
      <c r="P265" s="161"/>
      <c r="Q265" s="201">
        <v>2500</v>
      </c>
      <c r="R265" s="161"/>
      <c r="S265" s="201">
        <v>2500</v>
      </c>
      <c r="T265" s="163"/>
      <c r="U265" s="224">
        <v>2500</v>
      </c>
      <c r="V265" s="14">
        <v>2500</v>
      </c>
      <c r="W265" s="16">
        <f t="shared" ref="W265:W328" si="22">V265/U265*100</f>
        <v>100</v>
      </c>
    </row>
    <row r="266" spans="1:23" ht="15" customHeight="1" x14ac:dyDescent="0.25">
      <c r="A266" s="119" t="s">
        <v>130</v>
      </c>
      <c r="B266" s="147" t="s">
        <v>218</v>
      </c>
      <c r="C266" s="192">
        <v>2000</v>
      </c>
      <c r="D266" s="161"/>
      <c r="E266" s="193">
        <v>2000</v>
      </c>
      <c r="F266" s="161"/>
      <c r="G266" s="192">
        <v>2000</v>
      </c>
      <c r="H266" s="161"/>
      <c r="I266" s="193">
        <v>2000</v>
      </c>
      <c r="J266" s="161">
        <v>0</v>
      </c>
      <c r="K266" s="163">
        <f t="shared" si="21"/>
        <v>0</v>
      </c>
      <c r="L266" s="161"/>
      <c r="M266" s="192">
        <v>2000</v>
      </c>
      <c r="N266" s="161"/>
      <c r="O266" s="201">
        <v>2000</v>
      </c>
      <c r="P266" s="161"/>
      <c r="Q266" s="201">
        <v>2000</v>
      </c>
      <c r="R266" s="161"/>
      <c r="S266" s="201">
        <v>2000</v>
      </c>
      <c r="T266" s="163"/>
      <c r="U266" s="224">
        <v>2000</v>
      </c>
      <c r="V266" s="14">
        <v>0</v>
      </c>
      <c r="W266" s="16">
        <f t="shared" si="22"/>
        <v>0</v>
      </c>
    </row>
    <row r="267" spans="1:23" ht="15" customHeight="1" x14ac:dyDescent="0.25">
      <c r="A267" s="119" t="s">
        <v>130</v>
      </c>
      <c r="B267" s="17" t="s">
        <v>219</v>
      </c>
      <c r="C267" s="192">
        <v>400</v>
      </c>
      <c r="D267" s="161"/>
      <c r="E267" s="193">
        <v>400</v>
      </c>
      <c r="F267" s="161"/>
      <c r="G267" s="192">
        <v>400</v>
      </c>
      <c r="H267" s="161"/>
      <c r="I267" s="193">
        <v>400</v>
      </c>
      <c r="J267" s="161">
        <v>0</v>
      </c>
      <c r="K267" s="163">
        <f t="shared" si="21"/>
        <v>0</v>
      </c>
      <c r="L267" s="161"/>
      <c r="M267" s="192">
        <v>400</v>
      </c>
      <c r="N267" s="161"/>
      <c r="O267" s="201">
        <v>400</v>
      </c>
      <c r="P267" s="161"/>
      <c r="Q267" s="201">
        <v>400</v>
      </c>
      <c r="R267" s="161"/>
      <c r="S267" s="201">
        <v>400</v>
      </c>
      <c r="T267" s="163"/>
      <c r="U267" s="224">
        <v>400</v>
      </c>
      <c r="V267" s="14">
        <v>0</v>
      </c>
      <c r="W267" s="16">
        <f t="shared" si="22"/>
        <v>0</v>
      </c>
    </row>
    <row r="268" spans="1:23" ht="15" customHeight="1" x14ac:dyDescent="0.25">
      <c r="A268" s="119" t="s">
        <v>130</v>
      </c>
      <c r="B268" s="17" t="s">
        <v>220</v>
      </c>
      <c r="C268" s="192">
        <v>1310</v>
      </c>
      <c r="D268" s="161"/>
      <c r="E268" s="193">
        <v>1310</v>
      </c>
      <c r="F268" s="161"/>
      <c r="G268" s="192">
        <v>1310</v>
      </c>
      <c r="H268" s="161"/>
      <c r="I268" s="193">
        <v>1310</v>
      </c>
      <c r="J268" s="215">
        <v>100</v>
      </c>
      <c r="K268" s="163">
        <f t="shared" si="21"/>
        <v>7.6335877862595423</v>
      </c>
      <c r="L268" s="161"/>
      <c r="M268" s="192">
        <v>1310</v>
      </c>
      <c r="N268" s="161"/>
      <c r="O268" s="201">
        <v>1310</v>
      </c>
      <c r="P268" s="161"/>
      <c r="Q268" s="201">
        <v>1310</v>
      </c>
      <c r="R268" s="161"/>
      <c r="S268" s="201">
        <v>1310</v>
      </c>
      <c r="T268" s="163"/>
      <c r="U268" s="224">
        <v>1310</v>
      </c>
      <c r="V268" s="14">
        <v>1404.82</v>
      </c>
      <c r="W268" s="25">
        <f t="shared" si="22"/>
        <v>107.23816793893128</v>
      </c>
    </row>
    <row r="269" spans="1:23" ht="15" customHeight="1" x14ac:dyDescent="0.25">
      <c r="A269" s="119" t="s">
        <v>130</v>
      </c>
      <c r="B269" s="17" t="s">
        <v>221</v>
      </c>
      <c r="C269" s="192">
        <v>8000</v>
      </c>
      <c r="D269" s="161"/>
      <c r="E269" s="193">
        <v>8000</v>
      </c>
      <c r="F269" s="161"/>
      <c r="G269" s="192">
        <v>8000</v>
      </c>
      <c r="H269" s="161"/>
      <c r="I269" s="193">
        <v>8000</v>
      </c>
      <c r="J269" s="161">
        <v>0</v>
      </c>
      <c r="K269" s="163">
        <f t="shared" si="21"/>
        <v>0</v>
      </c>
      <c r="L269" s="161"/>
      <c r="M269" s="192">
        <v>8000</v>
      </c>
      <c r="N269" s="161"/>
      <c r="O269" s="201">
        <v>8000</v>
      </c>
      <c r="P269" s="161"/>
      <c r="Q269" s="201">
        <v>8000</v>
      </c>
      <c r="R269" s="161"/>
      <c r="S269" s="201">
        <v>8000</v>
      </c>
      <c r="T269" s="163"/>
      <c r="U269" s="224">
        <v>8000</v>
      </c>
      <c r="V269" s="14">
        <v>0</v>
      </c>
      <c r="W269" s="16">
        <f t="shared" si="22"/>
        <v>0</v>
      </c>
    </row>
    <row r="270" spans="1:23" ht="15" customHeight="1" x14ac:dyDescent="0.25">
      <c r="A270" s="119" t="s">
        <v>130</v>
      </c>
      <c r="B270" s="17" t="s">
        <v>222</v>
      </c>
      <c r="C270" s="192">
        <v>3400</v>
      </c>
      <c r="D270" s="161"/>
      <c r="E270" s="193">
        <v>3400</v>
      </c>
      <c r="F270" s="161"/>
      <c r="G270" s="192">
        <v>3400</v>
      </c>
      <c r="H270" s="161"/>
      <c r="I270" s="193">
        <v>3400</v>
      </c>
      <c r="J270" s="215">
        <v>4900.24</v>
      </c>
      <c r="K270" s="163">
        <f t="shared" si="21"/>
        <v>144.12470588235294</v>
      </c>
      <c r="L270" s="161">
        <v>1510</v>
      </c>
      <c r="M270" s="192">
        <f>L270+I270</f>
        <v>4910</v>
      </c>
      <c r="N270" s="161"/>
      <c r="O270" s="201">
        <f>M270</f>
        <v>4910</v>
      </c>
      <c r="P270" s="161"/>
      <c r="Q270" s="201">
        <f>O270</f>
        <v>4910</v>
      </c>
      <c r="R270" s="161"/>
      <c r="S270" s="201">
        <f>Q270</f>
        <v>4910</v>
      </c>
      <c r="T270" s="163"/>
      <c r="U270" s="224">
        <f>S270</f>
        <v>4910</v>
      </c>
      <c r="V270" s="14">
        <v>4933.43</v>
      </c>
      <c r="W270" s="25">
        <f t="shared" si="22"/>
        <v>100.47718940936865</v>
      </c>
    </row>
    <row r="271" spans="1:23" ht="15" customHeight="1" x14ac:dyDescent="0.25">
      <c r="A271" s="119" t="s">
        <v>130</v>
      </c>
      <c r="B271" s="17" t="s">
        <v>223</v>
      </c>
      <c r="C271" s="192">
        <v>350</v>
      </c>
      <c r="D271" s="161"/>
      <c r="E271" s="193">
        <v>350</v>
      </c>
      <c r="F271" s="161"/>
      <c r="G271" s="192">
        <v>350</v>
      </c>
      <c r="H271" s="161"/>
      <c r="I271" s="193">
        <v>350</v>
      </c>
      <c r="J271" s="161">
        <v>337.68</v>
      </c>
      <c r="K271" s="163">
        <f t="shared" si="21"/>
        <v>96.48</v>
      </c>
      <c r="L271" s="161"/>
      <c r="M271" s="192">
        <v>350</v>
      </c>
      <c r="N271" s="161"/>
      <c r="O271" s="201">
        <v>350</v>
      </c>
      <c r="P271" s="161"/>
      <c r="Q271" s="201">
        <v>350</v>
      </c>
      <c r="R271" s="161"/>
      <c r="S271" s="201">
        <v>350</v>
      </c>
      <c r="T271" s="163"/>
      <c r="U271" s="224">
        <v>350</v>
      </c>
      <c r="V271" s="14">
        <v>337.68</v>
      </c>
      <c r="W271" s="16">
        <f t="shared" si="22"/>
        <v>96.48</v>
      </c>
    </row>
    <row r="272" spans="1:23" ht="15" customHeight="1" x14ac:dyDescent="0.25">
      <c r="A272" s="119" t="s">
        <v>130</v>
      </c>
      <c r="B272" s="17" t="s">
        <v>224</v>
      </c>
      <c r="C272" s="192">
        <v>50</v>
      </c>
      <c r="D272" s="161"/>
      <c r="E272" s="193">
        <v>50</v>
      </c>
      <c r="F272" s="161"/>
      <c r="G272" s="192">
        <v>50</v>
      </c>
      <c r="H272" s="161"/>
      <c r="I272" s="193">
        <v>50</v>
      </c>
      <c r="J272" s="161">
        <v>0</v>
      </c>
      <c r="K272" s="163">
        <f t="shared" si="21"/>
        <v>0</v>
      </c>
      <c r="L272" s="161"/>
      <c r="M272" s="192">
        <v>50</v>
      </c>
      <c r="N272" s="161"/>
      <c r="O272" s="201">
        <v>50</v>
      </c>
      <c r="P272" s="161"/>
      <c r="Q272" s="201">
        <v>50</v>
      </c>
      <c r="R272" s="161"/>
      <c r="S272" s="201">
        <v>50</v>
      </c>
      <c r="T272" s="163"/>
      <c r="U272" s="224">
        <v>50</v>
      </c>
      <c r="V272" s="14">
        <v>0</v>
      </c>
      <c r="W272" s="16">
        <f t="shared" si="22"/>
        <v>0</v>
      </c>
    </row>
    <row r="273" spans="1:25" ht="15" customHeight="1" x14ac:dyDescent="0.25">
      <c r="A273" s="119" t="s">
        <v>130</v>
      </c>
      <c r="B273" s="17" t="s">
        <v>225</v>
      </c>
      <c r="C273" s="192">
        <v>500</v>
      </c>
      <c r="D273" s="161"/>
      <c r="E273" s="193">
        <v>500</v>
      </c>
      <c r="F273" s="161"/>
      <c r="G273" s="192">
        <v>500</v>
      </c>
      <c r="H273" s="161"/>
      <c r="I273" s="193">
        <v>500</v>
      </c>
      <c r="J273" s="215">
        <v>791.5</v>
      </c>
      <c r="K273" s="163">
        <f t="shared" si="21"/>
        <v>158.29999999999998</v>
      </c>
      <c r="L273" s="161">
        <v>300</v>
      </c>
      <c r="M273" s="192">
        <f>L273+I273</f>
        <v>800</v>
      </c>
      <c r="N273" s="161"/>
      <c r="O273" s="201">
        <f>M273</f>
        <v>800</v>
      </c>
      <c r="P273" s="161"/>
      <c r="Q273" s="201">
        <f>O273</f>
        <v>800</v>
      </c>
      <c r="R273" s="161"/>
      <c r="S273" s="201">
        <f>Q273</f>
        <v>800</v>
      </c>
      <c r="T273" s="163"/>
      <c r="U273" s="224">
        <f>S273</f>
        <v>800</v>
      </c>
      <c r="V273" s="14">
        <v>791.5</v>
      </c>
      <c r="W273" s="25">
        <f t="shared" si="22"/>
        <v>98.9375</v>
      </c>
    </row>
    <row r="274" spans="1:25" ht="15" customHeight="1" x14ac:dyDescent="0.25">
      <c r="A274" s="119" t="s">
        <v>130</v>
      </c>
      <c r="B274" s="17" t="s">
        <v>226</v>
      </c>
      <c r="C274" s="192">
        <v>170</v>
      </c>
      <c r="D274" s="161"/>
      <c r="E274" s="193">
        <v>170</v>
      </c>
      <c r="F274" s="161"/>
      <c r="G274" s="192">
        <v>170</v>
      </c>
      <c r="H274" s="161"/>
      <c r="I274" s="193">
        <v>170</v>
      </c>
      <c r="J274" s="215">
        <v>120</v>
      </c>
      <c r="K274" s="163">
        <f t="shared" si="21"/>
        <v>70.588235294117652</v>
      </c>
      <c r="L274" s="161"/>
      <c r="M274" s="192">
        <v>170</v>
      </c>
      <c r="N274" s="161"/>
      <c r="O274" s="201">
        <v>170</v>
      </c>
      <c r="P274" s="161"/>
      <c r="Q274" s="201">
        <v>170</v>
      </c>
      <c r="R274" s="161"/>
      <c r="S274" s="201">
        <v>170</v>
      </c>
      <c r="T274" s="163"/>
      <c r="U274" s="224">
        <v>170</v>
      </c>
      <c r="V274" s="14">
        <v>120</v>
      </c>
      <c r="W274" s="25">
        <f t="shared" si="22"/>
        <v>70.588235294117652</v>
      </c>
    </row>
    <row r="275" spans="1:25" s="3" customFormat="1" ht="15" customHeight="1" x14ac:dyDescent="0.25">
      <c r="A275" s="119" t="s">
        <v>130</v>
      </c>
      <c r="B275" s="17" t="s">
        <v>227</v>
      </c>
      <c r="C275" s="192">
        <v>10000</v>
      </c>
      <c r="D275" s="162">
        <v>-4300</v>
      </c>
      <c r="E275" s="193">
        <f>C275+D275</f>
        <v>5700</v>
      </c>
      <c r="F275" s="162"/>
      <c r="G275" s="192">
        <f>E275+F275</f>
        <v>5700</v>
      </c>
      <c r="H275" s="162"/>
      <c r="I275" s="193">
        <f>G275+H275</f>
        <v>5700</v>
      </c>
      <c r="J275" s="162">
        <v>0</v>
      </c>
      <c r="K275" s="163">
        <f t="shared" si="21"/>
        <v>0</v>
      </c>
      <c r="L275" s="162"/>
      <c r="M275" s="192">
        <v>5700</v>
      </c>
      <c r="N275" s="162">
        <v>-2000</v>
      </c>
      <c r="O275" s="201">
        <f>N275+M275</f>
        <v>3700</v>
      </c>
      <c r="P275" s="162"/>
      <c r="Q275" s="201">
        <f>P275+O275</f>
        <v>3700</v>
      </c>
      <c r="R275" s="162"/>
      <c r="S275" s="201">
        <f>R275+Q275</f>
        <v>3700</v>
      </c>
      <c r="T275" s="163">
        <v>-2700</v>
      </c>
      <c r="U275" s="224">
        <f>T275+S275</f>
        <v>1000</v>
      </c>
      <c r="V275" s="6"/>
      <c r="W275" s="16">
        <f t="shared" si="22"/>
        <v>0</v>
      </c>
    </row>
    <row r="276" spans="1:25" ht="15" customHeight="1" x14ac:dyDescent="0.25">
      <c r="A276" s="119" t="s">
        <v>130</v>
      </c>
      <c r="B276" s="17" t="s">
        <v>228</v>
      </c>
      <c r="C276" s="192">
        <v>400</v>
      </c>
      <c r="D276" s="161"/>
      <c r="E276" s="193">
        <v>400</v>
      </c>
      <c r="F276" s="161"/>
      <c r="G276" s="192">
        <v>400</v>
      </c>
      <c r="H276" s="161"/>
      <c r="I276" s="193">
        <v>400</v>
      </c>
      <c r="J276" s="215">
        <v>400</v>
      </c>
      <c r="K276" s="163">
        <f t="shared" si="21"/>
        <v>100</v>
      </c>
      <c r="L276" s="161"/>
      <c r="M276" s="192">
        <v>400</v>
      </c>
      <c r="N276" s="161"/>
      <c r="O276" s="201">
        <v>400</v>
      </c>
      <c r="P276" s="161"/>
      <c r="Q276" s="201">
        <v>400</v>
      </c>
      <c r="R276" s="161"/>
      <c r="S276" s="201">
        <v>400</v>
      </c>
      <c r="T276" s="163"/>
      <c r="U276" s="224">
        <v>400</v>
      </c>
      <c r="V276" s="14">
        <v>400</v>
      </c>
      <c r="W276" s="16">
        <f t="shared" si="22"/>
        <v>100</v>
      </c>
    </row>
    <row r="277" spans="1:25" ht="15" customHeight="1" x14ac:dyDescent="0.25">
      <c r="A277" s="119" t="s">
        <v>130</v>
      </c>
      <c r="B277" s="17" t="s">
        <v>373</v>
      </c>
      <c r="C277" s="192">
        <v>1000</v>
      </c>
      <c r="D277" s="161"/>
      <c r="E277" s="193">
        <v>1000</v>
      </c>
      <c r="F277" s="161"/>
      <c r="G277" s="192">
        <v>1000</v>
      </c>
      <c r="H277" s="161"/>
      <c r="I277" s="193">
        <v>1000</v>
      </c>
      <c r="J277" s="216">
        <v>1000</v>
      </c>
      <c r="K277" s="163">
        <f t="shared" si="21"/>
        <v>100</v>
      </c>
      <c r="L277" s="161"/>
      <c r="M277" s="192">
        <v>1000</v>
      </c>
      <c r="N277" s="161"/>
      <c r="O277" s="201">
        <v>1000</v>
      </c>
      <c r="P277" s="161"/>
      <c r="Q277" s="201">
        <v>1000</v>
      </c>
      <c r="R277" s="161"/>
      <c r="S277" s="201">
        <v>1000</v>
      </c>
      <c r="T277" s="161"/>
      <c r="U277" s="224">
        <v>1000</v>
      </c>
      <c r="V277" s="14">
        <v>1000</v>
      </c>
      <c r="W277" s="16">
        <f t="shared" si="22"/>
        <v>100</v>
      </c>
    </row>
    <row r="278" spans="1:25" ht="15" customHeight="1" x14ac:dyDescent="0.25">
      <c r="A278" s="119" t="s">
        <v>130</v>
      </c>
      <c r="B278" s="17" t="s">
        <v>409</v>
      </c>
      <c r="C278" s="192"/>
      <c r="D278" s="161">
        <v>1000</v>
      </c>
      <c r="E278" s="193">
        <f>D278</f>
        <v>1000</v>
      </c>
      <c r="F278" s="161"/>
      <c r="G278" s="192">
        <f>E278</f>
        <v>1000</v>
      </c>
      <c r="H278" s="161"/>
      <c r="I278" s="193">
        <f>G278</f>
        <v>1000</v>
      </c>
      <c r="J278" s="215">
        <v>1000</v>
      </c>
      <c r="K278" s="163">
        <f t="shared" si="21"/>
        <v>100</v>
      </c>
      <c r="L278" s="161"/>
      <c r="M278" s="192">
        <v>1000</v>
      </c>
      <c r="N278" s="161"/>
      <c r="O278" s="201">
        <v>1000</v>
      </c>
      <c r="P278" s="161"/>
      <c r="Q278" s="201">
        <v>1000</v>
      </c>
      <c r="R278" s="161"/>
      <c r="S278" s="201">
        <v>1000</v>
      </c>
      <c r="T278" s="161"/>
      <c r="U278" s="224">
        <v>1000</v>
      </c>
      <c r="V278" s="14">
        <v>1000</v>
      </c>
      <c r="W278" s="16">
        <f t="shared" si="22"/>
        <v>100</v>
      </c>
    </row>
    <row r="279" spans="1:25" ht="15" customHeight="1" x14ac:dyDescent="0.25">
      <c r="A279" s="119" t="s">
        <v>130</v>
      </c>
      <c r="B279" s="17" t="s">
        <v>229</v>
      </c>
      <c r="C279" s="192">
        <v>200</v>
      </c>
      <c r="D279" s="161"/>
      <c r="E279" s="193">
        <v>200</v>
      </c>
      <c r="F279" s="161"/>
      <c r="G279" s="192">
        <v>200</v>
      </c>
      <c r="H279" s="161"/>
      <c r="I279" s="193">
        <v>200</v>
      </c>
      <c r="J279" s="161">
        <v>0</v>
      </c>
      <c r="K279" s="163">
        <f t="shared" si="21"/>
        <v>0</v>
      </c>
      <c r="L279" s="161"/>
      <c r="M279" s="192">
        <v>200</v>
      </c>
      <c r="N279" s="161"/>
      <c r="O279" s="201">
        <v>200</v>
      </c>
      <c r="P279" s="161"/>
      <c r="Q279" s="201">
        <v>200</v>
      </c>
      <c r="R279" s="161"/>
      <c r="S279" s="201">
        <v>200</v>
      </c>
      <c r="T279" s="161"/>
      <c r="U279" s="224">
        <v>200</v>
      </c>
      <c r="V279" s="14">
        <v>200</v>
      </c>
      <c r="W279" s="16">
        <f t="shared" si="22"/>
        <v>100</v>
      </c>
    </row>
    <row r="280" spans="1:25" ht="15" customHeight="1" x14ac:dyDescent="0.25">
      <c r="A280" s="119" t="s">
        <v>130</v>
      </c>
      <c r="B280" s="17" t="s">
        <v>230</v>
      </c>
      <c r="C280" s="192">
        <v>100</v>
      </c>
      <c r="D280" s="161">
        <v>100</v>
      </c>
      <c r="E280" s="193">
        <f>D280+C280</f>
        <v>200</v>
      </c>
      <c r="F280" s="161"/>
      <c r="G280" s="192">
        <f>F280+E280</f>
        <v>200</v>
      </c>
      <c r="H280" s="161"/>
      <c r="I280" s="193">
        <f>H280+G280</f>
        <v>200</v>
      </c>
      <c r="J280" s="215">
        <v>200</v>
      </c>
      <c r="K280" s="163">
        <f t="shared" si="21"/>
        <v>100</v>
      </c>
      <c r="L280" s="161"/>
      <c r="M280" s="192">
        <v>200</v>
      </c>
      <c r="N280" s="161"/>
      <c r="O280" s="201">
        <v>200</v>
      </c>
      <c r="P280" s="161"/>
      <c r="Q280" s="201">
        <v>200</v>
      </c>
      <c r="R280" s="161"/>
      <c r="S280" s="201">
        <v>200</v>
      </c>
      <c r="T280" s="161"/>
      <c r="U280" s="214">
        <f>S280</f>
        <v>200</v>
      </c>
      <c r="V280" s="14">
        <v>200</v>
      </c>
      <c r="W280" s="16">
        <f t="shared" si="22"/>
        <v>100</v>
      </c>
    </row>
    <row r="281" spans="1:25" ht="15" customHeight="1" x14ac:dyDescent="0.25">
      <c r="A281" s="119"/>
      <c r="B281" s="17"/>
      <c r="C281" s="192"/>
      <c r="D281" s="161"/>
      <c r="E281" s="193"/>
      <c r="F281" s="161"/>
      <c r="G281" s="192"/>
      <c r="H281" s="161"/>
      <c r="I281" s="193"/>
      <c r="J281" s="161"/>
      <c r="K281" s="163"/>
      <c r="L281" s="161"/>
      <c r="M281" s="192"/>
      <c r="N281" s="161"/>
      <c r="O281" s="201"/>
      <c r="P281" s="161"/>
      <c r="Q281" s="201"/>
      <c r="R281" s="161"/>
      <c r="S281" s="201"/>
      <c r="T281" s="161"/>
      <c r="U281" s="229"/>
      <c r="W281" s="16"/>
    </row>
    <row r="282" spans="1:25" ht="15" customHeight="1" x14ac:dyDescent="0.25">
      <c r="A282" s="126" t="s">
        <v>231</v>
      </c>
      <c r="B282" s="146" t="s">
        <v>232</v>
      </c>
      <c r="C282" s="197">
        <f>SUM(C285:C285)</f>
        <v>9000</v>
      </c>
      <c r="D282" s="161"/>
      <c r="E282" s="198">
        <f>SUM(E285:E285)</f>
        <v>9000</v>
      </c>
      <c r="F282" s="161"/>
      <c r="G282" s="197">
        <f>SUM(G285:G285)</f>
        <v>9000</v>
      </c>
      <c r="H282" s="161"/>
      <c r="I282" s="198">
        <f>SUM(I285:I285)</f>
        <v>9000</v>
      </c>
      <c r="J282" s="164">
        <f>SUM(J283:J285)</f>
        <v>6577.44</v>
      </c>
      <c r="K282" s="170">
        <f t="shared" si="21"/>
        <v>73.082666666666668</v>
      </c>
      <c r="L282" s="161">
        <f>SUM(L283:L285)</f>
        <v>10296</v>
      </c>
      <c r="M282" s="197">
        <f>SUM(M283:M285)</f>
        <v>19296</v>
      </c>
      <c r="N282" s="165"/>
      <c r="O282" s="200">
        <f>SUM(O283:O285)</f>
        <v>19296</v>
      </c>
      <c r="P282" s="161"/>
      <c r="Q282" s="200">
        <f>SUM(Q283:Q285)</f>
        <v>19296</v>
      </c>
      <c r="R282" s="161"/>
      <c r="S282" s="200">
        <f>SUM(S283:S285)</f>
        <v>19296</v>
      </c>
      <c r="T282" s="161"/>
      <c r="U282" s="230">
        <f>SUM(U283:U285)</f>
        <v>19295</v>
      </c>
      <c r="V282" s="18">
        <f>SUM(V283:V285)</f>
        <v>19297.370000000003</v>
      </c>
      <c r="W282" s="30">
        <f t="shared" si="22"/>
        <v>100.01228297486398</v>
      </c>
    </row>
    <row r="283" spans="1:25" ht="15" customHeight="1" x14ac:dyDescent="0.25">
      <c r="A283" s="127" t="s">
        <v>74</v>
      </c>
      <c r="B283" s="17" t="s">
        <v>380</v>
      </c>
      <c r="C283" s="197"/>
      <c r="D283" s="161"/>
      <c r="E283" s="198"/>
      <c r="F283" s="161"/>
      <c r="G283" s="197"/>
      <c r="H283" s="161"/>
      <c r="I283" s="198"/>
      <c r="J283" s="161"/>
      <c r="K283" s="163"/>
      <c r="L283" s="161">
        <v>13764</v>
      </c>
      <c r="M283" s="192">
        <f>L283</f>
        <v>13764</v>
      </c>
      <c r="N283" s="161"/>
      <c r="O283" s="201">
        <f>M283</f>
        <v>13764</v>
      </c>
      <c r="P283" s="161"/>
      <c r="Q283" s="201">
        <f>O283</f>
        <v>13764</v>
      </c>
      <c r="R283" s="161"/>
      <c r="S283" s="201">
        <f>Q283</f>
        <v>13764</v>
      </c>
      <c r="T283" s="161"/>
      <c r="U283" s="214">
        <f>S283</f>
        <v>13764</v>
      </c>
      <c r="V283" s="14">
        <v>13763.89</v>
      </c>
      <c r="W283" s="25">
        <f t="shared" si="22"/>
        <v>99.999200813716939</v>
      </c>
    </row>
    <row r="284" spans="1:25" ht="15" customHeight="1" x14ac:dyDescent="0.25">
      <c r="A284" s="127" t="s">
        <v>76</v>
      </c>
      <c r="B284" s="17" t="s">
        <v>77</v>
      </c>
      <c r="C284" s="197"/>
      <c r="D284" s="161"/>
      <c r="E284" s="198"/>
      <c r="F284" s="161"/>
      <c r="G284" s="197"/>
      <c r="H284" s="161"/>
      <c r="I284" s="198"/>
      <c r="J284" s="161"/>
      <c r="K284" s="163"/>
      <c r="L284" s="161">
        <v>4812</v>
      </c>
      <c r="M284" s="192">
        <f>L284</f>
        <v>4812</v>
      </c>
      <c r="N284" s="161"/>
      <c r="O284" s="201">
        <f t="shared" ref="O284:S285" si="23">M284</f>
        <v>4812</v>
      </c>
      <c r="P284" s="161"/>
      <c r="Q284" s="201">
        <f t="shared" si="23"/>
        <v>4812</v>
      </c>
      <c r="R284" s="161"/>
      <c r="S284" s="201">
        <f t="shared" si="23"/>
        <v>4812</v>
      </c>
      <c r="T284" s="161">
        <v>-1</v>
      </c>
      <c r="U284" s="214">
        <f>T284+S284</f>
        <v>4811</v>
      </c>
      <c r="V284" s="14">
        <v>4812.6499999999996</v>
      </c>
      <c r="W284" s="25">
        <f t="shared" si="22"/>
        <v>100.034296404074</v>
      </c>
    </row>
    <row r="285" spans="1:25" ht="15" customHeight="1" x14ac:dyDescent="0.25">
      <c r="A285" s="127" t="s">
        <v>78</v>
      </c>
      <c r="B285" s="17" t="s">
        <v>79</v>
      </c>
      <c r="C285" s="192">
        <v>9000</v>
      </c>
      <c r="D285" s="161"/>
      <c r="E285" s="193">
        <v>9000</v>
      </c>
      <c r="F285" s="161"/>
      <c r="G285" s="192">
        <v>9000</v>
      </c>
      <c r="H285" s="161"/>
      <c r="I285" s="193">
        <v>9000</v>
      </c>
      <c r="J285" s="161">
        <v>6577.44</v>
      </c>
      <c r="K285" s="163">
        <f t="shared" si="21"/>
        <v>73.082666666666668</v>
      </c>
      <c r="L285" s="161">
        <v>-8280</v>
      </c>
      <c r="M285" s="192">
        <f>I285+L285</f>
        <v>720</v>
      </c>
      <c r="N285" s="161"/>
      <c r="O285" s="201">
        <f t="shared" si="23"/>
        <v>720</v>
      </c>
      <c r="P285" s="161"/>
      <c r="Q285" s="201">
        <f t="shared" si="23"/>
        <v>720</v>
      </c>
      <c r="R285" s="161"/>
      <c r="S285" s="201">
        <f t="shared" si="23"/>
        <v>720</v>
      </c>
      <c r="T285" s="161"/>
      <c r="U285" s="214">
        <f>S285</f>
        <v>720</v>
      </c>
      <c r="V285" s="14">
        <v>720.83</v>
      </c>
      <c r="W285" s="25">
        <f t="shared" si="22"/>
        <v>100.11527777777778</v>
      </c>
    </row>
    <row r="286" spans="1:25" ht="15" customHeight="1" x14ac:dyDescent="0.25">
      <c r="A286" s="127"/>
      <c r="B286" s="17"/>
      <c r="C286" s="192"/>
      <c r="D286" s="161"/>
      <c r="E286" s="193"/>
      <c r="F286" s="161"/>
      <c r="G286" s="192"/>
      <c r="H286" s="161"/>
      <c r="I286" s="193"/>
      <c r="J286" s="161"/>
      <c r="K286" s="163"/>
      <c r="L286" s="161"/>
      <c r="M286" s="192"/>
      <c r="N286" s="161"/>
      <c r="O286" s="201"/>
      <c r="P286" s="161"/>
      <c r="Q286" s="201"/>
      <c r="R286" s="161"/>
      <c r="S286" s="201"/>
      <c r="T286" s="161"/>
      <c r="U286" s="210"/>
      <c r="V286" s="14"/>
      <c r="W286" s="16"/>
    </row>
    <row r="287" spans="1:25" ht="15" customHeight="1" x14ac:dyDescent="0.25">
      <c r="A287" s="118" t="s">
        <v>233</v>
      </c>
      <c r="B287" s="146" t="s">
        <v>234</v>
      </c>
      <c r="C287" s="197">
        <f>SUM(C288:C299)</f>
        <v>622106</v>
      </c>
      <c r="D287" s="161"/>
      <c r="E287" s="198">
        <f>SUM(E288:E299)</f>
        <v>622106</v>
      </c>
      <c r="F287" s="161"/>
      <c r="G287" s="197">
        <f>SUM(G288:G299)</f>
        <v>622106</v>
      </c>
      <c r="H287" s="161"/>
      <c r="I287" s="198">
        <f>SUM(I288:I299)</f>
        <v>607106</v>
      </c>
      <c r="J287" s="199">
        <f>SUM(J288:J299)</f>
        <v>292119.13</v>
      </c>
      <c r="K287" s="170">
        <f t="shared" si="21"/>
        <v>48.116660023126116</v>
      </c>
      <c r="L287" s="161"/>
      <c r="M287" s="197">
        <f>SUM(M288:M299)</f>
        <v>608167</v>
      </c>
      <c r="N287" s="165"/>
      <c r="O287" s="200">
        <f>SUM(O288:O299)</f>
        <v>608167</v>
      </c>
      <c r="P287" s="219"/>
      <c r="Q287" s="200">
        <f>SUM(Q288:Q299)</f>
        <v>622967</v>
      </c>
      <c r="R287" s="161"/>
      <c r="S287" s="200">
        <f>SUM(S288:S299)</f>
        <v>613367</v>
      </c>
      <c r="T287" s="161"/>
      <c r="U287" s="230">
        <f>SUM(U288:U298)</f>
        <v>607489</v>
      </c>
      <c r="V287" s="18">
        <f>SUM(V288:V298)</f>
        <v>597296.60999999987</v>
      </c>
      <c r="W287" s="30">
        <f t="shared" si="22"/>
        <v>98.322209949480538</v>
      </c>
      <c r="Y287" s="159"/>
    </row>
    <row r="288" spans="1:25" ht="15" customHeight="1" x14ac:dyDescent="0.25">
      <c r="A288" s="119" t="s">
        <v>74</v>
      </c>
      <c r="B288" s="17" t="s">
        <v>235</v>
      </c>
      <c r="C288" s="192">
        <v>24150</v>
      </c>
      <c r="D288" s="161"/>
      <c r="E288" s="193">
        <v>24150</v>
      </c>
      <c r="F288" s="161"/>
      <c r="G288" s="192">
        <v>24150</v>
      </c>
      <c r="H288" s="161"/>
      <c r="I288" s="193">
        <v>24150</v>
      </c>
      <c r="J288" s="215">
        <v>12077</v>
      </c>
      <c r="K288" s="163">
        <f t="shared" si="21"/>
        <v>50.008281573498969</v>
      </c>
      <c r="L288" s="161"/>
      <c r="M288" s="192">
        <v>24150</v>
      </c>
      <c r="N288" s="161"/>
      <c r="O288" s="201">
        <v>24150</v>
      </c>
      <c r="P288" s="161">
        <v>400</v>
      </c>
      <c r="Q288" s="201">
        <f>P288+O288</f>
        <v>24550</v>
      </c>
      <c r="R288" s="161"/>
      <c r="S288" s="201">
        <f>R288+Q288</f>
        <v>24550</v>
      </c>
      <c r="T288" s="161"/>
      <c r="U288" s="214">
        <f>S288</f>
        <v>24550</v>
      </c>
      <c r="V288" s="14">
        <v>24550</v>
      </c>
      <c r="W288" s="16">
        <f t="shared" si="22"/>
        <v>100</v>
      </c>
    </row>
    <row r="289" spans="1:23" ht="15" customHeight="1" x14ac:dyDescent="0.25">
      <c r="A289" s="119" t="s">
        <v>175</v>
      </c>
      <c r="B289" s="17" t="s">
        <v>42</v>
      </c>
      <c r="C289" s="192">
        <v>200</v>
      </c>
      <c r="D289" s="161"/>
      <c r="E289" s="193">
        <v>200</v>
      </c>
      <c r="F289" s="161"/>
      <c r="G289" s="192">
        <v>200</v>
      </c>
      <c r="H289" s="161"/>
      <c r="I289" s="193">
        <v>200</v>
      </c>
      <c r="J289" s="161">
        <v>853.32</v>
      </c>
      <c r="K289" s="163">
        <f t="shared" si="21"/>
        <v>426.66</v>
      </c>
      <c r="L289" s="161">
        <v>653</v>
      </c>
      <c r="M289" s="192">
        <f>L289+I289</f>
        <v>853</v>
      </c>
      <c r="N289" s="161"/>
      <c r="O289" s="201">
        <f>M289</f>
        <v>853</v>
      </c>
      <c r="P289" s="161"/>
      <c r="Q289" s="201">
        <f>O289</f>
        <v>853</v>
      </c>
      <c r="R289" s="161"/>
      <c r="S289" s="201">
        <f>Q289</f>
        <v>853</v>
      </c>
      <c r="T289" s="161"/>
      <c r="U289" s="214">
        <f>S289</f>
        <v>853</v>
      </c>
      <c r="V289" s="14">
        <v>853.32</v>
      </c>
      <c r="W289" s="25">
        <f t="shared" si="22"/>
        <v>100.0375146541618</v>
      </c>
    </row>
    <row r="290" spans="1:23" ht="15" customHeight="1" x14ac:dyDescent="0.25">
      <c r="A290" s="119" t="s">
        <v>74</v>
      </c>
      <c r="B290" s="17" t="s">
        <v>380</v>
      </c>
      <c r="C290" s="192">
        <v>346197</v>
      </c>
      <c r="D290" s="161"/>
      <c r="E290" s="193">
        <v>346197</v>
      </c>
      <c r="F290" s="161"/>
      <c r="G290" s="192">
        <v>346197</v>
      </c>
      <c r="H290" s="161"/>
      <c r="I290" s="193">
        <v>346197</v>
      </c>
      <c r="J290" s="161">
        <v>166436.09</v>
      </c>
      <c r="K290" s="163">
        <f t="shared" si="21"/>
        <v>48.075543693330673</v>
      </c>
      <c r="L290" s="161"/>
      <c r="M290" s="192">
        <v>346197</v>
      </c>
      <c r="N290" s="161"/>
      <c r="O290" s="201">
        <v>346197</v>
      </c>
      <c r="P290" s="161">
        <v>10600</v>
      </c>
      <c r="Q290" s="201">
        <f>P290+O290</f>
        <v>356797</v>
      </c>
      <c r="R290" s="161">
        <v>-9000</v>
      </c>
      <c r="S290" s="201">
        <f>R290+Q290</f>
        <v>347797</v>
      </c>
      <c r="T290" s="161">
        <v>-5011</v>
      </c>
      <c r="U290" s="214">
        <f>T290+S290</f>
        <v>342786</v>
      </c>
      <c r="V290" s="14">
        <v>339005.4</v>
      </c>
      <c r="W290" s="25">
        <f t="shared" si="22"/>
        <v>98.897096147450597</v>
      </c>
    </row>
    <row r="291" spans="1:23" ht="15" customHeight="1" x14ac:dyDescent="0.25">
      <c r="A291" s="119" t="s">
        <v>76</v>
      </c>
      <c r="B291" s="17" t="s">
        <v>77</v>
      </c>
      <c r="C291" s="192">
        <v>121169</v>
      </c>
      <c r="D291" s="161"/>
      <c r="E291" s="193">
        <v>121169</v>
      </c>
      <c r="F291" s="161"/>
      <c r="G291" s="192">
        <v>121169</v>
      </c>
      <c r="H291" s="161"/>
      <c r="I291" s="193">
        <v>121169</v>
      </c>
      <c r="J291" s="161">
        <v>58813.13</v>
      </c>
      <c r="K291" s="163">
        <f t="shared" si="21"/>
        <v>48.538099678960791</v>
      </c>
      <c r="L291" s="161"/>
      <c r="M291" s="192">
        <v>121169</v>
      </c>
      <c r="N291" s="161"/>
      <c r="O291" s="201">
        <v>121169</v>
      </c>
      <c r="P291" s="165">
        <v>3800</v>
      </c>
      <c r="Q291" s="201">
        <f>P291+O291</f>
        <v>124969</v>
      </c>
      <c r="R291" s="161"/>
      <c r="S291" s="201">
        <f>R291+Q291</f>
        <v>124969</v>
      </c>
      <c r="T291" s="161"/>
      <c r="U291" s="214">
        <f>S291</f>
        <v>124969</v>
      </c>
      <c r="V291" s="14">
        <v>120593.58</v>
      </c>
      <c r="W291" s="25">
        <f t="shared" si="22"/>
        <v>96.498795701333933</v>
      </c>
    </row>
    <row r="292" spans="1:23" ht="15" customHeight="1" x14ac:dyDescent="0.25">
      <c r="A292" s="119" t="s">
        <v>78</v>
      </c>
      <c r="B292" s="17" t="s">
        <v>79</v>
      </c>
      <c r="C292" s="192">
        <v>81690</v>
      </c>
      <c r="D292" s="161"/>
      <c r="E292" s="193">
        <v>81690</v>
      </c>
      <c r="F292" s="161"/>
      <c r="G292" s="192">
        <v>81690</v>
      </c>
      <c r="H292" s="161"/>
      <c r="I292" s="193">
        <v>81690</v>
      </c>
      <c r="J292" s="161">
        <v>44624.18</v>
      </c>
      <c r="K292" s="163">
        <f t="shared" si="21"/>
        <v>54.62624556249235</v>
      </c>
      <c r="L292" s="161"/>
      <c r="M292" s="192">
        <f>L292+I292</f>
        <v>81690</v>
      </c>
      <c r="N292" s="165"/>
      <c r="O292" s="201">
        <f>M292</f>
        <v>81690</v>
      </c>
      <c r="P292" s="165"/>
      <c r="Q292" s="201">
        <f>O292</f>
        <v>81690</v>
      </c>
      <c r="R292" s="161">
        <v>-600</v>
      </c>
      <c r="S292" s="201">
        <f>R292+Q292</f>
        <v>81090</v>
      </c>
      <c r="T292" s="161"/>
      <c r="U292" s="214">
        <f t="shared" ref="U292:U295" si="24">S292</f>
        <v>81090</v>
      </c>
      <c r="V292" s="14">
        <v>79351.45</v>
      </c>
      <c r="W292" s="25">
        <f t="shared" si="22"/>
        <v>97.856024170674559</v>
      </c>
    </row>
    <row r="293" spans="1:23" ht="15" customHeight="1" x14ac:dyDescent="0.25">
      <c r="A293" s="119" t="s">
        <v>78</v>
      </c>
      <c r="B293" s="17" t="s">
        <v>386</v>
      </c>
      <c r="C293" s="192"/>
      <c r="D293" s="161"/>
      <c r="E293" s="193"/>
      <c r="F293" s="161"/>
      <c r="G293" s="192"/>
      <c r="H293" s="161"/>
      <c r="I293" s="193"/>
      <c r="J293" s="215">
        <v>16.600000000000001</v>
      </c>
      <c r="K293" s="163"/>
      <c r="L293" s="161">
        <v>17</v>
      </c>
      <c r="M293" s="192">
        <v>17</v>
      </c>
      <c r="N293" s="161"/>
      <c r="O293" s="201">
        <v>17</v>
      </c>
      <c r="P293" s="165"/>
      <c r="Q293" s="201">
        <v>17</v>
      </c>
      <c r="R293" s="161"/>
      <c r="S293" s="201">
        <v>17</v>
      </c>
      <c r="T293" s="165"/>
      <c r="U293" s="214">
        <f t="shared" si="24"/>
        <v>17</v>
      </c>
      <c r="V293" s="14">
        <v>16.600000000000001</v>
      </c>
      <c r="W293" s="25">
        <f t="shared" si="22"/>
        <v>97.64705882352942</v>
      </c>
    </row>
    <row r="294" spans="1:23" ht="15" customHeight="1" x14ac:dyDescent="0.25">
      <c r="A294" s="120" t="s">
        <v>130</v>
      </c>
      <c r="B294" s="147" t="s">
        <v>393</v>
      </c>
      <c r="C294" s="192">
        <v>500</v>
      </c>
      <c r="D294" s="161"/>
      <c r="E294" s="193">
        <v>500</v>
      </c>
      <c r="F294" s="161"/>
      <c r="G294" s="192">
        <v>500</v>
      </c>
      <c r="H294" s="161"/>
      <c r="I294" s="193">
        <v>500</v>
      </c>
      <c r="J294" s="161">
        <v>1493.11</v>
      </c>
      <c r="K294" s="163">
        <f t="shared" si="21"/>
        <v>298.62200000000001</v>
      </c>
      <c r="L294" s="163">
        <v>1000</v>
      </c>
      <c r="M294" s="192">
        <f>L294+I294</f>
        <v>1500</v>
      </c>
      <c r="N294" s="161"/>
      <c r="O294" s="201">
        <f>M294</f>
        <v>1500</v>
      </c>
      <c r="P294" s="161"/>
      <c r="Q294" s="201">
        <f>O294</f>
        <v>1500</v>
      </c>
      <c r="R294" s="161"/>
      <c r="S294" s="201">
        <f>Q294</f>
        <v>1500</v>
      </c>
      <c r="T294" s="161"/>
      <c r="U294" s="214">
        <f t="shared" si="24"/>
        <v>1500</v>
      </c>
      <c r="V294" s="14">
        <v>1755.74</v>
      </c>
      <c r="W294" s="25">
        <f t="shared" si="22"/>
        <v>117.04933333333334</v>
      </c>
    </row>
    <row r="295" spans="1:23" ht="15" customHeight="1" x14ac:dyDescent="0.25">
      <c r="A295" s="119" t="s">
        <v>78</v>
      </c>
      <c r="B295" s="17" t="s">
        <v>236</v>
      </c>
      <c r="C295" s="192">
        <v>600</v>
      </c>
      <c r="D295" s="161"/>
      <c r="E295" s="193">
        <v>600</v>
      </c>
      <c r="F295" s="161"/>
      <c r="G295" s="192">
        <v>600</v>
      </c>
      <c r="H295" s="161"/>
      <c r="I295" s="193">
        <v>600</v>
      </c>
      <c r="J295" s="161">
        <v>549.6</v>
      </c>
      <c r="K295" s="163">
        <f t="shared" si="21"/>
        <v>91.600000000000009</v>
      </c>
      <c r="L295" s="161"/>
      <c r="M295" s="192">
        <v>600</v>
      </c>
      <c r="N295" s="161"/>
      <c r="O295" s="201">
        <v>600</v>
      </c>
      <c r="P295" s="161"/>
      <c r="Q295" s="201">
        <v>600</v>
      </c>
      <c r="R295" s="161"/>
      <c r="S295" s="201">
        <v>600</v>
      </c>
      <c r="T295" s="161"/>
      <c r="U295" s="214">
        <f t="shared" si="24"/>
        <v>600</v>
      </c>
      <c r="V295" s="14">
        <v>549.6</v>
      </c>
      <c r="W295" s="16">
        <f t="shared" si="22"/>
        <v>91.600000000000009</v>
      </c>
    </row>
    <row r="296" spans="1:23" ht="15" customHeight="1" x14ac:dyDescent="0.25">
      <c r="A296" s="119" t="s">
        <v>175</v>
      </c>
      <c r="B296" s="17" t="s">
        <v>237</v>
      </c>
      <c r="C296" s="192">
        <v>17600</v>
      </c>
      <c r="D296" s="161"/>
      <c r="E296" s="193">
        <v>17600</v>
      </c>
      <c r="F296" s="161"/>
      <c r="G296" s="192">
        <v>17600</v>
      </c>
      <c r="H296" s="161"/>
      <c r="I296" s="193">
        <v>17600</v>
      </c>
      <c r="J296" s="161">
        <v>6540.76</v>
      </c>
      <c r="K296" s="163">
        <f t="shared" si="21"/>
        <v>37.163409090909092</v>
      </c>
      <c r="L296" s="161">
        <v>-674</v>
      </c>
      <c r="M296" s="192">
        <f>L296+I296</f>
        <v>16926</v>
      </c>
      <c r="N296" s="161"/>
      <c r="O296" s="201">
        <f>M296</f>
        <v>16926</v>
      </c>
      <c r="P296" s="161"/>
      <c r="Q296" s="201">
        <f>O296</f>
        <v>16926</v>
      </c>
      <c r="R296" s="161"/>
      <c r="S296" s="201">
        <f>Q296</f>
        <v>16926</v>
      </c>
      <c r="T296" s="161">
        <v>-867</v>
      </c>
      <c r="U296" s="214">
        <f>T296+S296</f>
        <v>16059</v>
      </c>
      <c r="V296" s="14">
        <v>16059</v>
      </c>
      <c r="W296" s="16">
        <f t="shared" si="22"/>
        <v>100</v>
      </c>
    </row>
    <row r="297" spans="1:23" ht="15" customHeight="1" x14ac:dyDescent="0.25">
      <c r="A297" s="119" t="s">
        <v>78</v>
      </c>
      <c r="B297" s="17" t="s">
        <v>381</v>
      </c>
      <c r="C297" s="192"/>
      <c r="D297" s="161"/>
      <c r="E297" s="193"/>
      <c r="F297" s="161"/>
      <c r="G297" s="192"/>
      <c r="H297" s="161"/>
      <c r="I297" s="193"/>
      <c r="J297" s="161">
        <v>65.34</v>
      </c>
      <c r="K297" s="163"/>
      <c r="L297" s="161">
        <v>65</v>
      </c>
      <c r="M297" s="195">
        <f>L297</f>
        <v>65</v>
      </c>
      <c r="N297" s="161"/>
      <c r="O297" s="196">
        <f>M297</f>
        <v>65</v>
      </c>
      <c r="P297" s="161"/>
      <c r="Q297" s="196">
        <f>O297</f>
        <v>65</v>
      </c>
      <c r="R297" s="165"/>
      <c r="S297" s="196">
        <f>Q297</f>
        <v>65</v>
      </c>
      <c r="T297" s="161"/>
      <c r="U297" s="210">
        <f>S297</f>
        <v>65</v>
      </c>
      <c r="V297" s="14">
        <v>65.34</v>
      </c>
      <c r="W297" s="25">
        <f t="shared" si="22"/>
        <v>100.52307692307694</v>
      </c>
    </row>
    <row r="298" spans="1:23" ht="15" customHeight="1" x14ac:dyDescent="0.25">
      <c r="A298" s="120">
        <v>635006</v>
      </c>
      <c r="B298" s="147" t="s">
        <v>238</v>
      </c>
      <c r="C298" s="192">
        <v>30000</v>
      </c>
      <c r="D298" s="161"/>
      <c r="E298" s="193">
        <v>30000</v>
      </c>
      <c r="F298" s="161"/>
      <c r="G298" s="192">
        <v>30000</v>
      </c>
      <c r="H298" s="161">
        <v>-15000</v>
      </c>
      <c r="I298" s="193">
        <f>H298+G298</f>
        <v>15000</v>
      </c>
      <c r="J298" s="215">
        <v>650</v>
      </c>
      <c r="K298" s="216">
        <f t="shared" si="21"/>
        <v>4.3333333333333339</v>
      </c>
      <c r="L298" s="161"/>
      <c r="M298" s="220">
        <f>L298+I298</f>
        <v>15000</v>
      </c>
      <c r="N298" s="161"/>
      <c r="O298" s="196">
        <f>M298</f>
        <v>15000</v>
      </c>
      <c r="P298" s="161"/>
      <c r="Q298" s="196">
        <f>O298</f>
        <v>15000</v>
      </c>
      <c r="R298" s="161"/>
      <c r="S298" s="196">
        <f>Q298</f>
        <v>15000</v>
      </c>
      <c r="T298" s="161"/>
      <c r="U298" s="210">
        <f>S298</f>
        <v>15000</v>
      </c>
      <c r="V298" s="14">
        <v>14496.58</v>
      </c>
      <c r="W298" s="25">
        <f t="shared" si="22"/>
        <v>96.643866666666668</v>
      </c>
    </row>
    <row r="299" spans="1:23" ht="15" customHeight="1" x14ac:dyDescent="0.25">
      <c r="A299" s="120"/>
      <c r="B299" s="147"/>
      <c r="C299" s="192"/>
      <c r="D299" s="161"/>
      <c r="E299" s="193"/>
      <c r="F299" s="161"/>
      <c r="G299" s="192"/>
      <c r="H299" s="161"/>
      <c r="I299" s="193"/>
      <c r="J299" s="161"/>
      <c r="K299" s="163"/>
      <c r="L299" s="161"/>
      <c r="M299" s="195"/>
      <c r="N299" s="161"/>
      <c r="O299" s="196"/>
      <c r="P299" s="161"/>
      <c r="Q299" s="196"/>
      <c r="R299" s="161"/>
      <c r="S299" s="196"/>
      <c r="T299" s="161"/>
      <c r="U299" s="210"/>
      <c r="V299" s="14"/>
      <c r="W299" s="16"/>
    </row>
    <row r="300" spans="1:23" ht="15" customHeight="1" x14ac:dyDescent="0.25">
      <c r="A300" s="118" t="s">
        <v>239</v>
      </c>
      <c r="B300" s="146" t="s">
        <v>240</v>
      </c>
      <c r="C300" s="197">
        <f>SUM(C302:C336)</f>
        <v>1450047</v>
      </c>
      <c r="D300" s="161"/>
      <c r="E300" s="198">
        <f>SUM(E302:E336)</f>
        <v>1450047</v>
      </c>
      <c r="F300" s="161"/>
      <c r="G300" s="197">
        <f>SUM(G302:G336)</f>
        <v>1450047</v>
      </c>
      <c r="H300" s="161"/>
      <c r="I300" s="198">
        <f>SUM(I302:I336)</f>
        <v>1450047</v>
      </c>
      <c r="J300" s="199">
        <f>J301+J319</f>
        <v>703267.8</v>
      </c>
      <c r="K300" s="218">
        <f t="shared" si="21"/>
        <v>48.499655528407018</v>
      </c>
      <c r="L300" s="161"/>
      <c r="M300" s="197">
        <f>SUM(M302:M336)</f>
        <v>1459266</v>
      </c>
      <c r="N300" s="161"/>
      <c r="O300" s="200">
        <f>SUM(O302:O336)</f>
        <v>1459266</v>
      </c>
      <c r="P300" s="161"/>
      <c r="Q300" s="200">
        <f>SUM(Q302:Q336)</f>
        <v>1460082</v>
      </c>
      <c r="R300" s="161"/>
      <c r="S300" s="200">
        <f>SUM(S302:S336)</f>
        <v>1460082</v>
      </c>
      <c r="T300" s="161"/>
      <c r="U300" s="223">
        <f>SUM(U302:U336)</f>
        <v>1530678</v>
      </c>
      <c r="V300" s="18">
        <f>SUM(V302:V336)</f>
        <v>1528180.6400000001</v>
      </c>
      <c r="W300" s="30">
        <f t="shared" si="22"/>
        <v>99.836846155755822</v>
      </c>
    </row>
    <row r="301" spans="1:23" ht="15" customHeight="1" x14ac:dyDescent="0.25">
      <c r="A301" s="118"/>
      <c r="B301" s="146" t="s">
        <v>384</v>
      </c>
      <c r="C301" s="197"/>
      <c r="D301" s="161"/>
      <c r="E301" s="198"/>
      <c r="F301" s="161"/>
      <c r="G301" s="197"/>
      <c r="H301" s="161"/>
      <c r="I301" s="198"/>
      <c r="J301" s="222">
        <f>SUM(J302:J317)</f>
        <v>376897.6</v>
      </c>
      <c r="K301" s="163"/>
      <c r="L301" s="161"/>
      <c r="M301" s="197"/>
      <c r="N301" s="161"/>
      <c r="O301" s="200"/>
      <c r="P301" s="161"/>
      <c r="Q301" s="200"/>
      <c r="R301" s="161"/>
      <c r="S301" s="200"/>
      <c r="T301" s="161"/>
      <c r="U301" s="223"/>
      <c r="V301" s="14"/>
      <c r="W301" s="16"/>
    </row>
    <row r="302" spans="1:23" ht="15" customHeight="1" x14ac:dyDescent="0.25">
      <c r="A302" s="119" t="s">
        <v>175</v>
      </c>
      <c r="B302" s="146" t="s">
        <v>394</v>
      </c>
      <c r="C302" s="192">
        <v>541306</v>
      </c>
      <c r="D302" s="161"/>
      <c r="E302" s="193">
        <v>541306</v>
      </c>
      <c r="F302" s="161"/>
      <c r="G302" s="192">
        <v>541306</v>
      </c>
      <c r="H302" s="161"/>
      <c r="I302" s="193">
        <v>541306</v>
      </c>
      <c r="J302" s="215">
        <v>288095</v>
      </c>
      <c r="K302" s="163">
        <f t="shared" si="21"/>
        <v>53.222207032621107</v>
      </c>
      <c r="L302" s="161">
        <v>36236</v>
      </c>
      <c r="M302" s="192">
        <f>L302+I302</f>
        <v>577542</v>
      </c>
      <c r="N302" s="161"/>
      <c r="O302" s="201">
        <f>M302</f>
        <v>577542</v>
      </c>
      <c r="P302" s="161"/>
      <c r="Q302" s="201">
        <f>O302</f>
        <v>577542</v>
      </c>
      <c r="R302" s="161"/>
      <c r="S302" s="201">
        <f>Q302</f>
        <v>577542</v>
      </c>
      <c r="T302" s="161">
        <v>23369</v>
      </c>
      <c r="U302" s="224">
        <f t="shared" ref="U302:U307" si="25">T302+S302</f>
        <v>600911</v>
      </c>
      <c r="V302" s="112">
        <v>600911</v>
      </c>
      <c r="W302" s="16">
        <f t="shared" si="22"/>
        <v>100</v>
      </c>
    </row>
    <row r="303" spans="1:23" ht="15" customHeight="1" x14ac:dyDescent="0.25">
      <c r="A303" s="119" t="s">
        <v>175</v>
      </c>
      <c r="B303" s="17" t="s">
        <v>241</v>
      </c>
      <c r="C303" s="192">
        <v>630</v>
      </c>
      <c r="D303" s="161"/>
      <c r="E303" s="193">
        <v>630</v>
      </c>
      <c r="F303" s="161"/>
      <c r="G303" s="192">
        <v>630</v>
      </c>
      <c r="H303" s="161"/>
      <c r="I303" s="193">
        <v>630</v>
      </c>
      <c r="J303" s="215">
        <v>73</v>
      </c>
      <c r="K303" s="163">
        <f t="shared" si="21"/>
        <v>11.587301587301587</v>
      </c>
      <c r="L303" s="161">
        <v>-557</v>
      </c>
      <c r="M303" s="192">
        <f>L303+I303</f>
        <v>73</v>
      </c>
      <c r="N303" s="161"/>
      <c r="O303" s="201">
        <f>M303</f>
        <v>73</v>
      </c>
      <c r="P303" s="161"/>
      <c r="Q303" s="201">
        <f>O303</f>
        <v>73</v>
      </c>
      <c r="R303" s="161"/>
      <c r="S303" s="201">
        <f>Q303</f>
        <v>73</v>
      </c>
      <c r="T303" s="161">
        <v>108</v>
      </c>
      <c r="U303" s="224">
        <f t="shared" si="25"/>
        <v>181</v>
      </c>
      <c r="V303" s="112">
        <v>181</v>
      </c>
      <c r="W303" s="16">
        <f t="shared" si="22"/>
        <v>100</v>
      </c>
    </row>
    <row r="304" spans="1:23" ht="15" customHeight="1" x14ac:dyDescent="0.25">
      <c r="A304" s="119" t="s">
        <v>175</v>
      </c>
      <c r="B304" s="17" t="s">
        <v>242</v>
      </c>
      <c r="C304" s="192">
        <v>200</v>
      </c>
      <c r="D304" s="161"/>
      <c r="E304" s="193">
        <v>200</v>
      </c>
      <c r="F304" s="161"/>
      <c r="G304" s="192">
        <v>200</v>
      </c>
      <c r="H304" s="161"/>
      <c r="I304" s="193">
        <v>200</v>
      </c>
      <c r="J304" s="215">
        <v>16.600000000000001</v>
      </c>
      <c r="K304" s="216">
        <f t="shared" si="21"/>
        <v>8.3000000000000007</v>
      </c>
      <c r="L304" s="161"/>
      <c r="M304" s="192">
        <v>200</v>
      </c>
      <c r="N304" s="161"/>
      <c r="O304" s="201">
        <v>200</v>
      </c>
      <c r="P304" s="161"/>
      <c r="Q304" s="201">
        <v>200</v>
      </c>
      <c r="R304" s="161"/>
      <c r="S304" s="201">
        <v>200</v>
      </c>
      <c r="T304" s="161">
        <v>-134</v>
      </c>
      <c r="U304" s="224">
        <f t="shared" si="25"/>
        <v>66</v>
      </c>
      <c r="V304" s="14">
        <v>66.400000000000006</v>
      </c>
      <c r="W304" s="25">
        <f t="shared" si="22"/>
        <v>100.60606060606061</v>
      </c>
    </row>
    <row r="305" spans="1:23" ht="15" customHeight="1" x14ac:dyDescent="0.25">
      <c r="A305" s="119" t="s">
        <v>175</v>
      </c>
      <c r="B305" s="17" t="s">
        <v>243</v>
      </c>
      <c r="C305" s="192">
        <v>6600</v>
      </c>
      <c r="D305" s="161"/>
      <c r="E305" s="193">
        <v>6600</v>
      </c>
      <c r="F305" s="161"/>
      <c r="G305" s="192">
        <v>6600</v>
      </c>
      <c r="H305" s="161"/>
      <c r="I305" s="193">
        <v>6600</v>
      </c>
      <c r="J305" s="215">
        <v>4212</v>
      </c>
      <c r="K305" s="163">
        <f t="shared" si="21"/>
        <v>63.81818181818182</v>
      </c>
      <c r="L305" s="161"/>
      <c r="M305" s="192">
        <v>6600</v>
      </c>
      <c r="N305" s="161"/>
      <c r="O305" s="201">
        <v>6600</v>
      </c>
      <c r="P305" s="161"/>
      <c r="Q305" s="201">
        <v>6600</v>
      </c>
      <c r="R305" s="161"/>
      <c r="S305" s="201">
        <v>6600</v>
      </c>
      <c r="T305" s="161">
        <v>61</v>
      </c>
      <c r="U305" s="224">
        <f t="shared" si="25"/>
        <v>6661</v>
      </c>
      <c r="V305" s="14">
        <v>6661.2</v>
      </c>
      <c r="W305" s="25">
        <f t="shared" si="22"/>
        <v>100.00300255216933</v>
      </c>
    </row>
    <row r="306" spans="1:23" ht="15" customHeight="1" x14ac:dyDescent="0.25">
      <c r="A306" s="119" t="s">
        <v>175</v>
      </c>
      <c r="B306" s="17" t="s">
        <v>244</v>
      </c>
      <c r="C306" s="192">
        <v>9240</v>
      </c>
      <c r="D306" s="161"/>
      <c r="E306" s="193">
        <v>9240</v>
      </c>
      <c r="F306" s="161"/>
      <c r="G306" s="192">
        <v>9240</v>
      </c>
      <c r="H306" s="161"/>
      <c r="I306" s="193">
        <v>9240</v>
      </c>
      <c r="J306" s="215">
        <v>5728</v>
      </c>
      <c r="K306" s="163">
        <f t="shared" si="21"/>
        <v>61.991341991341983</v>
      </c>
      <c r="L306" s="161">
        <v>308</v>
      </c>
      <c r="M306" s="192">
        <f>L306+I306</f>
        <v>9548</v>
      </c>
      <c r="N306" s="161"/>
      <c r="O306" s="201">
        <f>M306</f>
        <v>9548</v>
      </c>
      <c r="P306" s="161"/>
      <c r="Q306" s="201">
        <f>O306</f>
        <v>9548</v>
      </c>
      <c r="R306" s="161"/>
      <c r="S306" s="201">
        <f>Q306</f>
        <v>9548</v>
      </c>
      <c r="T306" s="161">
        <v>148</v>
      </c>
      <c r="U306" s="224">
        <f t="shared" si="25"/>
        <v>9696</v>
      </c>
      <c r="V306" s="14">
        <v>9696</v>
      </c>
      <c r="W306" s="16">
        <f t="shared" si="22"/>
        <v>100</v>
      </c>
    </row>
    <row r="307" spans="1:23" ht="15" customHeight="1" x14ac:dyDescent="0.25">
      <c r="A307" s="119" t="s">
        <v>175</v>
      </c>
      <c r="B307" s="17" t="s">
        <v>245</v>
      </c>
      <c r="C307" s="192">
        <v>27360</v>
      </c>
      <c r="D307" s="161"/>
      <c r="E307" s="193">
        <v>27360</v>
      </c>
      <c r="F307" s="161"/>
      <c r="G307" s="192">
        <v>27360</v>
      </c>
      <c r="H307" s="161"/>
      <c r="I307" s="193">
        <v>27360</v>
      </c>
      <c r="J307" s="215">
        <v>13680</v>
      </c>
      <c r="K307" s="216">
        <f t="shared" si="21"/>
        <v>50</v>
      </c>
      <c r="L307" s="161"/>
      <c r="M307" s="192">
        <v>27360</v>
      </c>
      <c r="N307" s="161"/>
      <c r="O307" s="201">
        <v>27360</v>
      </c>
      <c r="P307" s="161">
        <v>480</v>
      </c>
      <c r="Q307" s="201">
        <f>P307+O307</f>
        <v>27840</v>
      </c>
      <c r="R307" s="161"/>
      <c r="S307" s="201">
        <f>R307+Q307</f>
        <v>27840</v>
      </c>
      <c r="T307" s="161"/>
      <c r="U307" s="224">
        <f t="shared" si="25"/>
        <v>27840</v>
      </c>
      <c r="V307" s="14">
        <v>27840</v>
      </c>
      <c r="W307" s="16">
        <f t="shared" si="22"/>
        <v>100</v>
      </c>
    </row>
    <row r="308" spans="1:23" ht="15" customHeight="1" x14ac:dyDescent="0.25">
      <c r="A308" s="119" t="s">
        <v>175</v>
      </c>
      <c r="B308" s="17" t="s">
        <v>246</v>
      </c>
      <c r="C308" s="192">
        <v>96313</v>
      </c>
      <c r="D308" s="161"/>
      <c r="E308" s="193">
        <v>96313</v>
      </c>
      <c r="F308" s="161"/>
      <c r="G308" s="192">
        <v>96313</v>
      </c>
      <c r="H308" s="161"/>
      <c r="I308" s="193">
        <v>96313</v>
      </c>
      <c r="J308" s="215">
        <v>53192</v>
      </c>
      <c r="K308" s="163">
        <f t="shared" si="21"/>
        <v>55.228266173829077</v>
      </c>
      <c r="L308" s="161"/>
      <c r="M308" s="192">
        <v>96313</v>
      </c>
      <c r="N308" s="161"/>
      <c r="O308" s="201">
        <v>96313</v>
      </c>
      <c r="P308" s="161"/>
      <c r="Q308" s="201">
        <v>96313</v>
      </c>
      <c r="R308" s="161"/>
      <c r="S308" s="201">
        <v>96313</v>
      </c>
      <c r="T308" s="161"/>
      <c r="U308" s="231">
        <v>96313</v>
      </c>
      <c r="V308" s="105">
        <v>96313</v>
      </c>
      <c r="W308" s="16">
        <f t="shared" si="22"/>
        <v>100</v>
      </c>
    </row>
    <row r="309" spans="1:23" ht="15" customHeight="1" x14ac:dyDescent="0.25">
      <c r="A309" s="119" t="s">
        <v>175</v>
      </c>
      <c r="B309" s="17" t="s">
        <v>247</v>
      </c>
      <c r="C309" s="192">
        <v>400</v>
      </c>
      <c r="D309" s="161"/>
      <c r="E309" s="193">
        <v>400</v>
      </c>
      <c r="F309" s="161"/>
      <c r="G309" s="192">
        <v>400</v>
      </c>
      <c r="H309" s="161"/>
      <c r="I309" s="193">
        <v>400</v>
      </c>
      <c r="J309" s="215">
        <v>400</v>
      </c>
      <c r="K309" s="216">
        <f t="shared" si="21"/>
        <v>100</v>
      </c>
      <c r="L309" s="161"/>
      <c r="M309" s="192">
        <v>400</v>
      </c>
      <c r="N309" s="161"/>
      <c r="O309" s="201">
        <v>400</v>
      </c>
      <c r="P309" s="161"/>
      <c r="Q309" s="201">
        <v>400</v>
      </c>
      <c r="R309" s="161"/>
      <c r="S309" s="201">
        <v>400</v>
      </c>
      <c r="T309" s="161"/>
      <c r="U309" s="224">
        <v>400</v>
      </c>
      <c r="V309" s="109">
        <v>400</v>
      </c>
      <c r="W309" s="16">
        <f t="shared" si="22"/>
        <v>100</v>
      </c>
    </row>
    <row r="310" spans="1:23" ht="15" customHeight="1" x14ac:dyDescent="0.25">
      <c r="A310" s="119" t="s">
        <v>175</v>
      </c>
      <c r="B310" s="17" t="s">
        <v>248</v>
      </c>
      <c r="C310" s="192">
        <v>1000</v>
      </c>
      <c r="D310" s="161"/>
      <c r="E310" s="193">
        <v>1000</v>
      </c>
      <c r="F310" s="161"/>
      <c r="G310" s="192">
        <v>1000</v>
      </c>
      <c r="H310" s="161"/>
      <c r="I310" s="193">
        <v>1000</v>
      </c>
      <c r="J310" s="215">
        <v>1400</v>
      </c>
      <c r="K310" s="216">
        <f t="shared" si="21"/>
        <v>140</v>
      </c>
      <c r="L310" s="161">
        <v>400</v>
      </c>
      <c r="M310" s="192">
        <v>1400</v>
      </c>
      <c r="N310" s="161"/>
      <c r="O310" s="201">
        <v>1400</v>
      </c>
      <c r="P310" s="161"/>
      <c r="Q310" s="201">
        <v>1400</v>
      </c>
      <c r="R310" s="161"/>
      <c r="S310" s="201">
        <v>1400</v>
      </c>
      <c r="T310" s="161"/>
      <c r="U310" s="224">
        <v>1400</v>
      </c>
      <c r="V310" s="109">
        <v>1400</v>
      </c>
      <c r="W310" s="16">
        <f t="shared" si="22"/>
        <v>100</v>
      </c>
    </row>
    <row r="311" spans="1:23" ht="15" customHeight="1" x14ac:dyDescent="0.25">
      <c r="A311" s="119" t="s">
        <v>175</v>
      </c>
      <c r="B311" s="21" t="s">
        <v>249</v>
      </c>
      <c r="C311" s="192">
        <v>600</v>
      </c>
      <c r="D311" s="161"/>
      <c r="E311" s="193">
        <v>600</v>
      </c>
      <c r="F311" s="161"/>
      <c r="G311" s="192">
        <v>600</v>
      </c>
      <c r="H311" s="161"/>
      <c r="I311" s="193">
        <v>600</v>
      </c>
      <c r="J311" s="215">
        <v>0</v>
      </c>
      <c r="K311" s="163">
        <f t="shared" si="21"/>
        <v>0</v>
      </c>
      <c r="L311" s="161"/>
      <c r="M311" s="192">
        <v>600</v>
      </c>
      <c r="N311" s="161"/>
      <c r="O311" s="201">
        <v>600</v>
      </c>
      <c r="P311" s="161"/>
      <c r="Q311" s="201">
        <v>600</v>
      </c>
      <c r="R311" s="161"/>
      <c r="S311" s="201">
        <v>600</v>
      </c>
      <c r="T311" s="161"/>
      <c r="U311" s="224">
        <v>600</v>
      </c>
      <c r="V311" s="109">
        <v>450</v>
      </c>
      <c r="W311" s="16">
        <f t="shared" si="22"/>
        <v>75</v>
      </c>
    </row>
    <row r="312" spans="1:23" ht="15" customHeight="1" x14ac:dyDescent="0.25">
      <c r="A312" s="119" t="s">
        <v>175</v>
      </c>
      <c r="B312" s="21" t="s">
        <v>250</v>
      </c>
      <c r="C312" s="192">
        <v>4000</v>
      </c>
      <c r="D312" s="161"/>
      <c r="E312" s="193">
        <v>4000</v>
      </c>
      <c r="F312" s="161"/>
      <c r="G312" s="192">
        <v>4000</v>
      </c>
      <c r="H312" s="161"/>
      <c r="I312" s="193">
        <v>4000</v>
      </c>
      <c r="J312" s="215">
        <v>2000</v>
      </c>
      <c r="K312" s="216">
        <f t="shared" si="21"/>
        <v>50</v>
      </c>
      <c r="L312" s="161"/>
      <c r="M312" s="192">
        <v>4000</v>
      </c>
      <c r="N312" s="161"/>
      <c r="O312" s="201">
        <v>4000</v>
      </c>
      <c r="P312" s="161"/>
      <c r="Q312" s="201">
        <v>4000</v>
      </c>
      <c r="R312" s="161"/>
      <c r="S312" s="201">
        <v>4000</v>
      </c>
      <c r="T312" s="161"/>
      <c r="U312" s="224">
        <v>4000</v>
      </c>
      <c r="V312" s="109">
        <v>4000</v>
      </c>
      <c r="W312" s="16">
        <f t="shared" si="22"/>
        <v>100</v>
      </c>
    </row>
    <row r="313" spans="1:23" ht="15" customHeight="1" x14ac:dyDescent="0.25">
      <c r="A313" s="119" t="s">
        <v>175</v>
      </c>
      <c r="B313" s="17" t="s">
        <v>377</v>
      </c>
      <c r="C313" s="192"/>
      <c r="D313" s="161"/>
      <c r="E313" s="193"/>
      <c r="F313" s="161"/>
      <c r="G313" s="192"/>
      <c r="H313" s="161"/>
      <c r="I313" s="193"/>
      <c r="J313" s="215">
        <v>5215</v>
      </c>
      <c r="K313" s="163"/>
      <c r="L313" s="161">
        <v>5215</v>
      </c>
      <c r="M313" s="192">
        <v>5215</v>
      </c>
      <c r="N313" s="161"/>
      <c r="O313" s="201">
        <v>5215</v>
      </c>
      <c r="P313" s="161"/>
      <c r="Q313" s="201">
        <v>5215</v>
      </c>
      <c r="R313" s="161"/>
      <c r="S313" s="201">
        <v>5215</v>
      </c>
      <c r="T313" s="161"/>
      <c r="U313" s="224">
        <v>5215</v>
      </c>
      <c r="V313" s="109">
        <v>5215</v>
      </c>
      <c r="W313" s="16">
        <f t="shared" si="22"/>
        <v>100</v>
      </c>
    </row>
    <row r="314" spans="1:23" ht="15" customHeight="1" x14ac:dyDescent="0.25">
      <c r="A314" s="119" t="s">
        <v>175</v>
      </c>
      <c r="B314" s="17" t="s">
        <v>378</v>
      </c>
      <c r="C314" s="192"/>
      <c r="D314" s="161"/>
      <c r="E314" s="193"/>
      <c r="F314" s="161"/>
      <c r="G314" s="192"/>
      <c r="H314" s="161"/>
      <c r="I314" s="193"/>
      <c r="J314" s="215">
        <v>2057</v>
      </c>
      <c r="K314" s="163"/>
      <c r="L314" s="161">
        <v>2170</v>
      </c>
      <c r="M314" s="192">
        <f>L314</f>
        <v>2170</v>
      </c>
      <c r="N314" s="161"/>
      <c r="O314" s="201">
        <f>M314</f>
        <v>2170</v>
      </c>
      <c r="P314" s="161"/>
      <c r="Q314" s="201">
        <f>O314</f>
        <v>2170</v>
      </c>
      <c r="R314" s="161"/>
      <c r="S314" s="201">
        <f>Q314</f>
        <v>2170</v>
      </c>
      <c r="T314" s="161">
        <v>-17</v>
      </c>
      <c r="U314" s="224">
        <f>T314+S314</f>
        <v>2153</v>
      </c>
      <c r="V314" s="14">
        <v>2152.48</v>
      </c>
      <c r="W314" s="25">
        <f t="shared" si="22"/>
        <v>99.975847654435668</v>
      </c>
    </row>
    <row r="315" spans="1:23" ht="15" customHeight="1" x14ac:dyDescent="0.25">
      <c r="A315" s="119" t="s">
        <v>383</v>
      </c>
      <c r="B315" s="17" t="s">
        <v>382</v>
      </c>
      <c r="C315" s="192"/>
      <c r="D315" s="161"/>
      <c r="E315" s="193"/>
      <c r="F315" s="161"/>
      <c r="G315" s="192"/>
      <c r="H315" s="161"/>
      <c r="I315" s="193"/>
      <c r="J315" s="215">
        <v>829</v>
      </c>
      <c r="K315" s="163"/>
      <c r="L315" s="161">
        <v>829</v>
      </c>
      <c r="M315" s="192">
        <v>829</v>
      </c>
      <c r="N315" s="161"/>
      <c r="O315" s="201">
        <v>829</v>
      </c>
      <c r="P315" s="161"/>
      <c r="Q315" s="201">
        <v>829</v>
      </c>
      <c r="R315" s="161"/>
      <c r="S315" s="201">
        <v>829</v>
      </c>
      <c r="T315" s="161">
        <v>2135</v>
      </c>
      <c r="U315" s="224">
        <f>T315+S315</f>
        <v>2964</v>
      </c>
      <c r="V315" s="109">
        <v>2964</v>
      </c>
      <c r="W315" s="16">
        <f t="shared" si="22"/>
        <v>100</v>
      </c>
    </row>
    <row r="316" spans="1:23" ht="15" customHeight="1" x14ac:dyDescent="0.25">
      <c r="A316" s="119" t="s">
        <v>175</v>
      </c>
      <c r="B316" s="17" t="s">
        <v>251</v>
      </c>
      <c r="C316" s="192">
        <v>400</v>
      </c>
      <c r="D316" s="161"/>
      <c r="E316" s="193">
        <v>400</v>
      </c>
      <c r="F316" s="161"/>
      <c r="G316" s="192">
        <v>400</v>
      </c>
      <c r="H316" s="161"/>
      <c r="I316" s="193">
        <v>400</v>
      </c>
      <c r="J316" s="215">
        <v>0</v>
      </c>
      <c r="K316" s="163">
        <f t="shared" ref="K316:K380" si="26">J316/I316*100</f>
        <v>0</v>
      </c>
      <c r="L316" s="161">
        <v>-400</v>
      </c>
      <c r="M316" s="192">
        <v>0</v>
      </c>
      <c r="N316" s="161"/>
      <c r="O316" s="201">
        <v>0</v>
      </c>
      <c r="P316" s="161"/>
      <c r="Q316" s="201">
        <v>0</v>
      </c>
      <c r="R316" s="161"/>
      <c r="S316" s="201">
        <v>0</v>
      </c>
      <c r="T316" s="161"/>
      <c r="U316" s="224">
        <v>0</v>
      </c>
      <c r="V316" s="109">
        <v>0</v>
      </c>
      <c r="W316" s="16">
        <v>0</v>
      </c>
    </row>
    <row r="317" spans="1:23" ht="15" customHeight="1" x14ac:dyDescent="0.25">
      <c r="A317" s="119">
        <v>637005</v>
      </c>
      <c r="B317" s="17" t="s">
        <v>252</v>
      </c>
      <c r="C317" s="192">
        <v>600</v>
      </c>
      <c r="D317" s="161"/>
      <c r="E317" s="193">
        <v>600</v>
      </c>
      <c r="F317" s="161"/>
      <c r="G317" s="192">
        <v>600</v>
      </c>
      <c r="H317" s="161"/>
      <c r="I317" s="193">
        <v>600</v>
      </c>
      <c r="J317" s="215">
        <v>0</v>
      </c>
      <c r="K317" s="163">
        <f t="shared" si="26"/>
        <v>0</v>
      </c>
      <c r="L317" s="161"/>
      <c r="M317" s="192">
        <v>600</v>
      </c>
      <c r="N317" s="161"/>
      <c r="O317" s="201">
        <v>600</v>
      </c>
      <c r="P317" s="161"/>
      <c r="Q317" s="201">
        <v>600</v>
      </c>
      <c r="R317" s="161"/>
      <c r="S317" s="201">
        <v>600</v>
      </c>
      <c r="T317" s="161"/>
      <c r="U317" s="224">
        <v>600</v>
      </c>
      <c r="V317" s="109">
        <v>180</v>
      </c>
      <c r="W317" s="16">
        <f t="shared" si="22"/>
        <v>30</v>
      </c>
    </row>
    <row r="318" spans="1:23" ht="15" customHeight="1" x14ac:dyDescent="0.25">
      <c r="A318" s="119">
        <v>637002</v>
      </c>
      <c r="B318" s="17" t="s">
        <v>400</v>
      </c>
      <c r="C318" s="192"/>
      <c r="D318" s="161"/>
      <c r="E318" s="193"/>
      <c r="F318" s="161"/>
      <c r="G318" s="192"/>
      <c r="H318" s="161"/>
      <c r="I318" s="193"/>
      <c r="J318" s="215"/>
      <c r="K318" s="163"/>
      <c r="L318" s="161"/>
      <c r="M318" s="192"/>
      <c r="N318" s="161">
        <v>2596</v>
      </c>
      <c r="O318" s="201">
        <f>N318</f>
        <v>2596</v>
      </c>
      <c r="P318" s="161"/>
      <c r="Q318" s="201">
        <f>O318</f>
        <v>2596</v>
      </c>
      <c r="R318" s="161"/>
      <c r="S318" s="201">
        <f>Q318</f>
        <v>2596</v>
      </c>
      <c r="T318" s="161"/>
      <c r="U318" s="224">
        <f>S318</f>
        <v>2596</v>
      </c>
      <c r="V318" s="109">
        <v>2596</v>
      </c>
      <c r="W318" s="16">
        <f t="shared" si="22"/>
        <v>100</v>
      </c>
    </row>
    <row r="319" spans="1:23" ht="15" customHeight="1" x14ac:dyDescent="0.25">
      <c r="A319" s="119"/>
      <c r="B319" s="146" t="s">
        <v>385</v>
      </c>
      <c r="C319" s="192"/>
      <c r="D319" s="161"/>
      <c r="E319" s="193"/>
      <c r="F319" s="161"/>
      <c r="G319" s="192"/>
      <c r="H319" s="161"/>
      <c r="I319" s="198"/>
      <c r="J319" s="222">
        <f>SUM(J320:J336)</f>
        <v>326370.2</v>
      </c>
      <c r="K319" s="163"/>
      <c r="L319" s="161"/>
      <c r="M319" s="197"/>
      <c r="N319" s="161"/>
      <c r="O319" s="200"/>
      <c r="P319" s="161"/>
      <c r="Q319" s="200"/>
      <c r="R319" s="161"/>
      <c r="S319" s="200"/>
      <c r="T319" s="161"/>
      <c r="U319" s="223"/>
      <c r="V319" s="109"/>
      <c r="W319" s="16"/>
    </row>
    <row r="320" spans="1:23" ht="15" customHeight="1" x14ac:dyDescent="0.25">
      <c r="A320" s="119" t="s">
        <v>175</v>
      </c>
      <c r="B320" s="146" t="s">
        <v>253</v>
      </c>
      <c r="C320" s="192">
        <v>621450</v>
      </c>
      <c r="D320" s="161"/>
      <c r="E320" s="193">
        <v>621450</v>
      </c>
      <c r="F320" s="161"/>
      <c r="G320" s="192">
        <v>621450</v>
      </c>
      <c r="H320" s="161"/>
      <c r="I320" s="193">
        <v>621450</v>
      </c>
      <c r="J320" s="215">
        <v>259453</v>
      </c>
      <c r="K320" s="163">
        <f t="shared" si="26"/>
        <v>41.74961782927025</v>
      </c>
      <c r="L320" s="161">
        <v>-23897</v>
      </c>
      <c r="M320" s="192">
        <f>L320+I320</f>
        <v>597553</v>
      </c>
      <c r="N320" s="161"/>
      <c r="O320" s="201">
        <f>M320</f>
        <v>597553</v>
      </c>
      <c r="P320" s="161"/>
      <c r="Q320" s="201">
        <f>O320</f>
        <v>597553</v>
      </c>
      <c r="R320" s="161"/>
      <c r="S320" s="201">
        <f>Q320</f>
        <v>597553</v>
      </c>
      <c r="T320" s="163">
        <v>45722</v>
      </c>
      <c r="U320" s="224">
        <f>T320+S320</f>
        <v>643275</v>
      </c>
      <c r="V320" s="109">
        <v>643275</v>
      </c>
      <c r="W320" s="16">
        <f t="shared" si="22"/>
        <v>100</v>
      </c>
    </row>
    <row r="321" spans="1:23" ht="15" customHeight="1" x14ac:dyDescent="0.25">
      <c r="A321" s="119" t="s">
        <v>175</v>
      </c>
      <c r="B321" s="17" t="s">
        <v>58</v>
      </c>
      <c r="C321" s="192">
        <v>12280</v>
      </c>
      <c r="D321" s="161"/>
      <c r="E321" s="193">
        <v>12280</v>
      </c>
      <c r="F321" s="161"/>
      <c r="G321" s="192">
        <v>12280</v>
      </c>
      <c r="H321" s="161"/>
      <c r="I321" s="193">
        <v>12280</v>
      </c>
      <c r="J321" s="215">
        <v>8520</v>
      </c>
      <c r="K321" s="163">
        <f t="shared" si="26"/>
        <v>69.381107491856682</v>
      </c>
      <c r="L321" s="161">
        <v>500</v>
      </c>
      <c r="M321" s="192">
        <f>L321+I321</f>
        <v>12780</v>
      </c>
      <c r="N321" s="161"/>
      <c r="O321" s="201">
        <f>M321</f>
        <v>12780</v>
      </c>
      <c r="P321" s="161"/>
      <c r="Q321" s="201">
        <f>O321</f>
        <v>12780</v>
      </c>
      <c r="R321" s="161"/>
      <c r="S321" s="201">
        <f>Q321</f>
        <v>12780</v>
      </c>
      <c r="T321" s="163">
        <v>258</v>
      </c>
      <c r="U321" s="224">
        <f>T321+S321</f>
        <v>13038</v>
      </c>
      <c r="V321" s="109">
        <v>13038</v>
      </c>
      <c r="W321" s="16">
        <f t="shared" si="22"/>
        <v>100</v>
      </c>
    </row>
    <row r="322" spans="1:23" ht="15" customHeight="1" x14ac:dyDescent="0.25">
      <c r="A322" s="119" t="s">
        <v>175</v>
      </c>
      <c r="B322" s="17" t="s">
        <v>254</v>
      </c>
      <c r="C322" s="192">
        <v>530</v>
      </c>
      <c r="D322" s="161"/>
      <c r="E322" s="193">
        <v>530</v>
      </c>
      <c r="F322" s="161"/>
      <c r="G322" s="192">
        <v>530</v>
      </c>
      <c r="H322" s="161"/>
      <c r="I322" s="193">
        <v>530</v>
      </c>
      <c r="J322" s="215">
        <v>0</v>
      </c>
      <c r="K322" s="163">
        <f t="shared" si="26"/>
        <v>0</v>
      </c>
      <c r="L322" s="161">
        <v>-530</v>
      </c>
      <c r="M322" s="192">
        <f>L322+I322</f>
        <v>0</v>
      </c>
      <c r="N322" s="161"/>
      <c r="O322" s="201">
        <f>N322+K322</f>
        <v>0</v>
      </c>
      <c r="P322" s="161"/>
      <c r="Q322" s="201">
        <f>P322+M322</f>
        <v>0</v>
      </c>
      <c r="R322" s="161"/>
      <c r="S322" s="201">
        <f>R322+O322</f>
        <v>0</v>
      </c>
      <c r="T322" s="163"/>
      <c r="U322" s="224">
        <f>T322+Q322</f>
        <v>0</v>
      </c>
      <c r="V322" s="14">
        <v>0</v>
      </c>
      <c r="W322" s="16">
        <v>0</v>
      </c>
    </row>
    <row r="323" spans="1:23" ht="15" customHeight="1" x14ac:dyDescent="0.25">
      <c r="A323" s="119" t="s">
        <v>175</v>
      </c>
      <c r="B323" s="17" t="s">
        <v>255</v>
      </c>
      <c r="C323" s="192">
        <v>660</v>
      </c>
      <c r="D323" s="161"/>
      <c r="E323" s="193">
        <v>660</v>
      </c>
      <c r="F323" s="165"/>
      <c r="G323" s="192">
        <v>660</v>
      </c>
      <c r="H323" s="161"/>
      <c r="I323" s="193">
        <v>660</v>
      </c>
      <c r="J323" s="215">
        <v>116.2</v>
      </c>
      <c r="K323" s="163">
        <f t="shared" si="26"/>
        <v>17.606060606060606</v>
      </c>
      <c r="L323" s="161"/>
      <c r="M323" s="192">
        <v>660</v>
      </c>
      <c r="N323" s="161"/>
      <c r="O323" s="201">
        <v>660</v>
      </c>
      <c r="P323" s="161"/>
      <c r="Q323" s="201">
        <v>660</v>
      </c>
      <c r="R323" s="161"/>
      <c r="S323" s="201">
        <v>660</v>
      </c>
      <c r="T323" s="163">
        <v>-428</v>
      </c>
      <c r="U323" s="224">
        <f>T323+S323</f>
        <v>232</v>
      </c>
      <c r="V323" s="14">
        <v>232.4</v>
      </c>
      <c r="W323" s="25">
        <f t="shared" si="22"/>
        <v>100.17241379310344</v>
      </c>
    </row>
    <row r="324" spans="1:23" ht="15" customHeight="1" x14ac:dyDescent="0.25">
      <c r="A324" s="119" t="s">
        <v>175</v>
      </c>
      <c r="B324" s="17" t="s">
        <v>54</v>
      </c>
      <c r="C324" s="192">
        <v>350</v>
      </c>
      <c r="D324" s="161"/>
      <c r="E324" s="193">
        <v>350</v>
      </c>
      <c r="F324" s="161"/>
      <c r="G324" s="192">
        <v>350</v>
      </c>
      <c r="H324" s="161"/>
      <c r="I324" s="193">
        <v>350</v>
      </c>
      <c r="J324" s="215">
        <v>300</v>
      </c>
      <c r="K324" s="163">
        <f t="shared" si="26"/>
        <v>85.714285714285708</v>
      </c>
      <c r="L324" s="161"/>
      <c r="M324" s="192">
        <v>350</v>
      </c>
      <c r="N324" s="161"/>
      <c r="O324" s="193">
        <v>350</v>
      </c>
      <c r="P324" s="161"/>
      <c r="Q324" s="224">
        <v>350</v>
      </c>
      <c r="R324" s="161"/>
      <c r="S324" s="201">
        <v>350</v>
      </c>
      <c r="T324" s="163">
        <v>146</v>
      </c>
      <c r="U324" s="224">
        <f>T324+S324</f>
        <v>496</v>
      </c>
      <c r="V324" s="14">
        <v>496.3</v>
      </c>
      <c r="W324" s="16">
        <f t="shared" si="22"/>
        <v>100.06048387096776</v>
      </c>
    </row>
    <row r="325" spans="1:23" ht="15" customHeight="1" x14ac:dyDescent="0.25">
      <c r="A325" s="119" t="s">
        <v>175</v>
      </c>
      <c r="B325" s="17" t="s">
        <v>256</v>
      </c>
      <c r="C325" s="192">
        <v>8052</v>
      </c>
      <c r="D325" s="161"/>
      <c r="E325" s="193">
        <v>8052</v>
      </c>
      <c r="F325" s="165"/>
      <c r="G325" s="192">
        <v>8052</v>
      </c>
      <c r="H325" s="161"/>
      <c r="I325" s="193">
        <v>8052</v>
      </c>
      <c r="J325" s="215">
        <v>5004</v>
      </c>
      <c r="K325" s="163">
        <f t="shared" si="26"/>
        <v>62.14605067064084</v>
      </c>
      <c r="L325" s="161">
        <v>287</v>
      </c>
      <c r="M325" s="192">
        <f>L325+I325</f>
        <v>8339</v>
      </c>
      <c r="N325" s="161"/>
      <c r="O325" s="193">
        <f>M325</f>
        <v>8339</v>
      </c>
      <c r="P325" s="161"/>
      <c r="Q325" s="224">
        <f>O325</f>
        <v>8339</v>
      </c>
      <c r="R325" s="161"/>
      <c r="S325" s="201">
        <f>Q325</f>
        <v>8339</v>
      </c>
      <c r="T325" s="163">
        <v>112</v>
      </c>
      <c r="U325" s="224">
        <f>T325+S325</f>
        <v>8451</v>
      </c>
      <c r="V325" s="109">
        <v>8451</v>
      </c>
      <c r="W325" s="16">
        <f t="shared" si="22"/>
        <v>100</v>
      </c>
    </row>
    <row r="326" spans="1:23" ht="15" customHeight="1" x14ac:dyDescent="0.25">
      <c r="A326" s="119" t="s">
        <v>175</v>
      </c>
      <c r="B326" s="17" t="s">
        <v>257</v>
      </c>
      <c r="C326" s="190">
        <v>24640</v>
      </c>
      <c r="D326" s="161"/>
      <c r="E326" s="189">
        <v>24640</v>
      </c>
      <c r="F326" s="161"/>
      <c r="G326" s="190">
        <v>24640</v>
      </c>
      <c r="H326" s="161"/>
      <c r="I326" s="189">
        <v>24640</v>
      </c>
      <c r="J326" s="215">
        <v>12318</v>
      </c>
      <c r="K326" s="163">
        <f t="shared" si="26"/>
        <v>49.991883116883116</v>
      </c>
      <c r="L326" s="161"/>
      <c r="M326" s="190">
        <v>24640</v>
      </c>
      <c r="N326" s="161"/>
      <c r="O326" s="189">
        <v>24640</v>
      </c>
      <c r="P326" s="161">
        <v>336</v>
      </c>
      <c r="Q326" s="226">
        <f>P326+O326</f>
        <v>24976</v>
      </c>
      <c r="R326" s="161"/>
      <c r="S326" s="191">
        <f>R326+Q326</f>
        <v>24976</v>
      </c>
      <c r="T326" s="163"/>
      <c r="U326" s="226">
        <f>T326+S326</f>
        <v>24976</v>
      </c>
      <c r="V326" s="109">
        <v>24976</v>
      </c>
      <c r="W326" s="16">
        <f t="shared" si="22"/>
        <v>100</v>
      </c>
    </row>
    <row r="327" spans="1:23" ht="15" customHeight="1" x14ac:dyDescent="0.25">
      <c r="A327" s="119" t="s">
        <v>175</v>
      </c>
      <c r="B327" s="17" t="s">
        <v>258</v>
      </c>
      <c r="C327" s="192">
        <v>60436</v>
      </c>
      <c r="D327" s="161"/>
      <c r="E327" s="193">
        <v>60436</v>
      </c>
      <c r="F327" s="161"/>
      <c r="G327" s="192">
        <v>60436</v>
      </c>
      <c r="H327" s="161"/>
      <c r="I327" s="193">
        <v>60436</v>
      </c>
      <c r="J327" s="215">
        <v>25180</v>
      </c>
      <c r="K327" s="163">
        <f t="shared" si="26"/>
        <v>41.663908928453239</v>
      </c>
      <c r="L327" s="161"/>
      <c r="M327" s="192">
        <v>60436</v>
      </c>
      <c r="N327" s="215"/>
      <c r="O327" s="193">
        <v>60436</v>
      </c>
      <c r="P327" s="161"/>
      <c r="Q327" s="224">
        <v>60436</v>
      </c>
      <c r="R327" s="161"/>
      <c r="S327" s="201">
        <v>60436</v>
      </c>
      <c r="T327" s="163"/>
      <c r="U327" s="224">
        <v>60436</v>
      </c>
      <c r="V327" s="109">
        <v>60436</v>
      </c>
      <c r="W327" s="16">
        <f t="shared" si="22"/>
        <v>100</v>
      </c>
    </row>
    <row r="328" spans="1:23" ht="15" customHeight="1" x14ac:dyDescent="0.25">
      <c r="A328" s="119" t="s">
        <v>175</v>
      </c>
      <c r="B328" s="17" t="s">
        <v>377</v>
      </c>
      <c r="C328" s="192"/>
      <c r="D328" s="161"/>
      <c r="E328" s="193"/>
      <c r="F328" s="161"/>
      <c r="G328" s="192"/>
      <c r="H328" s="161"/>
      <c r="I328" s="193"/>
      <c r="J328" s="215">
        <v>3010</v>
      </c>
      <c r="K328" s="163"/>
      <c r="L328" s="161">
        <v>3010</v>
      </c>
      <c r="M328" s="192">
        <v>3010</v>
      </c>
      <c r="N328" s="161"/>
      <c r="O328" s="193">
        <v>3010</v>
      </c>
      <c r="P328" s="161"/>
      <c r="Q328" s="224">
        <v>3010</v>
      </c>
      <c r="R328" s="161"/>
      <c r="S328" s="201">
        <v>3010</v>
      </c>
      <c r="T328" s="163"/>
      <c r="U328" s="224">
        <v>3010</v>
      </c>
      <c r="V328" s="109">
        <v>3010</v>
      </c>
      <c r="W328" s="16">
        <f t="shared" si="22"/>
        <v>100</v>
      </c>
    </row>
    <row r="329" spans="1:23" ht="15" customHeight="1" x14ac:dyDescent="0.25">
      <c r="A329" s="119" t="s">
        <v>175</v>
      </c>
      <c r="B329" s="17" t="s">
        <v>378</v>
      </c>
      <c r="C329" s="192"/>
      <c r="D329" s="161"/>
      <c r="E329" s="193"/>
      <c r="F329" s="161"/>
      <c r="G329" s="192"/>
      <c r="H329" s="161"/>
      <c r="I329" s="193"/>
      <c r="J329" s="215">
        <v>1309</v>
      </c>
      <c r="K329" s="163"/>
      <c r="L329" s="161">
        <v>1448</v>
      </c>
      <c r="M329" s="192">
        <f>L329</f>
        <v>1448</v>
      </c>
      <c r="N329" s="215"/>
      <c r="O329" s="193">
        <f>M329</f>
        <v>1448</v>
      </c>
      <c r="P329" s="161"/>
      <c r="Q329" s="224">
        <f>O329</f>
        <v>1448</v>
      </c>
      <c r="R329" s="161"/>
      <c r="S329" s="201">
        <f>Q329</f>
        <v>1448</v>
      </c>
      <c r="T329" s="163">
        <v>-10</v>
      </c>
      <c r="U329" s="231">
        <f>T329+S329</f>
        <v>1438</v>
      </c>
      <c r="V329" s="7">
        <v>1438.36</v>
      </c>
      <c r="W329" s="25">
        <f t="shared" ref="W329:W392" si="27">V329/U329*100</f>
        <v>100.02503477051459</v>
      </c>
    </row>
    <row r="330" spans="1:23" ht="15" customHeight="1" x14ac:dyDescent="0.25">
      <c r="A330" s="119" t="s">
        <v>175</v>
      </c>
      <c r="B330" s="17" t="s">
        <v>379</v>
      </c>
      <c r="C330" s="192"/>
      <c r="D330" s="161"/>
      <c r="E330" s="193"/>
      <c r="F330" s="161"/>
      <c r="G330" s="192"/>
      <c r="H330" s="161"/>
      <c r="I330" s="193"/>
      <c r="J330" s="215">
        <v>4200</v>
      </c>
      <c r="K330" s="163"/>
      <c r="L330" s="161">
        <v>4200</v>
      </c>
      <c r="M330" s="192">
        <v>4200</v>
      </c>
      <c r="N330" s="161"/>
      <c r="O330" s="193">
        <v>4200</v>
      </c>
      <c r="P330" s="161"/>
      <c r="Q330" s="224">
        <v>4200</v>
      </c>
      <c r="R330" s="161"/>
      <c r="S330" s="201">
        <v>4200</v>
      </c>
      <c r="T330" s="163">
        <v>-1100</v>
      </c>
      <c r="U330" s="224">
        <f>T330+S330</f>
        <v>3100</v>
      </c>
      <c r="V330" s="112">
        <v>3100</v>
      </c>
      <c r="W330" s="16">
        <f t="shared" si="27"/>
        <v>100</v>
      </c>
    </row>
    <row r="331" spans="1:23" ht="15" customHeight="1" x14ac:dyDescent="0.25">
      <c r="A331" s="119" t="s">
        <v>175</v>
      </c>
      <c r="B331" s="17" t="s">
        <v>259</v>
      </c>
      <c r="C331" s="192">
        <v>400</v>
      </c>
      <c r="D331" s="161"/>
      <c r="E331" s="193">
        <v>400</v>
      </c>
      <c r="F331" s="161"/>
      <c r="G331" s="192">
        <v>400</v>
      </c>
      <c r="H331" s="161"/>
      <c r="I331" s="193">
        <v>400</v>
      </c>
      <c r="J331" s="215">
        <v>400</v>
      </c>
      <c r="K331" s="216">
        <f t="shared" si="26"/>
        <v>100</v>
      </c>
      <c r="L331" s="161"/>
      <c r="M331" s="192">
        <v>400</v>
      </c>
      <c r="N331" s="161"/>
      <c r="O331" s="193">
        <v>400</v>
      </c>
      <c r="P331" s="161"/>
      <c r="Q331" s="224">
        <v>400</v>
      </c>
      <c r="R331" s="161"/>
      <c r="S331" s="201">
        <v>400</v>
      </c>
      <c r="T331" s="163"/>
      <c r="U331" s="224">
        <v>400</v>
      </c>
      <c r="V331" s="112">
        <v>400</v>
      </c>
      <c r="W331" s="16">
        <f t="shared" si="27"/>
        <v>100</v>
      </c>
    </row>
    <row r="332" spans="1:23" ht="15" customHeight="1" x14ac:dyDescent="0.25">
      <c r="A332" s="119" t="s">
        <v>175</v>
      </c>
      <c r="B332" s="17" t="s">
        <v>260</v>
      </c>
      <c r="C332" s="192">
        <v>2000</v>
      </c>
      <c r="D332" s="161"/>
      <c r="E332" s="193">
        <v>2000</v>
      </c>
      <c r="F332" s="161"/>
      <c r="G332" s="192">
        <v>2000</v>
      </c>
      <c r="H332" s="161"/>
      <c r="I332" s="193">
        <v>2000</v>
      </c>
      <c r="J332" s="215">
        <v>700</v>
      </c>
      <c r="K332" s="216">
        <f t="shared" si="26"/>
        <v>35</v>
      </c>
      <c r="L332" s="161"/>
      <c r="M332" s="192">
        <v>2000</v>
      </c>
      <c r="N332" s="161"/>
      <c r="O332" s="193">
        <v>2000</v>
      </c>
      <c r="P332" s="161"/>
      <c r="Q332" s="224">
        <v>2000</v>
      </c>
      <c r="R332" s="161"/>
      <c r="S332" s="201">
        <v>2000</v>
      </c>
      <c r="T332" s="163"/>
      <c r="U332" s="224">
        <v>2000</v>
      </c>
      <c r="V332" s="112">
        <v>2000</v>
      </c>
      <c r="W332" s="16">
        <f t="shared" si="27"/>
        <v>100</v>
      </c>
    </row>
    <row r="333" spans="1:23" ht="15" customHeight="1" x14ac:dyDescent="0.25">
      <c r="A333" s="119">
        <v>637005</v>
      </c>
      <c r="B333" s="17" t="s">
        <v>261</v>
      </c>
      <c r="C333" s="192">
        <v>600</v>
      </c>
      <c r="D333" s="161"/>
      <c r="E333" s="193">
        <v>600</v>
      </c>
      <c r="F333" s="165"/>
      <c r="G333" s="192">
        <v>600</v>
      </c>
      <c r="H333" s="161"/>
      <c r="I333" s="193">
        <v>600</v>
      </c>
      <c r="J333" s="216">
        <v>0</v>
      </c>
      <c r="K333" s="163">
        <f t="shared" si="26"/>
        <v>0</v>
      </c>
      <c r="L333" s="161"/>
      <c r="M333" s="192">
        <v>600</v>
      </c>
      <c r="N333" s="161"/>
      <c r="O333" s="193">
        <v>600</v>
      </c>
      <c r="P333" s="161"/>
      <c r="Q333" s="224">
        <v>600</v>
      </c>
      <c r="R333" s="161"/>
      <c r="S333" s="201">
        <v>600</v>
      </c>
      <c r="T333" s="163"/>
      <c r="U333" s="224">
        <v>600</v>
      </c>
      <c r="V333" s="112">
        <v>396</v>
      </c>
      <c r="W333" s="16">
        <f t="shared" si="27"/>
        <v>66</v>
      </c>
    </row>
    <row r="334" spans="1:23" ht="15" customHeight="1" x14ac:dyDescent="0.25">
      <c r="A334" s="119">
        <v>637037</v>
      </c>
      <c r="B334" s="17" t="s">
        <v>412</v>
      </c>
      <c r="C334" s="192"/>
      <c r="D334" s="161"/>
      <c r="E334" s="193"/>
      <c r="F334" s="165"/>
      <c r="G334" s="192"/>
      <c r="H334" s="161"/>
      <c r="I334" s="193"/>
      <c r="J334" s="216"/>
      <c r="K334" s="163"/>
      <c r="L334" s="161"/>
      <c r="M334" s="192"/>
      <c r="N334" s="161"/>
      <c r="O334" s="193"/>
      <c r="P334" s="161"/>
      <c r="Q334" s="224"/>
      <c r="R334" s="161"/>
      <c r="S334" s="201"/>
      <c r="T334" s="163">
        <v>226</v>
      </c>
      <c r="U334" s="224">
        <f>T334</f>
        <v>226</v>
      </c>
      <c r="V334" s="14">
        <v>225.5</v>
      </c>
      <c r="W334" s="25">
        <f t="shared" si="27"/>
        <v>99.778761061946909</v>
      </c>
    </row>
    <row r="335" spans="1:23" ht="15" customHeight="1" x14ac:dyDescent="0.25">
      <c r="A335" s="119">
        <v>635006</v>
      </c>
      <c r="B335" s="17" t="s">
        <v>262</v>
      </c>
      <c r="C335" s="192">
        <v>28000</v>
      </c>
      <c r="D335" s="161"/>
      <c r="E335" s="193">
        <v>28000</v>
      </c>
      <c r="F335" s="161">
        <v>-3680</v>
      </c>
      <c r="G335" s="192">
        <f>F335+E335</f>
        <v>24320</v>
      </c>
      <c r="H335" s="161"/>
      <c r="I335" s="193">
        <f>H335+G335</f>
        <v>24320</v>
      </c>
      <c r="J335" s="215">
        <v>2180</v>
      </c>
      <c r="K335" s="163">
        <f t="shared" si="26"/>
        <v>8.9638157894736832</v>
      </c>
      <c r="L335" s="161">
        <v>-20000</v>
      </c>
      <c r="M335" s="192">
        <f>L335+I335</f>
        <v>4320</v>
      </c>
      <c r="N335" s="161">
        <v>-2596</v>
      </c>
      <c r="O335" s="193">
        <f>N335+M335</f>
        <v>1724</v>
      </c>
      <c r="P335" s="161"/>
      <c r="Q335" s="224">
        <f>P335+O335</f>
        <v>1724</v>
      </c>
      <c r="R335" s="161"/>
      <c r="S335" s="201">
        <f>R335+Q335</f>
        <v>1724</v>
      </c>
      <c r="T335" s="161"/>
      <c r="U335" s="224">
        <f>T335+S335</f>
        <v>1724</v>
      </c>
      <c r="V335" s="14">
        <v>0</v>
      </c>
      <c r="W335" s="16">
        <f t="shared" si="27"/>
        <v>0</v>
      </c>
    </row>
    <row r="336" spans="1:23" ht="15" customHeight="1" x14ac:dyDescent="0.25">
      <c r="A336" s="119" t="s">
        <v>263</v>
      </c>
      <c r="B336" s="17" t="s">
        <v>262</v>
      </c>
      <c r="C336" s="192">
        <v>2000</v>
      </c>
      <c r="D336" s="161"/>
      <c r="E336" s="193">
        <v>2000</v>
      </c>
      <c r="F336" s="161">
        <v>3680</v>
      </c>
      <c r="G336" s="192">
        <f>F336+E336</f>
        <v>5680</v>
      </c>
      <c r="H336" s="161"/>
      <c r="I336" s="193">
        <f>H336+G336</f>
        <v>5680</v>
      </c>
      <c r="J336" s="215">
        <v>3680</v>
      </c>
      <c r="K336" s="163">
        <f t="shared" si="26"/>
        <v>64.788732394366207</v>
      </c>
      <c r="L336" s="161"/>
      <c r="M336" s="192">
        <v>5680</v>
      </c>
      <c r="N336" s="161"/>
      <c r="O336" s="193">
        <v>5680</v>
      </c>
      <c r="P336" s="161"/>
      <c r="Q336" s="224">
        <v>5680</v>
      </c>
      <c r="R336" s="161"/>
      <c r="S336" s="201">
        <v>5680</v>
      </c>
      <c r="T336" s="161"/>
      <c r="U336" s="224">
        <v>5680</v>
      </c>
      <c r="V336" s="109">
        <v>5680</v>
      </c>
      <c r="W336" s="16">
        <f t="shared" si="27"/>
        <v>100</v>
      </c>
    </row>
    <row r="337" spans="1:25" ht="15" customHeight="1" x14ac:dyDescent="0.25">
      <c r="A337" s="119"/>
      <c r="B337" s="17"/>
      <c r="C337" s="192"/>
      <c r="D337" s="161"/>
      <c r="E337" s="193"/>
      <c r="F337" s="161"/>
      <c r="G337" s="192"/>
      <c r="H337" s="161"/>
      <c r="I337" s="193"/>
      <c r="J337" s="161"/>
      <c r="K337" s="163"/>
      <c r="L337" s="161"/>
      <c r="M337" s="195"/>
      <c r="N337" s="161"/>
      <c r="O337" s="232"/>
      <c r="P337" s="161"/>
      <c r="Q337" s="210"/>
      <c r="R337" s="161"/>
      <c r="S337" s="196"/>
      <c r="T337" s="161"/>
      <c r="U337" s="210"/>
      <c r="V337" s="14"/>
      <c r="W337" s="16"/>
    </row>
    <row r="338" spans="1:25" ht="15" customHeight="1" x14ac:dyDescent="0.25">
      <c r="A338" s="118" t="s">
        <v>265</v>
      </c>
      <c r="B338" s="146" t="s">
        <v>264</v>
      </c>
      <c r="C338" s="197">
        <f>SUM(C339:C339)</f>
        <v>400</v>
      </c>
      <c r="D338" s="161"/>
      <c r="E338" s="198">
        <f>SUM(E339:E339)</f>
        <v>400</v>
      </c>
      <c r="F338" s="161"/>
      <c r="G338" s="197">
        <f>SUM(G339:G339)</f>
        <v>400</v>
      </c>
      <c r="H338" s="161"/>
      <c r="I338" s="198">
        <f>SUM(I339:I339)</f>
        <v>400</v>
      </c>
      <c r="J338" s="233">
        <f>SUM(J339:J339)</f>
        <v>0</v>
      </c>
      <c r="K338" s="163">
        <f t="shared" si="26"/>
        <v>0</v>
      </c>
      <c r="L338" s="161"/>
      <c r="M338" s="198">
        <f>SUM(M339:M339)</f>
        <v>400</v>
      </c>
      <c r="N338" s="161"/>
      <c r="O338" s="198">
        <f>SUM(O339:O339)</f>
        <v>400</v>
      </c>
      <c r="P338" s="161"/>
      <c r="Q338" s="223">
        <f>SUM(Q339:Q339)</f>
        <v>400</v>
      </c>
      <c r="R338" s="161"/>
      <c r="S338" s="200">
        <f>SUM(S339:S339)</f>
        <v>400</v>
      </c>
      <c r="T338" s="161"/>
      <c r="U338" s="223">
        <f>SUM(U339:U339)</f>
        <v>400</v>
      </c>
      <c r="V338" s="113">
        <f>SUM(V339)</f>
        <v>400</v>
      </c>
      <c r="W338" s="22">
        <f t="shared" si="27"/>
        <v>100</v>
      </c>
    </row>
    <row r="339" spans="1:25" ht="15" customHeight="1" x14ac:dyDescent="0.25">
      <c r="A339" s="119">
        <v>642004</v>
      </c>
      <c r="B339" s="17" t="s">
        <v>266</v>
      </c>
      <c r="C339" s="192">
        <v>400</v>
      </c>
      <c r="D339" s="161"/>
      <c r="E339" s="193">
        <v>400</v>
      </c>
      <c r="F339" s="161"/>
      <c r="G339" s="192">
        <v>400</v>
      </c>
      <c r="H339" s="161"/>
      <c r="I339" s="193">
        <v>400</v>
      </c>
      <c r="J339" s="161">
        <v>0</v>
      </c>
      <c r="K339" s="163">
        <f t="shared" si="26"/>
        <v>0</v>
      </c>
      <c r="L339" s="161"/>
      <c r="M339" s="192">
        <v>400</v>
      </c>
      <c r="N339" s="161"/>
      <c r="O339" s="193">
        <v>400</v>
      </c>
      <c r="P339" s="161"/>
      <c r="Q339" s="224">
        <v>400</v>
      </c>
      <c r="R339" s="161"/>
      <c r="S339" s="201">
        <v>400</v>
      </c>
      <c r="T339" s="161"/>
      <c r="U339" s="224">
        <v>400</v>
      </c>
      <c r="V339" s="109">
        <v>400</v>
      </c>
      <c r="W339" s="16">
        <f t="shared" si="27"/>
        <v>100</v>
      </c>
    </row>
    <row r="340" spans="1:25" ht="15" customHeight="1" x14ac:dyDescent="0.25">
      <c r="A340" s="119"/>
      <c r="B340" s="17"/>
      <c r="C340" s="192"/>
      <c r="D340" s="161"/>
      <c r="E340" s="193"/>
      <c r="F340" s="161"/>
      <c r="G340" s="192"/>
      <c r="H340" s="161"/>
      <c r="I340" s="193"/>
      <c r="J340" s="161"/>
      <c r="K340" s="163"/>
      <c r="L340" s="161"/>
      <c r="M340" s="195"/>
      <c r="N340" s="161"/>
      <c r="O340" s="232"/>
      <c r="P340" s="161"/>
      <c r="Q340" s="210"/>
      <c r="R340" s="161"/>
      <c r="S340" s="196"/>
      <c r="T340" s="161"/>
      <c r="U340" s="210"/>
      <c r="V340" s="14"/>
      <c r="W340" s="16"/>
    </row>
    <row r="341" spans="1:25" ht="15" customHeight="1" x14ac:dyDescent="0.25">
      <c r="A341" s="118" t="s">
        <v>268</v>
      </c>
      <c r="B341" s="146" t="s">
        <v>267</v>
      </c>
      <c r="C341" s="197">
        <f>SUM(C342:C346)</f>
        <v>1126901</v>
      </c>
      <c r="D341" s="161"/>
      <c r="E341" s="198">
        <f>SUM(E342:E346)</f>
        <v>1124901</v>
      </c>
      <c r="F341" s="161"/>
      <c r="G341" s="197">
        <f>SUM(G342:G346)</f>
        <v>1124901</v>
      </c>
      <c r="H341" s="161"/>
      <c r="I341" s="198">
        <f>SUM(I342:I346)</f>
        <v>1116901</v>
      </c>
      <c r="J341" s="199">
        <f>SUM(J342:J346)</f>
        <v>573431</v>
      </c>
      <c r="K341" s="170">
        <f t="shared" si="26"/>
        <v>51.341255849891795</v>
      </c>
      <c r="L341" s="161"/>
      <c r="M341" s="197">
        <f>SUM(M342:M346)</f>
        <v>1116901</v>
      </c>
      <c r="N341" s="161"/>
      <c r="O341" s="198">
        <f>SUM(O342:O346)</f>
        <v>1116901</v>
      </c>
      <c r="P341" s="161"/>
      <c r="Q341" s="223">
        <f>SUM(Q342:Q346)</f>
        <v>1131205</v>
      </c>
      <c r="R341" s="161"/>
      <c r="S341" s="200">
        <f>SUM(S342:S346)</f>
        <v>1140925</v>
      </c>
      <c r="T341" s="169"/>
      <c r="U341" s="223">
        <f t="shared" ref="U341" si="28">SUM(U342:U346)</f>
        <v>1145936</v>
      </c>
      <c r="V341" s="113">
        <f>SUM(V342:V346)</f>
        <v>1145936</v>
      </c>
      <c r="W341" s="22">
        <f t="shared" si="27"/>
        <v>100</v>
      </c>
    </row>
    <row r="342" spans="1:25" ht="15" customHeight="1" x14ac:dyDescent="0.25">
      <c r="A342" s="119" t="s">
        <v>130</v>
      </c>
      <c r="B342" s="17" t="s">
        <v>269</v>
      </c>
      <c r="C342" s="192">
        <v>567474</v>
      </c>
      <c r="D342" s="161">
        <v>-2000</v>
      </c>
      <c r="E342" s="193">
        <f>C342+D342</f>
        <v>565474</v>
      </c>
      <c r="F342" s="161"/>
      <c r="G342" s="192">
        <f>E342+F342</f>
        <v>565474</v>
      </c>
      <c r="H342" s="161"/>
      <c r="I342" s="193">
        <f>G342+H342</f>
        <v>565474</v>
      </c>
      <c r="J342" s="215">
        <v>284035</v>
      </c>
      <c r="K342" s="163">
        <f t="shared" si="26"/>
        <v>50.229541941804577</v>
      </c>
      <c r="L342" s="161"/>
      <c r="M342" s="192">
        <v>565474</v>
      </c>
      <c r="N342" s="161"/>
      <c r="O342" s="193">
        <v>565474</v>
      </c>
      <c r="P342" s="161">
        <v>7200</v>
      </c>
      <c r="Q342" s="224">
        <f>P342+O342</f>
        <v>572674</v>
      </c>
      <c r="R342" s="161">
        <v>720</v>
      </c>
      <c r="S342" s="201">
        <f>R342+Q342</f>
        <v>573394</v>
      </c>
      <c r="T342" s="172"/>
      <c r="U342" s="224">
        <f t="shared" ref="U342:U346" si="29">T342+S342</f>
        <v>573394</v>
      </c>
      <c r="V342" s="109">
        <v>572674</v>
      </c>
      <c r="W342" s="25">
        <f t="shared" si="27"/>
        <v>99.874431891509147</v>
      </c>
    </row>
    <row r="343" spans="1:25" ht="15" customHeight="1" x14ac:dyDescent="0.25">
      <c r="A343" s="119" t="s">
        <v>78</v>
      </c>
      <c r="B343" s="17" t="s">
        <v>426</v>
      </c>
      <c r="C343" s="192"/>
      <c r="D343" s="161"/>
      <c r="E343" s="193"/>
      <c r="F343" s="161"/>
      <c r="G343" s="192"/>
      <c r="H343" s="161"/>
      <c r="I343" s="193"/>
      <c r="J343" s="215"/>
      <c r="K343" s="163"/>
      <c r="L343" s="161"/>
      <c r="M343" s="192"/>
      <c r="N343" s="161"/>
      <c r="O343" s="193"/>
      <c r="P343" s="161"/>
      <c r="Q343" s="224"/>
      <c r="R343" s="161"/>
      <c r="S343" s="201"/>
      <c r="T343" s="172"/>
      <c r="U343" s="224"/>
      <c r="V343" s="109">
        <v>720</v>
      </c>
      <c r="W343" s="16"/>
    </row>
    <row r="344" spans="1:25" ht="15" customHeight="1" x14ac:dyDescent="0.25">
      <c r="A344" s="120">
        <v>635006</v>
      </c>
      <c r="B344" s="147" t="s">
        <v>270</v>
      </c>
      <c r="C344" s="192">
        <v>8000</v>
      </c>
      <c r="D344" s="161"/>
      <c r="E344" s="193">
        <v>8000</v>
      </c>
      <c r="F344" s="161"/>
      <c r="G344" s="192">
        <v>8000</v>
      </c>
      <c r="H344" s="161">
        <v>-8000</v>
      </c>
      <c r="I344" s="193">
        <f>H344+G344</f>
        <v>0</v>
      </c>
      <c r="J344" s="215">
        <v>0</v>
      </c>
      <c r="K344" s="163"/>
      <c r="L344" s="165"/>
      <c r="M344" s="192">
        <f>L344+K344</f>
        <v>0</v>
      </c>
      <c r="N344" s="161"/>
      <c r="O344" s="193">
        <f>N344+M344</f>
        <v>0</v>
      </c>
      <c r="P344" s="161"/>
      <c r="Q344" s="224">
        <f t="shared" ref="Q344:S352" si="30">P344+O344</f>
        <v>0</v>
      </c>
      <c r="R344" s="161"/>
      <c r="S344" s="201">
        <f t="shared" si="30"/>
        <v>0</v>
      </c>
      <c r="T344" s="172"/>
      <c r="U344" s="224">
        <f t="shared" si="29"/>
        <v>0</v>
      </c>
      <c r="V344" s="14">
        <v>0</v>
      </c>
      <c r="W344" s="16">
        <v>0</v>
      </c>
    </row>
    <row r="345" spans="1:25" ht="15" customHeight="1" x14ac:dyDescent="0.25">
      <c r="A345" s="119" t="s">
        <v>130</v>
      </c>
      <c r="B345" s="17" t="s">
        <v>271</v>
      </c>
      <c r="C345" s="192">
        <v>378263</v>
      </c>
      <c r="D345" s="161"/>
      <c r="E345" s="193">
        <v>378263</v>
      </c>
      <c r="F345" s="161"/>
      <c r="G345" s="192">
        <v>378263</v>
      </c>
      <c r="H345" s="161"/>
      <c r="I345" s="193">
        <v>378263</v>
      </c>
      <c r="J345" s="215">
        <v>189132</v>
      </c>
      <c r="K345" s="163">
        <f t="shared" si="26"/>
        <v>50.000132183163572</v>
      </c>
      <c r="L345" s="161"/>
      <c r="M345" s="192">
        <v>378263</v>
      </c>
      <c r="N345" s="161"/>
      <c r="O345" s="193">
        <v>378263</v>
      </c>
      <c r="P345" s="161">
        <v>4760</v>
      </c>
      <c r="Q345" s="224">
        <f t="shared" si="30"/>
        <v>383023</v>
      </c>
      <c r="R345" s="161"/>
      <c r="S345" s="201">
        <f t="shared" si="30"/>
        <v>383023</v>
      </c>
      <c r="T345" s="172"/>
      <c r="U345" s="224">
        <f t="shared" si="29"/>
        <v>383023</v>
      </c>
      <c r="V345" s="112">
        <v>383023</v>
      </c>
      <c r="W345" s="16">
        <f t="shared" si="27"/>
        <v>100</v>
      </c>
    </row>
    <row r="346" spans="1:25" ht="15" customHeight="1" x14ac:dyDescent="0.25">
      <c r="A346" s="119" t="s">
        <v>130</v>
      </c>
      <c r="B346" s="17" t="s">
        <v>272</v>
      </c>
      <c r="C346" s="192">
        <v>173164</v>
      </c>
      <c r="D346" s="161"/>
      <c r="E346" s="193">
        <v>173164</v>
      </c>
      <c r="F346" s="161"/>
      <c r="G346" s="192">
        <v>173164</v>
      </c>
      <c r="H346" s="161"/>
      <c r="I346" s="193">
        <v>173164</v>
      </c>
      <c r="J346" s="215">
        <v>100264</v>
      </c>
      <c r="K346" s="163">
        <f t="shared" si="26"/>
        <v>57.90118038391352</v>
      </c>
      <c r="L346" s="161"/>
      <c r="M346" s="192">
        <v>173164</v>
      </c>
      <c r="N346" s="161"/>
      <c r="O346" s="193">
        <v>173164</v>
      </c>
      <c r="P346" s="161">
        <v>2344</v>
      </c>
      <c r="Q346" s="224">
        <f t="shared" si="30"/>
        <v>175508</v>
      </c>
      <c r="R346" s="161">
        <v>9000</v>
      </c>
      <c r="S346" s="201">
        <f t="shared" si="30"/>
        <v>184508</v>
      </c>
      <c r="T346" s="172">
        <v>5011</v>
      </c>
      <c r="U346" s="224">
        <f t="shared" si="29"/>
        <v>189519</v>
      </c>
      <c r="V346" s="112">
        <v>189519</v>
      </c>
      <c r="W346" s="16">
        <f t="shared" si="27"/>
        <v>100</v>
      </c>
    </row>
    <row r="347" spans="1:25" ht="15" customHeight="1" x14ac:dyDescent="0.25">
      <c r="A347" s="119"/>
      <c r="B347" s="17"/>
      <c r="C347" s="192"/>
      <c r="D347" s="161"/>
      <c r="E347" s="193"/>
      <c r="F347" s="161"/>
      <c r="G347" s="192"/>
      <c r="H347" s="161"/>
      <c r="I347" s="193"/>
      <c r="J347" s="161"/>
      <c r="K347" s="163"/>
      <c r="L347" s="161"/>
      <c r="M347" s="192"/>
      <c r="N347" s="161"/>
      <c r="O347" s="193"/>
      <c r="P347" s="161"/>
      <c r="Q347" s="224"/>
      <c r="R347" s="161"/>
      <c r="S347" s="201"/>
      <c r="T347" s="172"/>
      <c r="U347" s="224"/>
      <c r="V347" s="14"/>
      <c r="W347" s="16"/>
    </row>
    <row r="348" spans="1:25" ht="15" customHeight="1" x14ac:dyDescent="0.25">
      <c r="A348" s="118" t="s">
        <v>268</v>
      </c>
      <c r="B348" s="146" t="s">
        <v>273</v>
      </c>
      <c r="C348" s="197">
        <f>SUM(C349:C349)</f>
        <v>25760</v>
      </c>
      <c r="D348" s="161"/>
      <c r="E348" s="198">
        <f>SUM(E349:E349)</f>
        <v>25760</v>
      </c>
      <c r="F348" s="161"/>
      <c r="G348" s="197">
        <f>SUM(G349:G349)</f>
        <v>25760</v>
      </c>
      <c r="H348" s="161"/>
      <c r="I348" s="198">
        <f>SUM(I349:I349)</f>
        <v>25760</v>
      </c>
      <c r="J348" s="199">
        <f>SUM(J349:J349)</f>
        <v>12882</v>
      </c>
      <c r="K348" s="170">
        <f t="shared" si="26"/>
        <v>50.007763975155285</v>
      </c>
      <c r="L348" s="161"/>
      <c r="M348" s="197">
        <f>SUM(M349:M349)</f>
        <v>25760</v>
      </c>
      <c r="N348" s="161"/>
      <c r="O348" s="198">
        <f>SUM(O349:O349)</f>
        <v>25760</v>
      </c>
      <c r="P348" s="161"/>
      <c r="Q348" s="223">
        <f>SUM(Q349)</f>
        <v>26296</v>
      </c>
      <c r="R348" s="161"/>
      <c r="S348" s="200">
        <f>SUM(S349)</f>
        <v>26296</v>
      </c>
      <c r="T348" s="169"/>
      <c r="U348" s="223">
        <f t="shared" ref="U348" si="31">SUM(U349)</f>
        <v>26296</v>
      </c>
      <c r="V348" s="113">
        <f>SUM(V349)</f>
        <v>26296</v>
      </c>
      <c r="W348" s="22">
        <f t="shared" si="27"/>
        <v>100</v>
      </c>
    </row>
    <row r="349" spans="1:25" ht="15" customHeight="1" x14ac:dyDescent="0.25">
      <c r="A349" s="119" t="s">
        <v>130</v>
      </c>
      <c r="B349" s="17" t="s">
        <v>274</v>
      </c>
      <c r="C349" s="192">
        <v>25760</v>
      </c>
      <c r="D349" s="161"/>
      <c r="E349" s="193">
        <v>25760</v>
      </c>
      <c r="F349" s="161"/>
      <c r="G349" s="192">
        <v>25760</v>
      </c>
      <c r="H349" s="161"/>
      <c r="I349" s="193">
        <v>25760</v>
      </c>
      <c r="J349" s="215">
        <v>12882</v>
      </c>
      <c r="K349" s="163"/>
      <c r="L349" s="161"/>
      <c r="M349" s="192">
        <v>25760</v>
      </c>
      <c r="N349" s="161"/>
      <c r="O349" s="193">
        <v>25760</v>
      </c>
      <c r="P349" s="161">
        <v>536</v>
      </c>
      <c r="Q349" s="224">
        <f t="shared" si="30"/>
        <v>26296</v>
      </c>
      <c r="R349" s="161"/>
      <c r="S349" s="201">
        <f t="shared" si="30"/>
        <v>26296</v>
      </c>
      <c r="T349" s="172"/>
      <c r="U349" s="224">
        <f t="shared" ref="U349" si="32">T349+S349</f>
        <v>26296</v>
      </c>
      <c r="V349" s="109">
        <v>26296</v>
      </c>
      <c r="W349" s="16">
        <f t="shared" si="27"/>
        <v>100</v>
      </c>
    </row>
    <row r="350" spans="1:25" ht="15" customHeight="1" x14ac:dyDescent="0.25">
      <c r="A350" s="119"/>
      <c r="B350" s="17"/>
      <c r="C350" s="192"/>
      <c r="D350" s="161"/>
      <c r="E350" s="193"/>
      <c r="F350" s="161"/>
      <c r="G350" s="192"/>
      <c r="H350" s="161"/>
      <c r="I350" s="193"/>
      <c r="J350" s="161"/>
      <c r="K350" s="163"/>
      <c r="L350" s="161"/>
      <c r="M350" s="192"/>
      <c r="N350" s="161"/>
      <c r="O350" s="193"/>
      <c r="P350" s="161"/>
      <c r="Q350" s="224"/>
      <c r="R350" s="161"/>
      <c r="S350" s="201"/>
      <c r="T350" s="172"/>
      <c r="U350" s="224"/>
      <c r="V350" s="14"/>
      <c r="W350" s="16"/>
      <c r="Y350" s="159"/>
    </row>
    <row r="351" spans="1:25" ht="15" customHeight="1" x14ac:dyDescent="0.25">
      <c r="A351" s="118" t="s">
        <v>277</v>
      </c>
      <c r="B351" s="146" t="s">
        <v>275</v>
      </c>
      <c r="C351" s="234">
        <f>SUM(C352:C354)</f>
        <v>123300</v>
      </c>
      <c r="D351" s="161"/>
      <c r="E351" s="234">
        <f>SUM(E352:E354)</f>
        <v>126000</v>
      </c>
      <c r="F351" s="161"/>
      <c r="G351" s="235">
        <f>SUM(G352:G354)</f>
        <v>126000</v>
      </c>
      <c r="H351" s="161"/>
      <c r="I351" s="236">
        <f>SUM(I352:I354)</f>
        <v>126000</v>
      </c>
      <c r="J351" s="237">
        <f>SUM(J352:J354)</f>
        <v>65348.5</v>
      </c>
      <c r="K351" s="170">
        <f t="shared" si="26"/>
        <v>51.863888888888887</v>
      </c>
      <c r="L351" s="161"/>
      <c r="M351" s="197">
        <f>SUM(M352:M354)</f>
        <v>130586</v>
      </c>
      <c r="N351" s="165"/>
      <c r="O351" s="198">
        <f>SUM(O352:O354)</f>
        <v>130586</v>
      </c>
      <c r="P351" s="233"/>
      <c r="Q351" s="223">
        <f t="shared" ref="Q351:S351" si="33">SUM(Q352:Q354)</f>
        <v>132674</v>
      </c>
      <c r="R351" s="161"/>
      <c r="S351" s="200">
        <f t="shared" si="33"/>
        <v>132674</v>
      </c>
      <c r="T351" s="169"/>
      <c r="U351" s="223">
        <f t="shared" ref="U351" si="34">SUM(U352:U354)</f>
        <v>133140</v>
      </c>
      <c r="V351" s="18">
        <f>SUM(V352:V354)</f>
        <v>133139.9</v>
      </c>
      <c r="W351" s="30">
        <f t="shared" si="27"/>
        <v>99.999924891092078</v>
      </c>
      <c r="Y351" s="4"/>
    </row>
    <row r="352" spans="1:25" ht="15" customHeight="1" x14ac:dyDescent="0.25">
      <c r="A352" s="119" t="s">
        <v>130</v>
      </c>
      <c r="B352" s="17" t="s">
        <v>276</v>
      </c>
      <c r="C352" s="192">
        <v>117000</v>
      </c>
      <c r="D352" s="161">
        <v>2700</v>
      </c>
      <c r="E352" s="193">
        <f>C352+D352</f>
        <v>119700</v>
      </c>
      <c r="F352" s="161"/>
      <c r="G352" s="192">
        <f>E352+F352</f>
        <v>119700</v>
      </c>
      <c r="H352" s="161"/>
      <c r="I352" s="193">
        <f>G352+H352</f>
        <v>119700</v>
      </c>
      <c r="J352" s="215">
        <v>61500</v>
      </c>
      <c r="K352" s="163">
        <f t="shared" si="26"/>
        <v>51.37844611528822</v>
      </c>
      <c r="L352" s="161">
        <v>4700</v>
      </c>
      <c r="M352" s="192">
        <f>L352+I352</f>
        <v>124400</v>
      </c>
      <c r="N352" s="161"/>
      <c r="O352" s="193">
        <f>M352</f>
        <v>124400</v>
      </c>
      <c r="P352" s="161">
        <v>2088</v>
      </c>
      <c r="Q352" s="224">
        <f t="shared" si="30"/>
        <v>126488</v>
      </c>
      <c r="R352" s="161"/>
      <c r="S352" s="201">
        <f t="shared" si="30"/>
        <v>126488</v>
      </c>
      <c r="T352" s="172"/>
      <c r="U352" s="224">
        <f t="shared" ref="U352" si="35">T352+S352</f>
        <v>126488</v>
      </c>
      <c r="V352" s="109">
        <v>126488</v>
      </c>
      <c r="W352" s="16">
        <f t="shared" si="27"/>
        <v>100</v>
      </c>
    </row>
    <row r="353" spans="1:25" ht="15" customHeight="1" x14ac:dyDescent="0.25">
      <c r="A353" s="119" t="s">
        <v>175</v>
      </c>
      <c r="B353" s="17" t="s">
        <v>278</v>
      </c>
      <c r="C353" s="192">
        <v>6000</v>
      </c>
      <c r="D353" s="161"/>
      <c r="E353" s="193">
        <v>6000</v>
      </c>
      <c r="F353" s="161"/>
      <c r="G353" s="192">
        <v>6000</v>
      </c>
      <c r="H353" s="161"/>
      <c r="I353" s="193">
        <v>6000</v>
      </c>
      <c r="J353" s="215">
        <v>3736.5</v>
      </c>
      <c r="K353" s="163">
        <f t="shared" si="26"/>
        <v>62.275000000000006</v>
      </c>
      <c r="L353" s="161"/>
      <c r="M353" s="192">
        <v>6000</v>
      </c>
      <c r="N353" s="161"/>
      <c r="O353" s="193">
        <v>6000</v>
      </c>
      <c r="P353" s="161"/>
      <c r="Q353" s="224">
        <v>6000</v>
      </c>
      <c r="R353" s="161"/>
      <c r="S353" s="201">
        <v>6000</v>
      </c>
      <c r="T353" s="172">
        <v>391</v>
      </c>
      <c r="U353" s="224">
        <f>T353+S353</f>
        <v>6391</v>
      </c>
      <c r="V353" s="14">
        <v>6390.9</v>
      </c>
      <c r="W353" s="25">
        <f t="shared" si="27"/>
        <v>99.998435299640107</v>
      </c>
    </row>
    <row r="354" spans="1:25" ht="15" customHeight="1" x14ac:dyDescent="0.25">
      <c r="A354" s="119" t="s">
        <v>175</v>
      </c>
      <c r="B354" s="17" t="s">
        <v>279</v>
      </c>
      <c r="C354" s="192">
        <v>300</v>
      </c>
      <c r="D354" s="161"/>
      <c r="E354" s="193">
        <v>300</v>
      </c>
      <c r="F354" s="161"/>
      <c r="G354" s="192">
        <v>300</v>
      </c>
      <c r="H354" s="161"/>
      <c r="I354" s="193">
        <v>300</v>
      </c>
      <c r="J354" s="215">
        <v>112</v>
      </c>
      <c r="K354" s="163">
        <f t="shared" si="26"/>
        <v>37.333333333333336</v>
      </c>
      <c r="L354" s="161">
        <v>-114</v>
      </c>
      <c r="M354" s="192">
        <f>L354+I354</f>
        <v>186</v>
      </c>
      <c r="N354" s="161"/>
      <c r="O354" s="193">
        <f>M354</f>
        <v>186</v>
      </c>
      <c r="P354" s="161"/>
      <c r="Q354" s="224">
        <f>O354</f>
        <v>186</v>
      </c>
      <c r="R354" s="161"/>
      <c r="S354" s="201">
        <f>Q354</f>
        <v>186</v>
      </c>
      <c r="T354" s="172">
        <v>75</v>
      </c>
      <c r="U354" s="224">
        <f>T354+S354</f>
        <v>261</v>
      </c>
      <c r="V354" s="14">
        <v>261</v>
      </c>
      <c r="W354" s="16">
        <f t="shared" si="27"/>
        <v>100</v>
      </c>
      <c r="Y354" s="159"/>
    </row>
    <row r="355" spans="1:25" ht="15" customHeight="1" x14ac:dyDescent="0.25">
      <c r="A355" s="119"/>
      <c r="B355" s="17"/>
      <c r="C355" s="192"/>
      <c r="D355" s="161"/>
      <c r="E355" s="193"/>
      <c r="F355" s="161"/>
      <c r="G355" s="192"/>
      <c r="H355" s="161"/>
      <c r="I355" s="193"/>
      <c r="J355" s="215"/>
      <c r="K355" s="163"/>
      <c r="L355" s="161"/>
      <c r="M355" s="192"/>
      <c r="N355" s="161"/>
      <c r="O355" s="193"/>
      <c r="P355" s="161"/>
      <c r="Q355" s="224"/>
      <c r="R355" s="161"/>
      <c r="S355" s="201"/>
      <c r="T355" s="172"/>
      <c r="U355" s="224"/>
      <c r="V355" s="14"/>
      <c r="W355" s="16"/>
      <c r="Y355" s="4"/>
    </row>
    <row r="356" spans="1:25" ht="15" customHeight="1" x14ac:dyDescent="0.25">
      <c r="A356" s="122" t="s">
        <v>281</v>
      </c>
      <c r="B356" s="146" t="s">
        <v>280</v>
      </c>
      <c r="C356" s="197">
        <f>SUM(C357:C358)</f>
        <v>197060</v>
      </c>
      <c r="D356" s="161"/>
      <c r="E356" s="198">
        <f>SUM(E357:E358)</f>
        <v>197060</v>
      </c>
      <c r="F356" s="161"/>
      <c r="G356" s="197">
        <f>SUM(G357:G358)</f>
        <v>197060</v>
      </c>
      <c r="H356" s="161"/>
      <c r="I356" s="198">
        <f>SUM(I357:I358)</f>
        <v>197060</v>
      </c>
      <c r="J356" s="199">
        <f>SUM(J357:J358)</f>
        <v>98532</v>
      </c>
      <c r="K356" s="218">
        <f t="shared" si="26"/>
        <v>50.00101491931391</v>
      </c>
      <c r="L356" s="161"/>
      <c r="M356" s="197">
        <f>SUM(M357:M358)</f>
        <v>197060</v>
      </c>
      <c r="N356" s="161"/>
      <c r="O356" s="198">
        <f>SUM(O357:O358)</f>
        <v>197060</v>
      </c>
      <c r="P356" s="161"/>
      <c r="Q356" s="223">
        <f>SUM(Q357:Q358)</f>
        <v>202148</v>
      </c>
      <c r="R356" s="161"/>
      <c r="S356" s="200">
        <f>SUM(S357:S358)</f>
        <v>202148</v>
      </c>
      <c r="T356" s="169"/>
      <c r="U356" s="223">
        <f t="shared" ref="U356" si="36">SUM(U357:U358)</f>
        <v>202148</v>
      </c>
      <c r="V356" s="113">
        <f>SUM(V357:V358)</f>
        <v>202148</v>
      </c>
      <c r="W356" s="22">
        <f t="shared" si="27"/>
        <v>100</v>
      </c>
    </row>
    <row r="357" spans="1:25" ht="15" customHeight="1" x14ac:dyDescent="0.25">
      <c r="A357" s="119" t="s">
        <v>130</v>
      </c>
      <c r="B357" s="17" t="s">
        <v>419</v>
      </c>
      <c r="C357" s="192">
        <v>125670</v>
      </c>
      <c r="D357" s="161"/>
      <c r="E357" s="193">
        <v>125670</v>
      </c>
      <c r="F357" s="161"/>
      <c r="G357" s="192">
        <v>125670</v>
      </c>
      <c r="H357" s="161"/>
      <c r="I357" s="193">
        <v>125670</v>
      </c>
      <c r="J357" s="215">
        <v>62838</v>
      </c>
      <c r="K357" s="216">
        <f t="shared" si="26"/>
        <v>50.002387204583428</v>
      </c>
      <c r="L357" s="161"/>
      <c r="M357" s="192">
        <v>125670</v>
      </c>
      <c r="N357" s="161"/>
      <c r="O357" s="193">
        <v>125670</v>
      </c>
      <c r="P357" s="161">
        <v>4000</v>
      </c>
      <c r="Q357" s="224">
        <f>P357+O357</f>
        <v>129670</v>
      </c>
      <c r="R357" s="161"/>
      <c r="S357" s="201">
        <f>R357+Q357</f>
        <v>129670</v>
      </c>
      <c r="T357" s="172"/>
      <c r="U357" s="224">
        <f t="shared" ref="U357" si="37">T357+S357</f>
        <v>129670</v>
      </c>
      <c r="V357" s="109">
        <v>129670</v>
      </c>
      <c r="W357" s="16">
        <f t="shared" si="27"/>
        <v>100</v>
      </c>
    </row>
    <row r="358" spans="1:25" ht="15" customHeight="1" x14ac:dyDescent="0.25">
      <c r="A358" s="119" t="s">
        <v>130</v>
      </c>
      <c r="B358" s="17" t="s">
        <v>282</v>
      </c>
      <c r="C358" s="192">
        <v>71390</v>
      </c>
      <c r="D358" s="161"/>
      <c r="E358" s="193">
        <v>71390</v>
      </c>
      <c r="F358" s="161"/>
      <c r="G358" s="192">
        <v>71390</v>
      </c>
      <c r="H358" s="161"/>
      <c r="I358" s="193">
        <v>71390</v>
      </c>
      <c r="J358" s="215">
        <v>35694</v>
      </c>
      <c r="K358" s="216">
        <f t="shared" si="26"/>
        <v>49.998599243591542</v>
      </c>
      <c r="L358" s="161"/>
      <c r="M358" s="192">
        <v>71390</v>
      </c>
      <c r="N358" s="161"/>
      <c r="O358" s="193">
        <v>71390</v>
      </c>
      <c r="P358" s="161">
        <v>1088</v>
      </c>
      <c r="Q358" s="224">
        <f>P358+O358</f>
        <v>72478</v>
      </c>
      <c r="R358" s="161"/>
      <c r="S358" s="201">
        <f>R358+Q358</f>
        <v>72478</v>
      </c>
      <c r="T358" s="172"/>
      <c r="U358" s="224">
        <f t="shared" ref="U358" si="38">T358+S358</f>
        <v>72478</v>
      </c>
      <c r="V358" s="109">
        <v>72478</v>
      </c>
      <c r="W358" s="16">
        <f t="shared" si="27"/>
        <v>100</v>
      </c>
    </row>
    <row r="359" spans="1:25" ht="15" customHeight="1" x14ac:dyDescent="0.25">
      <c r="A359" s="119"/>
      <c r="B359" s="17"/>
      <c r="C359" s="192"/>
      <c r="D359" s="161"/>
      <c r="E359" s="193"/>
      <c r="F359" s="161"/>
      <c r="G359" s="192"/>
      <c r="H359" s="161"/>
      <c r="I359" s="193"/>
      <c r="J359" s="161"/>
      <c r="K359" s="163"/>
      <c r="L359" s="161"/>
      <c r="M359" s="195"/>
      <c r="N359" s="161"/>
      <c r="O359" s="232"/>
      <c r="P359" s="161"/>
      <c r="Q359" s="210"/>
      <c r="R359" s="161"/>
      <c r="S359" s="196"/>
      <c r="T359" s="173"/>
      <c r="U359" s="210"/>
      <c r="V359" s="14"/>
      <c r="W359" s="16"/>
    </row>
    <row r="360" spans="1:25" ht="15" customHeight="1" x14ac:dyDescent="0.25">
      <c r="A360" s="118" t="s">
        <v>284</v>
      </c>
      <c r="B360" s="146" t="s">
        <v>283</v>
      </c>
      <c r="C360" s="197">
        <f>C361+C362+C363</f>
        <v>426960</v>
      </c>
      <c r="D360" s="161"/>
      <c r="E360" s="198">
        <f>E361+E362+E363</f>
        <v>426960</v>
      </c>
      <c r="F360" s="161"/>
      <c r="G360" s="197">
        <f>G361+G362+G363</f>
        <v>426960</v>
      </c>
      <c r="H360" s="161"/>
      <c r="I360" s="198">
        <f>I361+I362+I363</f>
        <v>426960</v>
      </c>
      <c r="J360" s="199">
        <f>J361+J362+J363+J364</f>
        <v>244814.03</v>
      </c>
      <c r="K360" s="170">
        <f t="shared" si="26"/>
        <v>57.338867809630877</v>
      </c>
      <c r="L360" s="161"/>
      <c r="M360" s="207">
        <f>SUM(M361:M364)</f>
        <v>471641</v>
      </c>
      <c r="N360" s="161"/>
      <c r="O360" s="238">
        <f>SUM(O361:O364)</f>
        <v>471641</v>
      </c>
      <c r="P360" s="161"/>
      <c r="Q360" s="239">
        <f>SUM(Q361:Q364)</f>
        <v>471641</v>
      </c>
      <c r="R360" s="161"/>
      <c r="S360" s="208">
        <f>SUM(S361:S364)</f>
        <v>471641</v>
      </c>
      <c r="T360" s="174"/>
      <c r="U360" s="239">
        <f t="shared" ref="U360" si="39">SUM(U361:U364)</f>
        <v>471641</v>
      </c>
      <c r="V360" s="18">
        <f>SUM(V361:V364)</f>
        <v>455008.03</v>
      </c>
      <c r="W360" s="30">
        <f t="shared" si="27"/>
        <v>96.473383357256907</v>
      </c>
    </row>
    <row r="361" spans="1:25" ht="15" customHeight="1" x14ac:dyDescent="0.25">
      <c r="A361" s="119">
        <v>637005</v>
      </c>
      <c r="B361" s="17" t="s">
        <v>285</v>
      </c>
      <c r="C361" s="192">
        <v>600</v>
      </c>
      <c r="D361" s="161"/>
      <c r="E361" s="193">
        <v>600</v>
      </c>
      <c r="F361" s="161"/>
      <c r="G361" s="192">
        <v>600</v>
      </c>
      <c r="H361" s="161"/>
      <c r="I361" s="193">
        <v>600</v>
      </c>
      <c r="J361" s="161">
        <v>0</v>
      </c>
      <c r="K361" s="163">
        <f t="shared" si="26"/>
        <v>0</v>
      </c>
      <c r="L361" s="161"/>
      <c r="M361" s="195">
        <v>600</v>
      </c>
      <c r="N361" s="161"/>
      <c r="O361" s="232">
        <v>600</v>
      </c>
      <c r="P361" s="161"/>
      <c r="Q361" s="210">
        <v>600</v>
      </c>
      <c r="R361" s="161"/>
      <c r="S361" s="196">
        <v>600</v>
      </c>
      <c r="T361" s="173"/>
      <c r="U361" s="210">
        <v>600</v>
      </c>
      <c r="V361" s="112">
        <v>396</v>
      </c>
      <c r="W361" s="16">
        <f t="shared" si="27"/>
        <v>66</v>
      </c>
    </row>
    <row r="362" spans="1:25" ht="15" customHeight="1" x14ac:dyDescent="0.25">
      <c r="A362" s="119" t="s">
        <v>130</v>
      </c>
      <c r="B362" s="17" t="s">
        <v>286</v>
      </c>
      <c r="C362" s="192">
        <v>171000</v>
      </c>
      <c r="D362" s="161"/>
      <c r="E362" s="193">
        <v>171000</v>
      </c>
      <c r="F362" s="161"/>
      <c r="G362" s="192">
        <v>171000</v>
      </c>
      <c r="H362" s="161"/>
      <c r="I362" s="193">
        <v>171000</v>
      </c>
      <c r="J362" s="215">
        <v>85500</v>
      </c>
      <c r="K362" s="216">
        <f t="shared" si="26"/>
        <v>50</v>
      </c>
      <c r="L362" s="161">
        <v>-11914</v>
      </c>
      <c r="M362" s="220">
        <f>L362+I362</f>
        <v>159086</v>
      </c>
      <c r="N362" s="161"/>
      <c r="O362" s="240">
        <f>M362</f>
        <v>159086</v>
      </c>
      <c r="P362" s="161"/>
      <c r="Q362" s="214">
        <f>O362</f>
        <v>159086</v>
      </c>
      <c r="R362" s="161"/>
      <c r="S362" s="221">
        <f>Q362</f>
        <v>159086</v>
      </c>
      <c r="T362" s="172"/>
      <c r="U362" s="214">
        <f t="shared" ref="U362" si="40">S362</f>
        <v>159086</v>
      </c>
      <c r="V362" s="112">
        <v>144130</v>
      </c>
      <c r="W362" s="25">
        <f t="shared" si="27"/>
        <v>90.598795619979128</v>
      </c>
    </row>
    <row r="363" spans="1:25" ht="15" customHeight="1" x14ac:dyDescent="0.25">
      <c r="A363" s="119" t="s">
        <v>130</v>
      </c>
      <c r="B363" s="17" t="s">
        <v>389</v>
      </c>
      <c r="C363" s="192">
        <v>255360</v>
      </c>
      <c r="D363" s="161"/>
      <c r="E363" s="193">
        <v>255360</v>
      </c>
      <c r="F363" s="161"/>
      <c r="G363" s="192">
        <v>255360</v>
      </c>
      <c r="H363" s="161"/>
      <c r="I363" s="193">
        <v>255360</v>
      </c>
      <c r="J363" s="215">
        <v>127680</v>
      </c>
      <c r="K363" s="216">
        <f t="shared" si="26"/>
        <v>50</v>
      </c>
      <c r="L363" s="161"/>
      <c r="M363" s="195">
        <v>255360</v>
      </c>
      <c r="N363" s="161"/>
      <c r="O363" s="232">
        <v>255360</v>
      </c>
      <c r="P363" s="161"/>
      <c r="Q363" s="210">
        <v>255360</v>
      </c>
      <c r="R363" s="161"/>
      <c r="S363" s="196">
        <v>255360</v>
      </c>
      <c r="T363" s="173"/>
      <c r="U363" s="210">
        <v>255360</v>
      </c>
      <c r="V363" s="112">
        <v>255360</v>
      </c>
      <c r="W363" s="16">
        <f t="shared" si="27"/>
        <v>100</v>
      </c>
    </row>
    <row r="364" spans="1:25" ht="15" customHeight="1" x14ac:dyDescent="0.25">
      <c r="A364" s="119">
        <v>637037</v>
      </c>
      <c r="B364" s="17" t="s">
        <v>390</v>
      </c>
      <c r="C364" s="192"/>
      <c r="D364" s="161"/>
      <c r="E364" s="193"/>
      <c r="F364" s="161"/>
      <c r="G364" s="192"/>
      <c r="H364" s="161"/>
      <c r="I364" s="193"/>
      <c r="J364" s="215">
        <v>31634.03</v>
      </c>
      <c r="K364" s="163"/>
      <c r="L364" s="161">
        <v>56595</v>
      </c>
      <c r="M364" s="195">
        <f>L364</f>
        <v>56595</v>
      </c>
      <c r="N364" s="161"/>
      <c r="O364" s="232">
        <f>M364</f>
        <v>56595</v>
      </c>
      <c r="P364" s="161"/>
      <c r="Q364" s="210">
        <f>O364</f>
        <v>56595</v>
      </c>
      <c r="R364" s="161"/>
      <c r="S364" s="196">
        <f>Q364</f>
        <v>56595</v>
      </c>
      <c r="T364" s="173"/>
      <c r="U364" s="210">
        <f t="shared" ref="U364" si="41">S364</f>
        <v>56595</v>
      </c>
      <c r="V364" s="14">
        <v>55122.03</v>
      </c>
      <c r="W364" s="25">
        <f t="shared" si="27"/>
        <v>97.397349589186319</v>
      </c>
      <c r="Y364" s="159"/>
    </row>
    <row r="365" spans="1:25" ht="15" customHeight="1" x14ac:dyDescent="0.25">
      <c r="A365" s="119"/>
      <c r="B365" s="17"/>
      <c r="C365" s="197"/>
      <c r="D365" s="161"/>
      <c r="E365" s="198"/>
      <c r="F365" s="161"/>
      <c r="G365" s="197"/>
      <c r="H365" s="161"/>
      <c r="I365" s="198"/>
      <c r="J365" s="161"/>
      <c r="K365" s="163"/>
      <c r="L365" s="161"/>
      <c r="M365" s="195"/>
      <c r="N365" s="161"/>
      <c r="O365" s="232"/>
      <c r="P365" s="161"/>
      <c r="Q365" s="210"/>
      <c r="R365" s="161"/>
      <c r="S365" s="196"/>
      <c r="T365" s="173"/>
      <c r="U365" s="210"/>
      <c r="V365" s="14"/>
      <c r="W365" s="16"/>
      <c r="Y365" s="4"/>
    </row>
    <row r="366" spans="1:25" ht="15" customHeight="1" x14ac:dyDescent="0.25">
      <c r="A366" s="118" t="s">
        <v>288</v>
      </c>
      <c r="B366" s="146" t="s">
        <v>287</v>
      </c>
      <c r="C366" s="197">
        <f>SUM(C367:C368)</f>
        <v>2000</v>
      </c>
      <c r="D366" s="161"/>
      <c r="E366" s="198">
        <f>SUM(E367:E368)</f>
        <v>2000</v>
      </c>
      <c r="F366" s="161"/>
      <c r="G366" s="197">
        <f>SUM(G367:G368)</f>
        <v>2000</v>
      </c>
      <c r="H366" s="161"/>
      <c r="I366" s="198">
        <f>SUM(I367:I368)</f>
        <v>2000</v>
      </c>
      <c r="J366" s="218">
        <f>SUM(J367:J368)</f>
        <v>1029.1199999999999</v>
      </c>
      <c r="K366" s="170">
        <f t="shared" si="26"/>
        <v>51.455999999999989</v>
      </c>
      <c r="L366" s="161"/>
      <c r="M366" s="197">
        <f>SUM(M367:M368)</f>
        <v>2000</v>
      </c>
      <c r="N366" s="161"/>
      <c r="O366" s="198">
        <f>SUM(O367:O368)</f>
        <v>2000</v>
      </c>
      <c r="P366" s="161"/>
      <c r="Q366" s="223">
        <f>SUM(Q367:Q368)</f>
        <v>2000</v>
      </c>
      <c r="R366" s="161"/>
      <c r="S366" s="200">
        <f>SUM(S367:S368)</f>
        <v>2000</v>
      </c>
      <c r="T366" s="169"/>
      <c r="U366" s="223">
        <f t="shared" ref="U366" si="42">SUM(U367:U368)</f>
        <v>2435</v>
      </c>
      <c r="V366" s="18">
        <f>SUM(V367:V368)</f>
        <v>1734.72</v>
      </c>
      <c r="W366" s="30">
        <f t="shared" si="27"/>
        <v>71.241067761806988</v>
      </c>
    </row>
    <row r="367" spans="1:25" ht="15" customHeight="1" x14ac:dyDescent="0.25">
      <c r="A367" s="119" t="s">
        <v>130</v>
      </c>
      <c r="B367" s="17" t="s">
        <v>289</v>
      </c>
      <c r="C367" s="192">
        <v>1000</v>
      </c>
      <c r="D367" s="161"/>
      <c r="E367" s="193">
        <v>1000</v>
      </c>
      <c r="F367" s="161"/>
      <c r="G367" s="192">
        <v>1000</v>
      </c>
      <c r="H367" s="161"/>
      <c r="I367" s="193">
        <v>1000</v>
      </c>
      <c r="J367" s="161">
        <v>729.12</v>
      </c>
      <c r="K367" s="163">
        <f t="shared" si="26"/>
        <v>72.912000000000006</v>
      </c>
      <c r="L367" s="161"/>
      <c r="M367" s="192">
        <v>1000</v>
      </c>
      <c r="N367" s="161"/>
      <c r="O367" s="193">
        <v>1000</v>
      </c>
      <c r="P367" s="161"/>
      <c r="Q367" s="224">
        <v>1000</v>
      </c>
      <c r="R367" s="161"/>
      <c r="S367" s="201">
        <v>1000</v>
      </c>
      <c r="T367" s="172">
        <v>435</v>
      </c>
      <c r="U367" s="224">
        <f>T367+S367</f>
        <v>1435</v>
      </c>
      <c r="V367" s="14">
        <v>1434.72</v>
      </c>
      <c r="W367" s="25">
        <f t="shared" si="27"/>
        <v>99.980487804878052</v>
      </c>
    </row>
    <row r="368" spans="1:25" ht="15" customHeight="1" x14ac:dyDescent="0.25">
      <c r="A368" s="119" t="s">
        <v>130</v>
      </c>
      <c r="B368" s="17" t="s">
        <v>290</v>
      </c>
      <c r="C368" s="192">
        <v>1000</v>
      </c>
      <c r="D368" s="161"/>
      <c r="E368" s="193">
        <v>1000</v>
      </c>
      <c r="F368" s="161"/>
      <c r="G368" s="192">
        <v>1000</v>
      </c>
      <c r="H368" s="161"/>
      <c r="I368" s="193">
        <v>1000</v>
      </c>
      <c r="J368" s="215">
        <v>300</v>
      </c>
      <c r="K368" s="163">
        <f t="shared" si="26"/>
        <v>30</v>
      </c>
      <c r="L368" s="161"/>
      <c r="M368" s="192">
        <v>1000</v>
      </c>
      <c r="N368" s="161"/>
      <c r="O368" s="193">
        <v>1000</v>
      </c>
      <c r="P368" s="161"/>
      <c r="Q368" s="224">
        <v>1000</v>
      </c>
      <c r="R368" s="161"/>
      <c r="S368" s="201">
        <v>1000</v>
      </c>
      <c r="T368" s="172"/>
      <c r="U368" s="224">
        <v>1000</v>
      </c>
      <c r="V368" s="14">
        <v>300</v>
      </c>
      <c r="W368" s="31">
        <f t="shared" si="27"/>
        <v>30</v>
      </c>
    </row>
    <row r="369" spans="1:25" ht="15" customHeight="1" x14ac:dyDescent="0.25">
      <c r="A369" s="119"/>
      <c r="B369" s="17"/>
      <c r="C369" s="192"/>
      <c r="D369" s="161"/>
      <c r="E369" s="193"/>
      <c r="F369" s="161"/>
      <c r="G369" s="192"/>
      <c r="H369" s="161"/>
      <c r="I369" s="193"/>
      <c r="J369" s="161"/>
      <c r="K369" s="163"/>
      <c r="L369" s="161"/>
      <c r="M369" s="192"/>
      <c r="N369" s="161"/>
      <c r="O369" s="193"/>
      <c r="P369" s="161"/>
      <c r="Q369" s="224"/>
      <c r="R369" s="161"/>
      <c r="S369" s="201"/>
      <c r="T369" s="172"/>
      <c r="U369" s="224"/>
      <c r="V369" s="14"/>
      <c r="W369" s="16"/>
    </row>
    <row r="370" spans="1:25" ht="15" customHeight="1" x14ac:dyDescent="0.25">
      <c r="A370" s="118" t="s">
        <v>292</v>
      </c>
      <c r="B370" s="146" t="s">
        <v>291</v>
      </c>
      <c r="C370" s="197">
        <f>SUM(C371:C376)</f>
        <v>12920</v>
      </c>
      <c r="D370" s="161"/>
      <c r="E370" s="198">
        <f>SUM(E371:E376)</f>
        <v>12920</v>
      </c>
      <c r="F370" s="161"/>
      <c r="G370" s="197">
        <f>SUM(G371:G376)</f>
        <v>12920</v>
      </c>
      <c r="H370" s="161"/>
      <c r="I370" s="198">
        <f>SUM(I371:I376)</f>
        <v>12920</v>
      </c>
      <c r="J370" s="218">
        <f>SUM(J371:J376)</f>
        <v>2723.64</v>
      </c>
      <c r="K370" s="170">
        <f t="shared" si="26"/>
        <v>21.080804953560371</v>
      </c>
      <c r="M370" s="197">
        <f>SUM(M371:M376)</f>
        <v>12920</v>
      </c>
      <c r="N370" s="161"/>
      <c r="O370" s="198">
        <f>SUM(O371:O376)</f>
        <v>12920</v>
      </c>
      <c r="P370" s="161"/>
      <c r="Q370" s="223">
        <f>SUM(Q371:Q376)</f>
        <v>12920</v>
      </c>
      <c r="R370" s="161"/>
      <c r="S370" s="200">
        <f>SUM(S371:S376)</f>
        <v>12920</v>
      </c>
      <c r="T370" s="169"/>
      <c r="U370" s="223">
        <f>SUM(U371:U378)</f>
        <v>8230</v>
      </c>
      <c r="V370" s="113">
        <f>SUM(V371:V378)</f>
        <v>5767.4400000000005</v>
      </c>
      <c r="W370" s="30">
        <f t="shared" si="27"/>
        <v>70.078250303766708</v>
      </c>
    </row>
    <row r="371" spans="1:25" ht="15" customHeight="1" x14ac:dyDescent="0.25">
      <c r="A371" s="119" t="s">
        <v>78</v>
      </c>
      <c r="B371" s="17" t="s">
        <v>293</v>
      </c>
      <c r="C371" s="192">
        <v>3000</v>
      </c>
      <c r="D371" s="161"/>
      <c r="E371" s="193">
        <v>3000</v>
      </c>
      <c r="F371" s="161"/>
      <c r="G371" s="192">
        <v>3000</v>
      </c>
      <c r="H371" s="161"/>
      <c r="I371" s="193">
        <v>3000</v>
      </c>
      <c r="J371" s="161">
        <v>0</v>
      </c>
      <c r="K371" s="163">
        <f t="shared" si="26"/>
        <v>0</v>
      </c>
      <c r="L371" s="161"/>
      <c r="M371" s="192">
        <v>3000</v>
      </c>
      <c r="N371" s="161"/>
      <c r="O371" s="193">
        <v>3000</v>
      </c>
      <c r="P371" s="161"/>
      <c r="Q371" s="224">
        <v>3000</v>
      </c>
      <c r="R371" s="161"/>
      <c r="S371" s="201">
        <v>3000</v>
      </c>
      <c r="T371" s="172"/>
      <c r="U371" s="224">
        <v>3000</v>
      </c>
      <c r="V371" s="14">
        <v>538.5</v>
      </c>
      <c r="W371" s="16">
        <f t="shared" si="27"/>
        <v>17.95</v>
      </c>
      <c r="Y371" s="159"/>
    </row>
    <row r="372" spans="1:25" ht="15" customHeight="1" x14ac:dyDescent="0.25">
      <c r="A372" s="119" t="s">
        <v>78</v>
      </c>
      <c r="B372" s="17" t="s">
        <v>294</v>
      </c>
      <c r="C372" s="192">
        <v>3600</v>
      </c>
      <c r="D372" s="161"/>
      <c r="E372" s="193">
        <v>3600</v>
      </c>
      <c r="F372" s="161"/>
      <c r="G372" s="192">
        <v>3600</v>
      </c>
      <c r="H372" s="161"/>
      <c r="I372" s="193">
        <v>3600</v>
      </c>
      <c r="J372" s="161">
        <v>1410.05</v>
      </c>
      <c r="K372" s="163">
        <f t="shared" si="26"/>
        <v>39.168055555555554</v>
      </c>
      <c r="L372" s="161"/>
      <c r="M372" s="192">
        <v>3600</v>
      </c>
      <c r="N372" s="161"/>
      <c r="O372" s="193">
        <v>3600</v>
      </c>
      <c r="P372" s="161"/>
      <c r="Q372" s="224">
        <v>3600</v>
      </c>
      <c r="R372" s="161"/>
      <c r="S372" s="201">
        <v>3600</v>
      </c>
      <c r="T372" s="172">
        <v>-1006</v>
      </c>
      <c r="U372" s="224">
        <f>T372+S372</f>
        <v>2594</v>
      </c>
      <c r="V372" s="109">
        <v>2594.15</v>
      </c>
      <c r="W372" s="25">
        <f t="shared" si="27"/>
        <v>100.00578257517347</v>
      </c>
      <c r="Y372" s="4"/>
    </row>
    <row r="373" spans="1:25" ht="15" customHeight="1" x14ac:dyDescent="0.25">
      <c r="A373" s="119" t="s">
        <v>78</v>
      </c>
      <c r="B373" s="17" t="s">
        <v>295</v>
      </c>
      <c r="C373" s="192">
        <v>2200</v>
      </c>
      <c r="D373" s="161"/>
      <c r="E373" s="193">
        <v>2200</v>
      </c>
      <c r="F373" s="161"/>
      <c r="G373" s="192">
        <v>2200</v>
      </c>
      <c r="H373" s="161"/>
      <c r="I373" s="193">
        <v>2200</v>
      </c>
      <c r="J373" s="215">
        <v>332</v>
      </c>
      <c r="K373" s="163">
        <f t="shared" si="26"/>
        <v>15.090909090909092</v>
      </c>
      <c r="L373" s="161"/>
      <c r="M373" s="192">
        <v>2200</v>
      </c>
      <c r="N373" s="215"/>
      <c r="O373" s="193">
        <v>2200</v>
      </c>
      <c r="P373" s="161"/>
      <c r="Q373" s="224">
        <v>2200</v>
      </c>
      <c r="R373" s="161"/>
      <c r="S373" s="201">
        <v>2200</v>
      </c>
      <c r="T373" s="172">
        <v>-1659</v>
      </c>
      <c r="U373" s="224">
        <f>T373+S373</f>
        <v>541</v>
      </c>
      <c r="V373" s="109">
        <v>541</v>
      </c>
      <c r="W373" s="16">
        <f t="shared" si="27"/>
        <v>100</v>
      </c>
    </row>
    <row r="374" spans="1:25" ht="15" customHeight="1" x14ac:dyDescent="0.25">
      <c r="A374" s="119" t="s">
        <v>78</v>
      </c>
      <c r="B374" s="17" t="s">
        <v>296</v>
      </c>
      <c r="C374" s="192">
        <v>3200</v>
      </c>
      <c r="D374" s="161"/>
      <c r="E374" s="193">
        <v>3200</v>
      </c>
      <c r="F374" s="161"/>
      <c r="G374" s="192">
        <v>3200</v>
      </c>
      <c r="H374" s="161"/>
      <c r="I374" s="193">
        <v>3200</v>
      </c>
      <c r="J374" s="215">
        <v>633</v>
      </c>
      <c r="K374" s="163">
        <f t="shared" si="26"/>
        <v>19.78125</v>
      </c>
      <c r="L374" s="161"/>
      <c r="M374" s="192">
        <v>3200</v>
      </c>
      <c r="N374" s="161"/>
      <c r="O374" s="193">
        <v>3200</v>
      </c>
      <c r="P374" s="161"/>
      <c r="Q374" s="224">
        <v>3200</v>
      </c>
      <c r="R374" s="161"/>
      <c r="S374" s="201">
        <v>3200</v>
      </c>
      <c r="T374" s="172">
        <v>-2091</v>
      </c>
      <c r="U374" s="224">
        <f>T374+S374</f>
        <v>1109</v>
      </c>
      <c r="V374" s="109">
        <v>1109</v>
      </c>
      <c r="W374" s="16">
        <f t="shared" si="27"/>
        <v>100</v>
      </c>
    </row>
    <row r="375" spans="1:25" ht="15" customHeight="1" x14ac:dyDescent="0.25">
      <c r="A375" s="119" t="s">
        <v>78</v>
      </c>
      <c r="B375" s="17" t="s">
        <v>297</v>
      </c>
      <c r="C375" s="192">
        <v>130</v>
      </c>
      <c r="D375" s="161"/>
      <c r="E375" s="193">
        <v>130</v>
      </c>
      <c r="F375" s="161"/>
      <c r="G375" s="192">
        <v>130</v>
      </c>
      <c r="H375" s="161"/>
      <c r="I375" s="193">
        <v>130</v>
      </c>
      <c r="J375" s="161">
        <v>66.39</v>
      </c>
      <c r="K375" s="163">
        <f t="shared" si="26"/>
        <v>51.069230769230764</v>
      </c>
      <c r="L375" s="161"/>
      <c r="M375" s="192">
        <v>130</v>
      </c>
      <c r="N375" s="161"/>
      <c r="O375" s="193">
        <v>130</v>
      </c>
      <c r="P375" s="161"/>
      <c r="Q375" s="224">
        <v>130</v>
      </c>
      <c r="R375" s="161"/>
      <c r="S375" s="201">
        <v>130</v>
      </c>
      <c r="T375" s="172">
        <v>-30</v>
      </c>
      <c r="U375" s="224">
        <f>T375+S375</f>
        <v>100</v>
      </c>
      <c r="V375" s="14">
        <v>99.59</v>
      </c>
      <c r="W375" s="16">
        <f t="shared" si="27"/>
        <v>99.59</v>
      </c>
    </row>
    <row r="376" spans="1:25" ht="15" customHeight="1" x14ac:dyDescent="0.25">
      <c r="A376" s="119" t="s">
        <v>130</v>
      </c>
      <c r="B376" s="17" t="s">
        <v>298</v>
      </c>
      <c r="C376" s="192">
        <v>790</v>
      </c>
      <c r="D376" s="161"/>
      <c r="E376" s="193">
        <v>790</v>
      </c>
      <c r="F376" s="161"/>
      <c r="G376" s="192">
        <v>790</v>
      </c>
      <c r="H376" s="161"/>
      <c r="I376" s="193">
        <v>790</v>
      </c>
      <c r="J376" s="161">
        <v>282.2</v>
      </c>
      <c r="K376" s="163">
        <f t="shared" si="26"/>
        <v>35.721518987341774</v>
      </c>
      <c r="L376" s="161"/>
      <c r="M376" s="192">
        <v>790</v>
      </c>
      <c r="N376" s="161"/>
      <c r="O376" s="193">
        <v>790</v>
      </c>
      <c r="P376" s="161"/>
      <c r="Q376" s="224">
        <v>790</v>
      </c>
      <c r="R376" s="161"/>
      <c r="S376" s="201">
        <v>790</v>
      </c>
      <c r="T376" s="172">
        <v>-275</v>
      </c>
      <c r="U376" s="231">
        <f>T376+S376</f>
        <v>515</v>
      </c>
      <c r="V376" s="7">
        <v>514.6</v>
      </c>
      <c r="W376" s="25">
        <f t="shared" si="27"/>
        <v>99.922330097087382</v>
      </c>
    </row>
    <row r="377" spans="1:25" ht="15" customHeight="1" x14ac:dyDescent="0.25">
      <c r="A377" s="119">
        <v>637037</v>
      </c>
      <c r="B377" s="17" t="s">
        <v>413</v>
      </c>
      <c r="C377" s="241"/>
      <c r="D377" s="161"/>
      <c r="E377" s="242"/>
      <c r="F377" s="161"/>
      <c r="G377" s="241"/>
      <c r="H377" s="161"/>
      <c r="I377" s="242"/>
      <c r="J377" s="161"/>
      <c r="K377" s="163"/>
      <c r="L377" s="161"/>
      <c r="M377" s="192"/>
      <c r="N377" s="161"/>
      <c r="O377" s="193"/>
      <c r="P377" s="161"/>
      <c r="Q377" s="224"/>
      <c r="R377" s="161"/>
      <c r="S377" s="201"/>
      <c r="T377" s="172">
        <v>17</v>
      </c>
      <c r="U377" s="224">
        <f>T377</f>
        <v>17</v>
      </c>
      <c r="V377" s="14">
        <v>16.600000000000001</v>
      </c>
      <c r="W377" s="25">
        <f t="shared" si="27"/>
        <v>97.64705882352942</v>
      </c>
    </row>
    <row r="378" spans="1:25" ht="15" customHeight="1" x14ac:dyDescent="0.25">
      <c r="A378" s="119">
        <v>637037</v>
      </c>
      <c r="B378" s="17" t="s">
        <v>414</v>
      </c>
      <c r="C378" s="241"/>
      <c r="D378" s="161"/>
      <c r="E378" s="242"/>
      <c r="F378" s="161"/>
      <c r="G378" s="241"/>
      <c r="H378" s="161"/>
      <c r="I378" s="242"/>
      <c r="J378" s="161"/>
      <c r="K378" s="163"/>
      <c r="L378" s="161"/>
      <c r="M378" s="192"/>
      <c r="N378" s="161"/>
      <c r="O378" s="193"/>
      <c r="P378" s="161"/>
      <c r="Q378" s="224"/>
      <c r="R378" s="161"/>
      <c r="S378" s="201"/>
      <c r="T378" s="172">
        <v>354</v>
      </c>
      <c r="U378" s="224">
        <f>T378</f>
        <v>354</v>
      </c>
      <c r="V378" s="109">
        <v>354</v>
      </c>
      <c r="W378" s="16">
        <f t="shared" si="27"/>
        <v>100</v>
      </c>
    </row>
    <row r="379" spans="1:25" ht="15" customHeight="1" thickBot="1" x14ac:dyDescent="0.3">
      <c r="A379" s="128"/>
      <c r="B379" s="150"/>
      <c r="C379" s="243"/>
      <c r="D379" s="161"/>
      <c r="E379" s="244"/>
      <c r="F379" s="161"/>
      <c r="G379" s="243"/>
      <c r="H379" s="161"/>
      <c r="I379" s="244"/>
      <c r="J379" s="161"/>
      <c r="K379" s="163"/>
      <c r="L379" s="161"/>
      <c r="M379" s="190"/>
      <c r="N379" s="215"/>
      <c r="O379" s="189"/>
      <c r="P379" s="161"/>
      <c r="Q379" s="226"/>
      <c r="R379" s="161"/>
      <c r="S379" s="191"/>
      <c r="T379" s="172"/>
      <c r="U379" s="226"/>
      <c r="V379" s="14"/>
      <c r="W379" s="16"/>
    </row>
    <row r="380" spans="1:25" ht="15" customHeight="1" thickTop="1" x14ac:dyDescent="0.25">
      <c r="A380" s="129"/>
      <c r="B380" s="151" t="s">
        <v>299</v>
      </c>
      <c r="C380" s="245">
        <f>C102+C160+C165+C169+C174+C179+C182+C185+C197+C201+C205+C212+C215+C221+C233+C239+C243+C249+C254+C257+C287+C300+C338+C341+C348+C351+C366++C356+C370+C282+C360</f>
        <v>5861165</v>
      </c>
      <c r="D380" s="161"/>
      <c r="E380" s="246">
        <f>E102+E160+E165+E169+E174+E179+E182+E185+E197+E201+E205+E212+E215+E221+E233+E239+E243+E249+E254+E257+E287+E300+E338+E341+E348+E351+E366++E356+E370+E282+E360</f>
        <v>5861165</v>
      </c>
      <c r="F380" s="161"/>
      <c r="G380" s="245">
        <f>G102+G160+G165+G169+G174+G179+G182+G185+G197+G201+G205+G212+G215+G221+G233+G239+G243+G249+G254+G257+G287+G300+G338+G341+G348+G351+G366++G356+G370+G282+G360</f>
        <v>5861165</v>
      </c>
      <c r="H380" s="161"/>
      <c r="I380" s="246">
        <f>I102+I160+I165+I169+I174+I179+I182+I185+I197+I201+I205+I212+I215+I221+I233+I239+I243+I249+I254+I257+I287+I300+I338+I341+I348+I351+I366++I356+I370+I282+I360</f>
        <v>5775522</v>
      </c>
      <c r="J380" s="218">
        <f>J102+J160+J165+J169+J174+J179+J182+J185+J197+J201+J205+J212+J215+J221+J233+J239+J243+J249+J254+J257+J287+J300+J338+J341+J348+J351+J366++J356+J370+J282+J360</f>
        <v>2798209.72</v>
      </c>
      <c r="K380" s="170">
        <f t="shared" si="26"/>
        <v>48.449468636774306</v>
      </c>
      <c r="L380" s="165"/>
      <c r="M380" s="197">
        <f>M102+M160+M165+M169+M174+M179+M182+M185+M197+M201+M205+M212+M215+M221+M233+M239+M243+M249+M254+M257+M287+M300+M338+M341+M348+M351+M366++M356+M370+M282+M360</f>
        <v>5886741</v>
      </c>
      <c r="N380" s="161"/>
      <c r="O380" s="198">
        <f>O102+O160+O165+O169+O174+O179+O182+O185+O197+O201+O205+O212+O215+O221+O233+O239+O243+O249+O254+O257+O287+O300+O338+O341+O348+O351+O366++O356+O370+O282+O360</f>
        <v>5886741</v>
      </c>
      <c r="P380" s="165"/>
      <c r="Q380" s="223">
        <f>Q102+Q160+Q165+Q169+Q174+Q179+Q182+Q185+Q197+Q201+Q205+Q212+Q215+Q221+Q233+Q239+Q243+Q249+Q254+Q257+Q287+Q300+Q338+Q341+Q348+Q351+Q366++Q356+Q370+Q282+Q360</f>
        <v>5924373</v>
      </c>
      <c r="R380" s="161"/>
      <c r="S380" s="200">
        <f>S102+S160+S165+S169+S174+S179+S182+S185+S197+S201+S205+S212+S215+S221+S233+S239+S243+S249+S254+S257+S287+S300+S338+S341+S348+S351+S366++S356+S370+S282+S360</f>
        <v>5924493</v>
      </c>
      <c r="T380" s="169"/>
      <c r="U380" s="223">
        <f>U102+U160+U165+U169+U174+U179+U182+U185+U197+U201+U205+U212+U215+U221+U233+U239+U243+U249+U254+U257+U287+U300+U338+U341+U348+U351+U366++U356+U370+U282+U360</f>
        <v>5995986</v>
      </c>
      <c r="V380" s="114">
        <f>V102+V160+V165+V169+V174+V179+V182+V185+V197+V201+V205+V212+V215+V221+V233+V239+V243+V249+V254+V257+V287+V300+V338+V341+V348+V351+V366++V356+V370+V282+V360</f>
        <v>5754110.9600000009</v>
      </c>
      <c r="W380" s="35">
        <f>V380/U380*100</f>
        <v>95.966050621198931</v>
      </c>
    </row>
    <row r="381" spans="1:25" ht="15" customHeight="1" x14ac:dyDescent="0.25">
      <c r="A381" s="130"/>
      <c r="B381" s="152"/>
      <c r="C381" s="192"/>
      <c r="D381" s="161"/>
      <c r="E381" s="193"/>
      <c r="F381" s="161"/>
      <c r="G381" s="192"/>
      <c r="H381" s="161"/>
      <c r="I381" s="193"/>
      <c r="J381" s="161"/>
      <c r="K381" s="163"/>
      <c r="L381" s="161"/>
      <c r="M381" s="195"/>
      <c r="N381" s="161"/>
      <c r="O381" s="232"/>
      <c r="P381" s="161"/>
      <c r="Q381" s="210"/>
      <c r="R381" s="161"/>
      <c r="S381" s="196"/>
      <c r="T381" s="161"/>
      <c r="U381" s="210"/>
      <c r="V381" s="14"/>
      <c r="W381" s="16"/>
    </row>
    <row r="382" spans="1:25" ht="15" customHeight="1" x14ac:dyDescent="0.25">
      <c r="A382" s="121" t="s">
        <v>300</v>
      </c>
      <c r="B382" s="146"/>
      <c r="C382" s="192"/>
      <c r="D382" s="161"/>
      <c r="E382" s="193"/>
      <c r="F382" s="161"/>
      <c r="G382" s="192"/>
      <c r="H382" s="161"/>
      <c r="I382" s="193"/>
      <c r="J382" s="161"/>
      <c r="K382" s="163"/>
      <c r="L382" s="161"/>
      <c r="M382" s="195"/>
      <c r="N382" s="165"/>
      <c r="O382" s="232"/>
      <c r="P382" s="161"/>
      <c r="Q382" s="210"/>
      <c r="R382" s="161"/>
      <c r="S382" s="196"/>
      <c r="T382" s="161"/>
      <c r="U382" s="210"/>
      <c r="V382" s="14"/>
      <c r="W382" s="16"/>
    </row>
    <row r="383" spans="1:25" ht="15" customHeight="1" x14ac:dyDescent="0.25">
      <c r="A383" s="121"/>
      <c r="B383" s="146"/>
      <c r="C383" s="192"/>
      <c r="D383" s="161"/>
      <c r="E383" s="193"/>
      <c r="F383" s="161"/>
      <c r="G383" s="192"/>
      <c r="H383" s="161"/>
      <c r="I383" s="193"/>
      <c r="J383" s="161"/>
      <c r="K383" s="163"/>
      <c r="L383" s="161"/>
      <c r="M383" s="195"/>
      <c r="N383" s="161"/>
      <c r="O383" s="232"/>
      <c r="P383" s="161"/>
      <c r="Q383" s="210"/>
      <c r="R383" s="161"/>
      <c r="S383" s="196"/>
      <c r="T383" s="161"/>
      <c r="U383" s="210"/>
      <c r="V383" s="14"/>
      <c r="W383" s="16"/>
      <c r="Y383" s="159"/>
    </row>
    <row r="384" spans="1:25" ht="15" customHeight="1" x14ac:dyDescent="0.25">
      <c r="A384" s="118" t="s">
        <v>301</v>
      </c>
      <c r="B384" s="146" t="s">
        <v>302</v>
      </c>
      <c r="C384" s="197">
        <f>SUM(C385:C386)</f>
        <v>228000</v>
      </c>
      <c r="D384" s="161"/>
      <c r="E384" s="198">
        <f>SUM(E385:E386)</f>
        <v>228000</v>
      </c>
      <c r="F384" s="161"/>
      <c r="G384" s="197">
        <f>SUM(G385:G386)</f>
        <v>228000</v>
      </c>
      <c r="H384" s="161"/>
      <c r="I384" s="198">
        <f>SUM(I385:I387)</f>
        <v>298000</v>
      </c>
      <c r="J384" s="233">
        <f>SUM(J385:J387)</f>
        <v>0</v>
      </c>
      <c r="K384" s="163">
        <f t="shared" ref="K384:K448" si="43">J384/I384*100</f>
        <v>0</v>
      </c>
      <c r="L384" s="161"/>
      <c r="M384" s="197">
        <f>M385+M386+M387</f>
        <v>72000</v>
      </c>
      <c r="N384" s="215"/>
      <c r="O384" s="198">
        <f>O385+O386+O387</f>
        <v>72000</v>
      </c>
      <c r="P384" s="165"/>
      <c r="Q384" s="223">
        <f>Q385+Q386+Q387</f>
        <v>72000</v>
      </c>
      <c r="R384" s="161"/>
      <c r="S384" s="200">
        <f>S385+S386+S387</f>
        <v>72000</v>
      </c>
      <c r="T384" s="161"/>
      <c r="U384" s="223">
        <f>U385+U386+U387</f>
        <v>72000</v>
      </c>
      <c r="V384" s="18">
        <f>SUM(V385:V387)</f>
        <v>69998.960000000006</v>
      </c>
      <c r="W384" s="30">
        <f t="shared" si="27"/>
        <v>97.220777777777784</v>
      </c>
    </row>
    <row r="385" spans="1:23" ht="15" customHeight="1" x14ac:dyDescent="0.25">
      <c r="A385" s="119" t="s">
        <v>303</v>
      </c>
      <c r="B385" s="17" t="s">
        <v>304</v>
      </c>
      <c r="C385" s="192">
        <v>2000</v>
      </c>
      <c r="D385" s="161"/>
      <c r="E385" s="193">
        <v>2000</v>
      </c>
      <c r="F385" s="161"/>
      <c r="G385" s="192">
        <v>2000</v>
      </c>
      <c r="H385" s="161"/>
      <c r="I385" s="193">
        <v>2000</v>
      </c>
      <c r="J385" s="161">
        <v>0</v>
      </c>
      <c r="K385" s="163">
        <f t="shared" si="43"/>
        <v>0</v>
      </c>
      <c r="L385" s="161"/>
      <c r="M385" s="192">
        <v>2000</v>
      </c>
      <c r="N385" s="161"/>
      <c r="O385" s="193">
        <v>2000</v>
      </c>
      <c r="P385" s="161"/>
      <c r="Q385" s="224">
        <v>2000</v>
      </c>
      <c r="R385" s="161"/>
      <c r="S385" s="201">
        <v>2000</v>
      </c>
      <c r="T385" s="161"/>
      <c r="U385" s="224">
        <v>2000</v>
      </c>
      <c r="V385" s="14">
        <v>0</v>
      </c>
      <c r="W385" s="16">
        <f t="shared" si="27"/>
        <v>0</v>
      </c>
    </row>
    <row r="386" spans="1:23" ht="15" customHeight="1" x14ac:dyDescent="0.25">
      <c r="A386" s="119" t="s">
        <v>303</v>
      </c>
      <c r="B386" s="17" t="s">
        <v>305</v>
      </c>
      <c r="C386" s="192">
        <v>226000</v>
      </c>
      <c r="D386" s="161"/>
      <c r="E386" s="193">
        <v>226000</v>
      </c>
      <c r="F386" s="161"/>
      <c r="G386" s="192">
        <v>226000</v>
      </c>
      <c r="H386" s="161"/>
      <c r="I386" s="193">
        <v>226000</v>
      </c>
      <c r="J386" s="161">
        <v>0</v>
      </c>
      <c r="K386" s="163">
        <f t="shared" si="43"/>
        <v>0</v>
      </c>
      <c r="L386" s="161">
        <v>-226000</v>
      </c>
      <c r="M386" s="192">
        <f>L386+I386</f>
        <v>0</v>
      </c>
      <c r="N386" s="161"/>
      <c r="O386" s="193">
        <f>M386</f>
        <v>0</v>
      </c>
      <c r="P386" s="161"/>
      <c r="Q386" s="224">
        <f>O386</f>
        <v>0</v>
      </c>
      <c r="R386" s="161"/>
      <c r="S386" s="201">
        <f>Q386</f>
        <v>0</v>
      </c>
      <c r="T386" s="161"/>
      <c r="U386" s="224">
        <f>S386</f>
        <v>0</v>
      </c>
      <c r="V386" s="14">
        <v>0</v>
      </c>
      <c r="W386" s="16">
        <v>0</v>
      </c>
    </row>
    <row r="387" spans="1:23" ht="15" customHeight="1" x14ac:dyDescent="0.25">
      <c r="A387" s="119" t="s">
        <v>303</v>
      </c>
      <c r="B387" s="17" t="s">
        <v>370</v>
      </c>
      <c r="C387" s="192"/>
      <c r="D387" s="161"/>
      <c r="E387" s="193"/>
      <c r="F387" s="161"/>
      <c r="G387" s="192"/>
      <c r="H387" s="161">
        <v>70000</v>
      </c>
      <c r="I387" s="193">
        <f>H387</f>
        <v>70000</v>
      </c>
      <c r="J387" s="161">
        <v>0</v>
      </c>
      <c r="K387" s="163">
        <f t="shared" si="43"/>
        <v>0</v>
      </c>
      <c r="L387" s="161"/>
      <c r="M387" s="192">
        <v>70000</v>
      </c>
      <c r="N387" s="161"/>
      <c r="O387" s="193">
        <v>70000</v>
      </c>
      <c r="P387" s="161"/>
      <c r="Q387" s="224">
        <v>70000</v>
      </c>
      <c r="R387" s="161"/>
      <c r="S387" s="201">
        <v>70000</v>
      </c>
      <c r="T387" s="161"/>
      <c r="U387" s="224">
        <v>70000</v>
      </c>
      <c r="V387" s="14">
        <v>69998.960000000006</v>
      </c>
      <c r="W387" s="25">
        <f t="shared" si="27"/>
        <v>99.998514285714293</v>
      </c>
    </row>
    <row r="388" spans="1:23" ht="15" customHeight="1" x14ac:dyDescent="0.25">
      <c r="A388" s="119"/>
      <c r="B388" s="17"/>
      <c r="C388" s="192"/>
      <c r="D388" s="161"/>
      <c r="E388" s="193"/>
      <c r="F388" s="161"/>
      <c r="G388" s="192"/>
      <c r="H388" s="161"/>
      <c r="I388" s="193"/>
      <c r="J388" s="161"/>
      <c r="K388" s="163"/>
      <c r="L388" s="161"/>
      <c r="M388" s="195"/>
      <c r="N388" s="161"/>
      <c r="O388" s="232"/>
      <c r="P388" s="161"/>
      <c r="Q388" s="210"/>
      <c r="R388" s="161"/>
      <c r="S388" s="196"/>
      <c r="T388" s="161"/>
      <c r="U388" s="210"/>
      <c r="V388" s="14"/>
      <c r="W388" s="16"/>
    </row>
    <row r="389" spans="1:23" ht="15" customHeight="1" x14ac:dyDescent="0.25">
      <c r="A389" s="131" t="s">
        <v>306</v>
      </c>
      <c r="B389" s="146" t="s">
        <v>307</v>
      </c>
      <c r="C389" s="182">
        <f>SUM(C390:C396)</f>
        <v>603539</v>
      </c>
      <c r="D389" s="161"/>
      <c r="E389" s="181">
        <f>SUM(E390:E396)</f>
        <v>603539</v>
      </c>
      <c r="F389" s="161"/>
      <c r="G389" s="182">
        <f>SUM(G390:G396)</f>
        <v>603539</v>
      </c>
      <c r="H389" s="161"/>
      <c r="I389" s="181">
        <f>SUM(I390:I396)</f>
        <v>613539</v>
      </c>
      <c r="J389" s="183">
        <f>SUM(J390:J396)</f>
        <v>44994.44</v>
      </c>
      <c r="K389" s="170">
        <f t="shared" si="43"/>
        <v>7.333590855675026</v>
      </c>
      <c r="L389" s="161"/>
      <c r="M389" s="182">
        <f>SUM(M390:M396)</f>
        <v>627506</v>
      </c>
      <c r="N389" s="161"/>
      <c r="O389" s="181">
        <f>SUM(O390:O396)</f>
        <v>627506</v>
      </c>
      <c r="P389" s="161"/>
      <c r="Q389" s="225">
        <f>SUM(Q390:Q396)</f>
        <v>627506</v>
      </c>
      <c r="R389" s="161"/>
      <c r="S389" s="187">
        <f>SUM(S390:S396)</f>
        <v>627506</v>
      </c>
      <c r="T389" s="161"/>
      <c r="U389" s="225">
        <f>SUM(U390:U396)</f>
        <v>627506</v>
      </c>
      <c r="V389" s="18">
        <f>SUM(V390:V396)</f>
        <v>163836.56</v>
      </c>
      <c r="W389" s="25">
        <f t="shared" si="27"/>
        <v>26.109162302830569</v>
      </c>
    </row>
    <row r="390" spans="1:23" ht="15" customHeight="1" x14ac:dyDescent="0.25">
      <c r="A390" s="123" t="s">
        <v>303</v>
      </c>
      <c r="B390" s="17" t="s">
        <v>308</v>
      </c>
      <c r="C390" s="192">
        <v>300000</v>
      </c>
      <c r="D390" s="161"/>
      <c r="E390" s="193">
        <v>300000</v>
      </c>
      <c r="F390" s="161"/>
      <c r="G390" s="192">
        <v>300000</v>
      </c>
      <c r="H390" s="161"/>
      <c r="I390" s="193">
        <v>300000</v>
      </c>
      <c r="J390" s="161">
        <v>0</v>
      </c>
      <c r="K390" s="163">
        <f t="shared" si="43"/>
        <v>0</v>
      </c>
      <c r="L390" s="161"/>
      <c r="M390" s="192">
        <v>300000</v>
      </c>
      <c r="N390" s="161"/>
      <c r="O390" s="193">
        <v>300000</v>
      </c>
      <c r="P390" s="161"/>
      <c r="Q390" s="224">
        <v>300000</v>
      </c>
      <c r="R390" s="161"/>
      <c r="S390" s="201">
        <v>300000</v>
      </c>
      <c r="T390" s="161"/>
      <c r="U390" s="224">
        <v>300000</v>
      </c>
      <c r="V390" s="14">
        <v>19516.61</v>
      </c>
      <c r="W390" s="25">
        <f t="shared" si="27"/>
        <v>6.505536666666667</v>
      </c>
    </row>
    <row r="391" spans="1:23" ht="15" customHeight="1" x14ac:dyDescent="0.25">
      <c r="A391" s="123" t="s">
        <v>303</v>
      </c>
      <c r="B391" s="17" t="s">
        <v>309</v>
      </c>
      <c r="C391" s="192">
        <v>170000</v>
      </c>
      <c r="D391" s="161"/>
      <c r="E391" s="193">
        <v>170000</v>
      </c>
      <c r="F391" s="161"/>
      <c r="G391" s="192">
        <v>170000</v>
      </c>
      <c r="H391" s="161"/>
      <c r="I391" s="193">
        <v>170000</v>
      </c>
      <c r="J391" s="161">
        <v>0</v>
      </c>
      <c r="K391" s="163">
        <f t="shared" si="43"/>
        <v>0</v>
      </c>
      <c r="L391" s="161"/>
      <c r="M391" s="192">
        <v>170000</v>
      </c>
      <c r="N391" s="161"/>
      <c r="O391" s="193">
        <v>170000</v>
      </c>
      <c r="P391" s="161"/>
      <c r="Q391" s="224">
        <f>P391+O391</f>
        <v>170000</v>
      </c>
      <c r="R391" s="161"/>
      <c r="S391" s="201">
        <f>R391+Q391</f>
        <v>170000</v>
      </c>
      <c r="T391" s="161"/>
      <c r="U391" s="224">
        <f>T391+S391</f>
        <v>170000</v>
      </c>
      <c r="V391" s="14">
        <v>0</v>
      </c>
      <c r="W391" s="16">
        <f t="shared" si="27"/>
        <v>0</v>
      </c>
    </row>
    <row r="392" spans="1:23" ht="15" customHeight="1" x14ac:dyDescent="0.25">
      <c r="A392" s="123" t="s">
        <v>303</v>
      </c>
      <c r="B392" s="17" t="s">
        <v>310</v>
      </c>
      <c r="C392" s="192">
        <v>30000</v>
      </c>
      <c r="D392" s="161"/>
      <c r="E392" s="193">
        <v>30000</v>
      </c>
      <c r="F392" s="161"/>
      <c r="G392" s="192">
        <v>30000</v>
      </c>
      <c r="H392" s="161"/>
      <c r="I392" s="193">
        <v>30000</v>
      </c>
      <c r="J392" s="161">
        <v>0</v>
      </c>
      <c r="K392" s="163">
        <f t="shared" si="43"/>
        <v>0</v>
      </c>
      <c r="L392" s="161"/>
      <c r="M392" s="192">
        <v>30000</v>
      </c>
      <c r="N392" s="161"/>
      <c r="O392" s="193">
        <v>30000</v>
      </c>
      <c r="P392" s="163"/>
      <c r="Q392" s="224">
        <v>30000</v>
      </c>
      <c r="R392" s="161"/>
      <c r="S392" s="201">
        <v>30000</v>
      </c>
      <c r="T392" s="161"/>
      <c r="U392" s="224">
        <v>30000</v>
      </c>
      <c r="V392" s="14">
        <v>22427.26</v>
      </c>
      <c r="W392" s="25">
        <f t="shared" si="27"/>
        <v>74.757533333333328</v>
      </c>
    </row>
    <row r="393" spans="1:23" ht="15" customHeight="1" x14ac:dyDescent="0.25">
      <c r="A393" s="123" t="s">
        <v>303</v>
      </c>
      <c r="B393" s="17" t="s">
        <v>311</v>
      </c>
      <c r="C393" s="192">
        <v>3000</v>
      </c>
      <c r="D393" s="161"/>
      <c r="E393" s="193">
        <v>3000</v>
      </c>
      <c r="F393" s="161"/>
      <c r="G393" s="192">
        <v>3000</v>
      </c>
      <c r="H393" s="161"/>
      <c r="I393" s="193">
        <v>3000</v>
      </c>
      <c r="J393" s="161">
        <v>1919.13</v>
      </c>
      <c r="K393" s="163">
        <f t="shared" si="43"/>
        <v>63.971000000000004</v>
      </c>
      <c r="L393" s="161"/>
      <c r="M393" s="192">
        <v>3000</v>
      </c>
      <c r="N393" s="161"/>
      <c r="O393" s="193">
        <v>3000</v>
      </c>
      <c r="P393" s="163"/>
      <c r="Q393" s="224">
        <v>3000</v>
      </c>
      <c r="R393" s="165"/>
      <c r="S393" s="201">
        <v>3000</v>
      </c>
      <c r="T393" s="161"/>
      <c r="U393" s="224">
        <v>3000</v>
      </c>
      <c r="V393" s="14">
        <v>1919.13</v>
      </c>
      <c r="W393" s="25">
        <f t="shared" ref="W393:W456" si="44">V393/U393*100</f>
        <v>63.971000000000004</v>
      </c>
    </row>
    <row r="394" spans="1:23" ht="15" customHeight="1" x14ac:dyDescent="0.25">
      <c r="A394" s="132" t="s">
        <v>303</v>
      </c>
      <c r="B394" s="147" t="s">
        <v>312</v>
      </c>
      <c r="C394" s="192">
        <v>50239</v>
      </c>
      <c r="D394" s="161"/>
      <c r="E394" s="193">
        <v>50239</v>
      </c>
      <c r="F394" s="161"/>
      <c r="G394" s="192">
        <v>50239</v>
      </c>
      <c r="H394" s="161">
        <v>10000</v>
      </c>
      <c r="I394" s="193">
        <f>H394+G394</f>
        <v>60239</v>
      </c>
      <c r="J394" s="161">
        <v>27231.57</v>
      </c>
      <c r="K394" s="163">
        <f t="shared" si="43"/>
        <v>45.205879911685123</v>
      </c>
      <c r="L394" s="161">
        <v>-3719</v>
      </c>
      <c r="M394" s="192">
        <f>L394+I394</f>
        <v>56520</v>
      </c>
      <c r="N394" s="161"/>
      <c r="O394" s="193">
        <f>M394</f>
        <v>56520</v>
      </c>
      <c r="P394" s="163"/>
      <c r="Q394" s="224">
        <f>O394</f>
        <v>56520</v>
      </c>
      <c r="R394" s="161"/>
      <c r="S394" s="201">
        <f>Q394</f>
        <v>56520</v>
      </c>
      <c r="T394" s="161"/>
      <c r="U394" s="224">
        <f>S394</f>
        <v>56520</v>
      </c>
      <c r="V394" s="14">
        <v>56519.91</v>
      </c>
      <c r="W394" s="16">
        <f t="shared" si="44"/>
        <v>99.999840764331211</v>
      </c>
    </row>
    <row r="395" spans="1:23" ht="15" customHeight="1" x14ac:dyDescent="0.25">
      <c r="A395" s="132" t="s">
        <v>303</v>
      </c>
      <c r="B395" s="147" t="s">
        <v>399</v>
      </c>
      <c r="C395" s="192"/>
      <c r="D395" s="161"/>
      <c r="E395" s="193"/>
      <c r="F395" s="161"/>
      <c r="G395" s="192"/>
      <c r="H395" s="161"/>
      <c r="I395" s="193"/>
      <c r="J395" s="161"/>
      <c r="K395" s="163"/>
      <c r="L395" s="161">
        <v>5000</v>
      </c>
      <c r="M395" s="192">
        <f>L395</f>
        <v>5000</v>
      </c>
      <c r="N395" s="161"/>
      <c r="O395" s="193">
        <f t="shared" ref="O395:U396" si="45">M395</f>
        <v>5000</v>
      </c>
      <c r="P395" s="163"/>
      <c r="Q395" s="224">
        <f t="shared" si="45"/>
        <v>5000</v>
      </c>
      <c r="R395" s="161"/>
      <c r="S395" s="201">
        <f t="shared" si="45"/>
        <v>5000</v>
      </c>
      <c r="T395" s="161"/>
      <c r="U395" s="224">
        <f t="shared" si="45"/>
        <v>5000</v>
      </c>
      <c r="V395" s="14">
        <v>522.14</v>
      </c>
      <c r="W395" s="25">
        <f t="shared" si="44"/>
        <v>10.4428</v>
      </c>
    </row>
    <row r="396" spans="1:23" ht="15" customHeight="1" x14ac:dyDescent="0.25">
      <c r="A396" s="120" t="s">
        <v>303</v>
      </c>
      <c r="B396" s="147" t="s">
        <v>313</v>
      </c>
      <c r="C396" s="192">
        <v>50300</v>
      </c>
      <c r="D396" s="161"/>
      <c r="E396" s="193">
        <v>50300</v>
      </c>
      <c r="F396" s="161"/>
      <c r="G396" s="192">
        <v>50300</v>
      </c>
      <c r="H396" s="161"/>
      <c r="I396" s="193">
        <v>50300</v>
      </c>
      <c r="J396" s="161">
        <v>15843.74</v>
      </c>
      <c r="K396" s="163">
        <f t="shared" si="43"/>
        <v>31.498489065606361</v>
      </c>
      <c r="L396" s="161">
        <v>12686</v>
      </c>
      <c r="M396" s="192">
        <f>L396+I396</f>
        <v>62986</v>
      </c>
      <c r="N396" s="161"/>
      <c r="O396" s="193">
        <f t="shared" si="45"/>
        <v>62986</v>
      </c>
      <c r="P396" s="163"/>
      <c r="Q396" s="224">
        <f t="shared" si="45"/>
        <v>62986</v>
      </c>
      <c r="R396" s="161"/>
      <c r="S396" s="201">
        <f t="shared" si="45"/>
        <v>62986</v>
      </c>
      <c r="T396" s="161"/>
      <c r="U396" s="224">
        <f t="shared" si="45"/>
        <v>62986</v>
      </c>
      <c r="V396" s="14">
        <v>62931.51</v>
      </c>
      <c r="W396" s="25">
        <f t="shared" si="44"/>
        <v>99.913488711777219</v>
      </c>
    </row>
    <row r="397" spans="1:23" ht="15" customHeight="1" x14ac:dyDescent="0.25">
      <c r="A397" s="119"/>
      <c r="B397" s="17"/>
      <c r="C397" s="192"/>
      <c r="D397" s="161"/>
      <c r="E397" s="193"/>
      <c r="F397" s="161"/>
      <c r="G397" s="192"/>
      <c r="H397" s="161"/>
      <c r="I397" s="193"/>
      <c r="J397" s="161"/>
      <c r="K397" s="163"/>
      <c r="L397" s="161"/>
      <c r="M397" s="195"/>
      <c r="N397" s="161"/>
      <c r="O397" s="196"/>
      <c r="P397" s="163"/>
      <c r="Q397" s="210"/>
      <c r="R397" s="161"/>
      <c r="S397" s="196"/>
      <c r="T397" s="161"/>
      <c r="U397" s="210"/>
      <c r="V397" s="14"/>
      <c r="W397" s="16"/>
    </row>
    <row r="398" spans="1:23" ht="15" customHeight="1" x14ac:dyDescent="0.25">
      <c r="A398" s="118" t="s">
        <v>182</v>
      </c>
      <c r="B398" s="146" t="s">
        <v>183</v>
      </c>
      <c r="C398" s="197">
        <f>SUM(C399:C408)</f>
        <v>132466</v>
      </c>
      <c r="D398" s="161"/>
      <c r="E398" s="198">
        <f>SUM(E399:E408)</f>
        <v>212506</v>
      </c>
      <c r="F398" s="161"/>
      <c r="G398" s="197">
        <f>SUM(G399:G408)</f>
        <v>212506</v>
      </c>
      <c r="H398" s="161"/>
      <c r="I398" s="198">
        <f>SUM(I399:I408)</f>
        <v>215406</v>
      </c>
      <c r="J398" s="218">
        <f>SUM(J399:J408)</f>
        <v>80039.92</v>
      </c>
      <c r="K398" s="170">
        <f t="shared" si="43"/>
        <v>37.157702199567325</v>
      </c>
      <c r="L398" s="161"/>
      <c r="M398" s="197">
        <f>SUM(M399:M408)</f>
        <v>215406</v>
      </c>
      <c r="N398" s="161"/>
      <c r="O398" s="200">
        <f>SUM(O399:O408)</f>
        <v>215406</v>
      </c>
      <c r="P398" s="163"/>
      <c r="Q398" s="223">
        <f>SUM(Q399:Q408)</f>
        <v>215406</v>
      </c>
      <c r="R398" s="161"/>
      <c r="S398" s="200">
        <f>SUM(S399:S408)</f>
        <v>215406</v>
      </c>
      <c r="T398" s="161"/>
      <c r="U398" s="223">
        <f>SUM(U399:U408)</f>
        <v>215406</v>
      </c>
      <c r="V398" s="18">
        <f>SUM(V399:V408)</f>
        <v>119270.78</v>
      </c>
      <c r="W398" s="22">
        <f t="shared" si="44"/>
        <v>55.370221813691359</v>
      </c>
    </row>
    <row r="399" spans="1:23" ht="15" customHeight="1" x14ac:dyDescent="0.25">
      <c r="A399" s="119" t="s">
        <v>303</v>
      </c>
      <c r="B399" s="17" t="s">
        <v>315</v>
      </c>
      <c r="C399" s="192">
        <v>9966</v>
      </c>
      <c r="D399" s="161"/>
      <c r="E399" s="193">
        <v>9966</v>
      </c>
      <c r="F399" s="161"/>
      <c r="G399" s="192">
        <v>9966</v>
      </c>
      <c r="H399" s="161"/>
      <c r="I399" s="193">
        <v>9966</v>
      </c>
      <c r="J399" s="161">
        <v>0</v>
      </c>
      <c r="K399" s="163">
        <f t="shared" si="43"/>
        <v>0</v>
      </c>
      <c r="L399" s="161"/>
      <c r="M399" s="192">
        <v>9966</v>
      </c>
      <c r="N399" s="161"/>
      <c r="O399" s="201">
        <v>9966</v>
      </c>
      <c r="P399" s="163"/>
      <c r="Q399" s="224">
        <v>9966</v>
      </c>
      <c r="R399" s="161"/>
      <c r="S399" s="201">
        <v>9966</v>
      </c>
      <c r="T399" s="161"/>
      <c r="U399" s="224">
        <v>9966</v>
      </c>
      <c r="V399" s="14">
        <v>0</v>
      </c>
      <c r="W399" s="16">
        <f t="shared" si="44"/>
        <v>0</v>
      </c>
    </row>
    <row r="400" spans="1:23" ht="15" customHeight="1" x14ac:dyDescent="0.25">
      <c r="A400" s="119" t="s">
        <v>303</v>
      </c>
      <c r="B400" s="17" t="s">
        <v>316</v>
      </c>
      <c r="C400" s="192">
        <v>10000</v>
      </c>
      <c r="D400" s="161"/>
      <c r="E400" s="193">
        <v>10000</v>
      </c>
      <c r="F400" s="161"/>
      <c r="G400" s="192">
        <v>10000</v>
      </c>
      <c r="H400" s="161"/>
      <c r="I400" s="193">
        <v>10000</v>
      </c>
      <c r="J400" s="161">
        <v>0</v>
      </c>
      <c r="K400" s="163">
        <f t="shared" si="43"/>
        <v>0</v>
      </c>
      <c r="L400" s="161"/>
      <c r="M400" s="192">
        <v>10000</v>
      </c>
      <c r="N400" s="161"/>
      <c r="O400" s="201">
        <v>10000</v>
      </c>
      <c r="P400" s="163"/>
      <c r="Q400" s="224">
        <v>10000</v>
      </c>
      <c r="R400" s="161"/>
      <c r="S400" s="201">
        <v>10000</v>
      </c>
      <c r="T400" s="161"/>
      <c r="U400" s="224">
        <v>10000</v>
      </c>
      <c r="V400" s="109">
        <v>10050</v>
      </c>
      <c r="W400" s="16">
        <f t="shared" si="44"/>
        <v>100.49999999999999</v>
      </c>
    </row>
    <row r="401" spans="1:23" ht="15" customHeight="1" x14ac:dyDescent="0.25">
      <c r="A401" s="119" t="s">
        <v>303</v>
      </c>
      <c r="B401" s="21" t="s">
        <v>317</v>
      </c>
      <c r="C401" s="190">
        <v>3500</v>
      </c>
      <c r="D401" s="161"/>
      <c r="E401" s="189">
        <v>3500</v>
      </c>
      <c r="F401" s="161"/>
      <c r="G401" s="190">
        <v>3500</v>
      </c>
      <c r="H401" s="161"/>
      <c r="I401" s="189">
        <v>3500</v>
      </c>
      <c r="J401" s="161">
        <v>0</v>
      </c>
      <c r="K401" s="163">
        <f t="shared" si="43"/>
        <v>0</v>
      </c>
      <c r="L401" s="161"/>
      <c r="M401" s="190">
        <v>3500</v>
      </c>
      <c r="N401" s="161"/>
      <c r="O401" s="191">
        <v>3500</v>
      </c>
      <c r="P401" s="163"/>
      <c r="Q401" s="226">
        <v>3500</v>
      </c>
      <c r="R401" s="161"/>
      <c r="S401" s="191">
        <v>3500</v>
      </c>
      <c r="T401" s="161"/>
      <c r="U401" s="226">
        <v>3500</v>
      </c>
      <c r="V401" s="14">
        <v>0</v>
      </c>
      <c r="W401" s="16">
        <f t="shared" si="44"/>
        <v>0</v>
      </c>
    </row>
    <row r="402" spans="1:23" ht="15" customHeight="1" x14ac:dyDescent="0.25">
      <c r="A402" s="119" t="s">
        <v>318</v>
      </c>
      <c r="B402" s="17" t="s">
        <v>319</v>
      </c>
      <c r="C402" s="190">
        <v>15000</v>
      </c>
      <c r="D402" s="161"/>
      <c r="E402" s="189">
        <v>15000</v>
      </c>
      <c r="F402" s="161"/>
      <c r="G402" s="190">
        <v>15000</v>
      </c>
      <c r="H402" s="161">
        <v>-15000</v>
      </c>
      <c r="I402" s="189">
        <f>H402+G402</f>
        <v>0</v>
      </c>
      <c r="J402" s="161">
        <v>0</v>
      </c>
      <c r="K402" s="163"/>
      <c r="L402" s="161"/>
      <c r="M402" s="190">
        <f>L402+K402</f>
        <v>0</v>
      </c>
      <c r="N402" s="161"/>
      <c r="O402" s="191">
        <f>N402+M402</f>
        <v>0</v>
      </c>
      <c r="P402" s="163"/>
      <c r="Q402" s="226">
        <f>P402+O402</f>
        <v>0</v>
      </c>
      <c r="R402" s="161"/>
      <c r="S402" s="191">
        <f>R402+Q402</f>
        <v>0</v>
      </c>
      <c r="T402" s="161"/>
      <c r="U402" s="226">
        <f>T402+S402</f>
        <v>0</v>
      </c>
      <c r="V402" s="14">
        <v>0</v>
      </c>
      <c r="W402" s="16">
        <v>0</v>
      </c>
    </row>
    <row r="403" spans="1:23" ht="15" customHeight="1" x14ac:dyDescent="0.25">
      <c r="A403" s="119" t="s">
        <v>318</v>
      </c>
      <c r="B403" s="17" t="s">
        <v>320</v>
      </c>
      <c r="C403" s="190">
        <v>14000</v>
      </c>
      <c r="D403" s="161"/>
      <c r="E403" s="189">
        <v>14000</v>
      </c>
      <c r="F403" s="161"/>
      <c r="G403" s="190">
        <v>14000</v>
      </c>
      <c r="H403" s="161">
        <v>-14000</v>
      </c>
      <c r="I403" s="189">
        <f>H403+G403</f>
        <v>0</v>
      </c>
      <c r="J403" s="161">
        <v>0</v>
      </c>
      <c r="K403" s="163"/>
      <c r="L403" s="161"/>
      <c r="M403" s="190">
        <f>L403+K403</f>
        <v>0</v>
      </c>
      <c r="N403" s="161"/>
      <c r="O403" s="191">
        <f>N403+M403</f>
        <v>0</v>
      </c>
      <c r="P403" s="163"/>
      <c r="Q403" s="226">
        <f>P403+O403</f>
        <v>0</v>
      </c>
      <c r="R403" s="161"/>
      <c r="S403" s="191">
        <f>R403+Q403</f>
        <v>0</v>
      </c>
      <c r="T403" s="161"/>
      <c r="U403" s="226">
        <f>T403+S403</f>
        <v>0</v>
      </c>
      <c r="V403" s="14">
        <v>0</v>
      </c>
      <c r="W403" s="16">
        <v>0</v>
      </c>
    </row>
    <row r="404" spans="1:23" ht="15" customHeight="1" x14ac:dyDescent="0.25">
      <c r="A404" s="119" t="s">
        <v>318</v>
      </c>
      <c r="B404" s="17" t="s">
        <v>366</v>
      </c>
      <c r="C404" s="190"/>
      <c r="D404" s="161"/>
      <c r="E404" s="189"/>
      <c r="F404" s="161"/>
      <c r="G404" s="190"/>
      <c r="H404" s="161">
        <v>29000</v>
      </c>
      <c r="I404" s="189">
        <f>H404</f>
        <v>29000</v>
      </c>
      <c r="J404" s="161">
        <v>0</v>
      </c>
      <c r="K404" s="163">
        <f t="shared" si="43"/>
        <v>0</v>
      </c>
      <c r="L404" s="161"/>
      <c r="M404" s="190">
        <v>29000</v>
      </c>
      <c r="N404" s="161"/>
      <c r="O404" s="191">
        <v>29000</v>
      </c>
      <c r="P404" s="163"/>
      <c r="Q404" s="226">
        <v>29000</v>
      </c>
      <c r="R404" s="161"/>
      <c r="S404" s="191">
        <v>29000</v>
      </c>
      <c r="T404" s="161"/>
      <c r="U404" s="226">
        <v>29000</v>
      </c>
      <c r="V404" s="14">
        <v>17630.86</v>
      </c>
      <c r="W404" s="25">
        <f t="shared" si="44"/>
        <v>60.79606896551725</v>
      </c>
    </row>
    <row r="405" spans="1:23" ht="15" customHeight="1" x14ac:dyDescent="0.25">
      <c r="A405" s="119" t="s">
        <v>303</v>
      </c>
      <c r="B405" s="147" t="s">
        <v>321</v>
      </c>
      <c r="C405" s="190">
        <v>10000</v>
      </c>
      <c r="D405" s="161"/>
      <c r="E405" s="189">
        <v>10000</v>
      </c>
      <c r="F405" s="161"/>
      <c r="G405" s="190">
        <v>10000</v>
      </c>
      <c r="H405" s="161"/>
      <c r="I405" s="189">
        <v>10000</v>
      </c>
      <c r="J405" s="161">
        <v>0</v>
      </c>
      <c r="K405" s="163">
        <f t="shared" si="43"/>
        <v>0</v>
      </c>
      <c r="L405" s="161"/>
      <c r="M405" s="190">
        <v>10000</v>
      </c>
      <c r="N405" s="161"/>
      <c r="O405" s="191">
        <v>10000</v>
      </c>
      <c r="P405" s="163"/>
      <c r="Q405" s="226">
        <v>10000</v>
      </c>
      <c r="R405" s="161"/>
      <c r="S405" s="191">
        <v>10000</v>
      </c>
      <c r="T405" s="161"/>
      <c r="U405" s="226">
        <v>10000</v>
      </c>
      <c r="V405" s="14">
        <v>0</v>
      </c>
      <c r="W405" s="16">
        <f t="shared" si="44"/>
        <v>0</v>
      </c>
    </row>
    <row r="406" spans="1:23" ht="15" customHeight="1" x14ac:dyDescent="0.25">
      <c r="A406" s="119" t="s">
        <v>303</v>
      </c>
      <c r="B406" s="21" t="s">
        <v>322</v>
      </c>
      <c r="C406" s="192">
        <v>10000</v>
      </c>
      <c r="D406" s="161"/>
      <c r="E406" s="193">
        <v>10000</v>
      </c>
      <c r="F406" s="161"/>
      <c r="G406" s="192">
        <v>10000</v>
      </c>
      <c r="H406" s="161"/>
      <c r="I406" s="193">
        <v>10000</v>
      </c>
      <c r="J406" s="161">
        <v>0</v>
      </c>
      <c r="K406" s="163">
        <f t="shared" si="43"/>
        <v>0</v>
      </c>
      <c r="L406" s="161"/>
      <c r="M406" s="192">
        <v>10000</v>
      </c>
      <c r="N406" s="161"/>
      <c r="O406" s="201">
        <v>10000</v>
      </c>
      <c r="P406" s="163"/>
      <c r="Q406" s="224">
        <v>10000</v>
      </c>
      <c r="R406" s="161"/>
      <c r="S406" s="201">
        <v>10000</v>
      </c>
      <c r="T406" s="161"/>
      <c r="U406" s="231">
        <v>10000</v>
      </c>
      <c r="V406" s="7">
        <v>7000</v>
      </c>
      <c r="W406" s="16">
        <f t="shared" si="44"/>
        <v>70</v>
      </c>
    </row>
    <row r="407" spans="1:23" ht="15" customHeight="1" x14ac:dyDescent="0.25">
      <c r="A407" s="119" t="s">
        <v>303</v>
      </c>
      <c r="B407" s="147" t="s">
        <v>423</v>
      </c>
      <c r="C407" s="192"/>
      <c r="D407" s="161">
        <v>80040</v>
      </c>
      <c r="E407" s="193">
        <v>80040</v>
      </c>
      <c r="F407" s="161"/>
      <c r="G407" s="192">
        <v>80040</v>
      </c>
      <c r="H407" s="161">
        <v>2900</v>
      </c>
      <c r="I407" s="193">
        <f>H407+G407</f>
        <v>82940</v>
      </c>
      <c r="J407" s="161">
        <v>80039.92</v>
      </c>
      <c r="K407" s="163">
        <f t="shared" si="43"/>
        <v>96.503400048227633</v>
      </c>
      <c r="L407" s="161"/>
      <c r="M407" s="192">
        <v>82940</v>
      </c>
      <c r="N407" s="161"/>
      <c r="O407" s="201">
        <v>82940</v>
      </c>
      <c r="P407" s="163"/>
      <c r="Q407" s="224">
        <v>82940</v>
      </c>
      <c r="R407" s="161"/>
      <c r="S407" s="201">
        <v>82940</v>
      </c>
      <c r="T407" s="161"/>
      <c r="U407" s="224">
        <v>82940</v>
      </c>
      <c r="V407" s="14">
        <v>84589.92</v>
      </c>
      <c r="W407" s="28">
        <f t="shared" si="44"/>
        <v>101.98929346515553</v>
      </c>
    </row>
    <row r="408" spans="1:23" ht="15" customHeight="1" x14ac:dyDescent="0.25">
      <c r="A408" s="119" t="s">
        <v>303</v>
      </c>
      <c r="B408" s="21" t="s">
        <v>323</v>
      </c>
      <c r="C408" s="192">
        <v>60000</v>
      </c>
      <c r="D408" s="161"/>
      <c r="E408" s="193">
        <v>60000</v>
      </c>
      <c r="F408" s="161"/>
      <c r="G408" s="192">
        <v>60000</v>
      </c>
      <c r="H408" s="161"/>
      <c r="I408" s="193">
        <v>60000</v>
      </c>
      <c r="J408" s="161">
        <v>0</v>
      </c>
      <c r="K408" s="163">
        <f t="shared" si="43"/>
        <v>0</v>
      </c>
      <c r="L408" s="161"/>
      <c r="M408" s="192">
        <v>60000</v>
      </c>
      <c r="N408" s="161"/>
      <c r="O408" s="201">
        <v>60000</v>
      </c>
      <c r="P408" s="161"/>
      <c r="Q408" s="224">
        <v>60000</v>
      </c>
      <c r="R408" s="161"/>
      <c r="S408" s="201">
        <v>60000</v>
      </c>
      <c r="T408" s="161"/>
      <c r="U408" s="224">
        <v>60000</v>
      </c>
      <c r="V408" s="14">
        <v>0</v>
      </c>
      <c r="W408" s="16">
        <f t="shared" si="44"/>
        <v>0</v>
      </c>
    </row>
    <row r="409" spans="1:23" ht="15" customHeight="1" x14ac:dyDescent="0.25">
      <c r="A409" s="119"/>
      <c r="B409" s="153"/>
      <c r="C409" s="197"/>
      <c r="D409" s="161"/>
      <c r="E409" s="198"/>
      <c r="F409" s="161"/>
      <c r="G409" s="197"/>
      <c r="H409" s="161"/>
      <c r="I409" s="198"/>
      <c r="J409" s="161"/>
      <c r="K409" s="163"/>
      <c r="L409" s="161"/>
      <c r="M409" s="197"/>
      <c r="N409" s="161"/>
      <c r="O409" s="200"/>
      <c r="P409" s="161"/>
      <c r="Q409" s="223"/>
      <c r="R409" s="161"/>
      <c r="S409" s="200"/>
      <c r="T409" s="161"/>
      <c r="U409" s="210"/>
      <c r="V409" s="14"/>
      <c r="W409" s="16"/>
    </row>
    <row r="410" spans="1:23" ht="15" customHeight="1" x14ac:dyDescent="0.25">
      <c r="A410" s="131" t="s">
        <v>324</v>
      </c>
      <c r="B410" s="146" t="s">
        <v>191</v>
      </c>
      <c r="C410" s="182">
        <f>SUM(C411:C411)</f>
        <v>10000</v>
      </c>
      <c r="D410" s="161"/>
      <c r="E410" s="181">
        <f>SUM(E411:E411)</f>
        <v>10000</v>
      </c>
      <c r="F410" s="161"/>
      <c r="G410" s="182">
        <f>SUM(G411:G411)</f>
        <v>10000</v>
      </c>
      <c r="H410" s="161"/>
      <c r="I410" s="198">
        <f>SUM(I411:I411)</f>
        <v>10000</v>
      </c>
      <c r="J410" s="219">
        <f>SUM(J411:J411)</f>
        <v>0</v>
      </c>
      <c r="K410" s="163">
        <f t="shared" si="43"/>
        <v>0</v>
      </c>
      <c r="L410" s="161"/>
      <c r="M410" s="197">
        <f>SUM(M411:M411)</f>
        <v>10000</v>
      </c>
      <c r="N410" s="161"/>
      <c r="O410" s="200">
        <f>SUM(O411:O411)</f>
        <v>10000</v>
      </c>
      <c r="P410" s="188"/>
      <c r="Q410" s="223">
        <f>SUM(Q411:Q411)</f>
        <v>10000</v>
      </c>
      <c r="R410" s="161"/>
      <c r="S410" s="200">
        <f>SUM(S411:S411)</f>
        <v>10000</v>
      </c>
      <c r="T410" s="161"/>
      <c r="U410" s="223">
        <f>SUM(U411:U411)</f>
        <v>10000</v>
      </c>
      <c r="V410" s="18">
        <f>SUM(V411)</f>
        <v>8310.5300000000007</v>
      </c>
      <c r="W410" s="30">
        <f t="shared" si="44"/>
        <v>83.1053</v>
      </c>
    </row>
    <row r="411" spans="1:23" ht="15" customHeight="1" x14ac:dyDescent="0.25">
      <c r="A411" s="119" t="s">
        <v>303</v>
      </c>
      <c r="B411" s="17" t="s">
        <v>325</v>
      </c>
      <c r="C411" s="192">
        <v>10000</v>
      </c>
      <c r="D411" s="161"/>
      <c r="E411" s="193">
        <v>10000</v>
      </c>
      <c r="F411" s="161"/>
      <c r="G411" s="192">
        <v>10000</v>
      </c>
      <c r="H411" s="161"/>
      <c r="I411" s="193">
        <f>H411+G411</f>
        <v>10000</v>
      </c>
      <c r="J411" s="161">
        <v>0</v>
      </c>
      <c r="K411" s="163">
        <f t="shared" si="43"/>
        <v>0</v>
      </c>
      <c r="L411" s="161"/>
      <c r="M411" s="192">
        <v>10000</v>
      </c>
      <c r="N411" s="161"/>
      <c r="O411" s="201">
        <v>10000</v>
      </c>
      <c r="P411" s="163"/>
      <c r="Q411" s="224">
        <v>10000</v>
      </c>
      <c r="R411" s="161"/>
      <c r="S411" s="201">
        <v>10000</v>
      </c>
      <c r="T411" s="161"/>
      <c r="U411" s="224">
        <v>10000</v>
      </c>
      <c r="V411" s="14">
        <v>8310.5300000000007</v>
      </c>
      <c r="W411" s="25">
        <f t="shared" si="44"/>
        <v>83.1053</v>
      </c>
    </row>
    <row r="412" spans="1:23" ht="15" customHeight="1" x14ac:dyDescent="0.25">
      <c r="A412" s="119"/>
      <c r="B412" s="17"/>
      <c r="C412" s="192"/>
      <c r="D412" s="161"/>
      <c r="E412" s="193"/>
      <c r="F412" s="161"/>
      <c r="G412" s="192"/>
      <c r="H412" s="161"/>
      <c r="I412" s="193"/>
      <c r="J412" s="161"/>
      <c r="K412" s="163"/>
      <c r="L412" s="161"/>
      <c r="M412" s="192"/>
      <c r="N412" s="161"/>
      <c r="O412" s="201"/>
      <c r="P412" s="163"/>
      <c r="Q412" s="224"/>
      <c r="R412" s="161"/>
      <c r="S412" s="201"/>
      <c r="T412" s="161"/>
      <c r="U412" s="224"/>
      <c r="V412" s="14"/>
      <c r="W412" s="16"/>
    </row>
    <row r="413" spans="1:23" ht="15" customHeight="1" x14ac:dyDescent="0.25">
      <c r="A413" s="118" t="s">
        <v>203</v>
      </c>
      <c r="B413" s="146" t="s">
        <v>204</v>
      </c>
      <c r="C413" s="192"/>
      <c r="D413" s="161"/>
      <c r="E413" s="193"/>
      <c r="F413" s="161"/>
      <c r="G413" s="192"/>
      <c r="H413" s="161"/>
      <c r="I413" s="198">
        <f>SUM(I414)</f>
        <v>84000</v>
      </c>
      <c r="J413" s="219">
        <f>SUM(J414)</f>
        <v>0</v>
      </c>
      <c r="K413" s="163">
        <f t="shared" si="43"/>
        <v>0</v>
      </c>
      <c r="L413" s="161"/>
      <c r="M413" s="197">
        <f>SUM(M414)</f>
        <v>84000</v>
      </c>
      <c r="N413" s="161"/>
      <c r="O413" s="200">
        <f>SUM(O414)</f>
        <v>84000</v>
      </c>
      <c r="P413" s="163"/>
      <c r="Q413" s="223">
        <f>SUM(Q414)</f>
        <v>84000</v>
      </c>
      <c r="R413" s="161"/>
      <c r="S413" s="200">
        <f>SUM(S414)</f>
        <v>84000</v>
      </c>
      <c r="T413" s="161"/>
      <c r="U413" s="223">
        <f>SUM(U414)</f>
        <v>84000</v>
      </c>
      <c r="V413" s="18">
        <f>SUM(V414)</f>
        <v>80778.02</v>
      </c>
      <c r="W413" s="30">
        <f t="shared" si="44"/>
        <v>96.164309523809536</v>
      </c>
    </row>
    <row r="414" spans="1:23" ht="15" customHeight="1" x14ac:dyDescent="0.25">
      <c r="A414" s="119" t="s">
        <v>303</v>
      </c>
      <c r="B414" s="147" t="s">
        <v>421</v>
      </c>
      <c r="C414" s="192"/>
      <c r="D414" s="161"/>
      <c r="E414" s="193"/>
      <c r="F414" s="161"/>
      <c r="G414" s="192"/>
      <c r="H414" s="161">
        <v>84000</v>
      </c>
      <c r="I414" s="193">
        <f>H414</f>
        <v>84000</v>
      </c>
      <c r="J414" s="161">
        <v>0</v>
      </c>
      <c r="K414" s="163">
        <f t="shared" si="43"/>
        <v>0</v>
      </c>
      <c r="L414" s="161"/>
      <c r="M414" s="192">
        <v>84000</v>
      </c>
      <c r="N414" s="161"/>
      <c r="O414" s="201">
        <v>84000</v>
      </c>
      <c r="P414" s="163"/>
      <c r="Q414" s="224">
        <v>84000</v>
      </c>
      <c r="R414" s="161"/>
      <c r="S414" s="201">
        <v>84000</v>
      </c>
      <c r="T414" s="161"/>
      <c r="U414" s="224">
        <v>84000</v>
      </c>
      <c r="V414" s="14">
        <v>80778.02</v>
      </c>
      <c r="W414" s="25">
        <f t="shared" si="44"/>
        <v>96.164309523809536</v>
      </c>
    </row>
    <row r="415" spans="1:23" ht="15" customHeight="1" x14ac:dyDescent="0.25">
      <c r="A415" s="119"/>
      <c r="B415" s="17"/>
      <c r="C415" s="192"/>
      <c r="D415" s="161"/>
      <c r="E415" s="193"/>
      <c r="F415" s="161"/>
      <c r="G415" s="192"/>
      <c r="H415" s="161"/>
      <c r="I415" s="193"/>
      <c r="J415" s="161"/>
      <c r="K415" s="163"/>
      <c r="L415" s="161"/>
      <c r="M415" s="192"/>
      <c r="N415" s="161"/>
      <c r="O415" s="201"/>
      <c r="P415" s="163"/>
      <c r="Q415" s="224"/>
      <c r="R415" s="161"/>
      <c r="S415" s="201"/>
      <c r="T415" s="161"/>
      <c r="U415" s="224"/>
      <c r="V415" s="14"/>
      <c r="W415" s="16"/>
    </row>
    <row r="416" spans="1:23" ht="15" customHeight="1" x14ac:dyDescent="0.25">
      <c r="A416" s="118" t="s">
        <v>233</v>
      </c>
      <c r="B416" s="146" t="s">
        <v>234</v>
      </c>
      <c r="C416" s="192"/>
      <c r="D416" s="161"/>
      <c r="E416" s="193"/>
      <c r="F416" s="161"/>
      <c r="G416" s="192"/>
      <c r="H416" s="161"/>
      <c r="I416" s="198">
        <f>SUM(I417:I417)</f>
        <v>55900</v>
      </c>
      <c r="J416" s="219">
        <f>SUM(J417:J417)</f>
        <v>0</v>
      </c>
      <c r="K416" s="163">
        <f t="shared" si="43"/>
        <v>0</v>
      </c>
      <c r="L416" s="161"/>
      <c r="M416" s="197">
        <f>SUM(M417:M417)</f>
        <v>55900</v>
      </c>
      <c r="N416" s="161"/>
      <c r="O416" s="200">
        <f>SUM(O417:O417)</f>
        <v>55900</v>
      </c>
      <c r="P416" s="163"/>
      <c r="Q416" s="223">
        <f>SUM(Q417:Q417)</f>
        <v>55900</v>
      </c>
      <c r="R416" s="161"/>
      <c r="S416" s="200">
        <f>SUM(S417:S417)</f>
        <v>55900</v>
      </c>
      <c r="T416" s="161"/>
      <c r="U416" s="223">
        <f>SUM(U417:U417)</f>
        <v>55900</v>
      </c>
      <c r="V416" s="18">
        <f>SUM(V417)</f>
        <v>0</v>
      </c>
      <c r="W416" s="16">
        <f t="shared" si="44"/>
        <v>0</v>
      </c>
    </row>
    <row r="417" spans="1:25" ht="15" customHeight="1" x14ac:dyDescent="0.25">
      <c r="A417" s="120" t="s">
        <v>303</v>
      </c>
      <c r="B417" s="147" t="s">
        <v>369</v>
      </c>
      <c r="C417" s="192"/>
      <c r="D417" s="161"/>
      <c r="E417" s="193"/>
      <c r="F417" s="161"/>
      <c r="G417" s="192"/>
      <c r="H417" s="161">
        <v>55900</v>
      </c>
      <c r="I417" s="193">
        <f>H417</f>
        <v>55900</v>
      </c>
      <c r="J417" s="161">
        <v>0</v>
      </c>
      <c r="K417" s="163">
        <f t="shared" si="43"/>
        <v>0</v>
      </c>
      <c r="L417" s="161"/>
      <c r="M417" s="192">
        <v>55900</v>
      </c>
      <c r="N417" s="161"/>
      <c r="O417" s="201">
        <v>55900</v>
      </c>
      <c r="P417" s="163"/>
      <c r="Q417" s="224">
        <v>55900</v>
      </c>
      <c r="R417" s="161"/>
      <c r="S417" s="201">
        <v>55900</v>
      </c>
      <c r="T417" s="161"/>
      <c r="U417" s="224">
        <v>55900</v>
      </c>
      <c r="V417" s="14">
        <v>0</v>
      </c>
      <c r="W417" s="16">
        <f t="shared" si="44"/>
        <v>0</v>
      </c>
    </row>
    <row r="418" spans="1:25" ht="15" customHeight="1" x14ac:dyDescent="0.25">
      <c r="A418" s="120"/>
      <c r="B418" s="147" t="s">
        <v>368</v>
      </c>
      <c r="C418" s="192"/>
      <c r="D418" s="161"/>
      <c r="E418" s="193"/>
      <c r="F418" s="161"/>
      <c r="G418" s="192"/>
      <c r="H418" s="161"/>
      <c r="I418" s="193"/>
      <c r="J418" s="161"/>
      <c r="K418" s="163"/>
      <c r="L418" s="161"/>
      <c r="M418" s="192"/>
      <c r="N418" s="161"/>
      <c r="O418" s="201"/>
      <c r="P418" s="163"/>
      <c r="Q418" s="224"/>
      <c r="R418" s="161"/>
      <c r="S418" s="201"/>
      <c r="T418" s="161"/>
      <c r="U418" s="224"/>
      <c r="V418" s="14"/>
      <c r="W418" s="16"/>
    </row>
    <row r="419" spans="1:25" ht="15" customHeight="1" x14ac:dyDescent="0.25">
      <c r="A419" s="120"/>
      <c r="B419" s="147"/>
      <c r="C419" s="192"/>
      <c r="D419" s="161"/>
      <c r="E419" s="193"/>
      <c r="F419" s="161"/>
      <c r="G419" s="192"/>
      <c r="H419" s="161"/>
      <c r="I419" s="193"/>
      <c r="J419" s="161"/>
      <c r="K419" s="163"/>
      <c r="L419" s="161"/>
      <c r="M419" s="192"/>
      <c r="N419" s="161"/>
      <c r="O419" s="201"/>
      <c r="P419" s="163"/>
      <c r="Q419" s="224"/>
      <c r="R419" s="165"/>
      <c r="S419" s="201"/>
      <c r="T419" s="161"/>
      <c r="U419" s="224"/>
      <c r="V419" s="14"/>
      <c r="W419" s="16"/>
    </row>
    <row r="420" spans="1:25" ht="15" customHeight="1" x14ac:dyDescent="0.25">
      <c r="A420" s="118" t="s">
        <v>239</v>
      </c>
      <c r="B420" s="146" t="s">
        <v>240</v>
      </c>
      <c r="C420" s="182">
        <f>SUM(C421:C422)</f>
        <v>222000</v>
      </c>
      <c r="D420" s="161"/>
      <c r="E420" s="198">
        <f>SUM(E421:E422)</f>
        <v>222000</v>
      </c>
      <c r="F420" s="161"/>
      <c r="G420" s="197">
        <f>SUM(G421:G422)</f>
        <v>222000</v>
      </c>
      <c r="H420" s="161"/>
      <c r="I420" s="198">
        <f>SUM(I421:I422)</f>
        <v>212000</v>
      </c>
      <c r="J420" s="219">
        <f>SUM(J421:J422)</f>
        <v>0</v>
      </c>
      <c r="K420" s="163">
        <f t="shared" si="43"/>
        <v>0</v>
      </c>
      <c r="L420" s="161"/>
      <c r="M420" s="197">
        <f>SUM(M421:M422)</f>
        <v>203033</v>
      </c>
      <c r="N420" s="161"/>
      <c r="O420" s="200">
        <f>SUM(O421:O422)</f>
        <v>203033</v>
      </c>
      <c r="P420" s="163"/>
      <c r="Q420" s="223">
        <f>SUM(Q421:Q422)</f>
        <v>203033</v>
      </c>
      <c r="R420" s="161"/>
      <c r="S420" s="200">
        <f>SUM(S421:S422)</f>
        <v>203033</v>
      </c>
      <c r="T420" s="161"/>
      <c r="U420" s="223">
        <f>SUM(U421:U422)</f>
        <v>203033</v>
      </c>
      <c r="V420" s="18">
        <f>SUM(V421:V422)</f>
        <v>65998.83</v>
      </c>
      <c r="W420" s="30">
        <f t="shared" si="44"/>
        <v>32.506454615752119</v>
      </c>
    </row>
    <row r="421" spans="1:25" ht="15" customHeight="1" x14ac:dyDescent="0.25">
      <c r="A421" s="120" t="s">
        <v>303</v>
      </c>
      <c r="B421" s="147" t="s">
        <v>326</v>
      </c>
      <c r="C421" s="192">
        <v>72000</v>
      </c>
      <c r="D421" s="161"/>
      <c r="E421" s="193">
        <v>72000</v>
      </c>
      <c r="F421" s="161"/>
      <c r="G421" s="192">
        <v>72000</v>
      </c>
      <c r="H421" s="161"/>
      <c r="I421" s="193">
        <v>72000</v>
      </c>
      <c r="J421" s="161">
        <v>0</v>
      </c>
      <c r="K421" s="163">
        <f t="shared" si="43"/>
        <v>0</v>
      </c>
      <c r="L421" s="161"/>
      <c r="M421" s="192">
        <v>72000</v>
      </c>
      <c r="N421" s="161"/>
      <c r="O421" s="201">
        <v>72000</v>
      </c>
      <c r="P421" s="163"/>
      <c r="Q421" s="224">
        <v>72000</v>
      </c>
      <c r="R421" s="161"/>
      <c r="S421" s="201">
        <v>72000</v>
      </c>
      <c r="T421" s="161"/>
      <c r="U421" s="224">
        <v>72000</v>
      </c>
      <c r="V421" s="14">
        <v>65998.83</v>
      </c>
      <c r="W421" s="25">
        <f t="shared" si="44"/>
        <v>91.665041666666667</v>
      </c>
    </row>
    <row r="422" spans="1:25" ht="15" customHeight="1" x14ac:dyDescent="0.25">
      <c r="A422" s="120" t="s">
        <v>303</v>
      </c>
      <c r="B422" s="147" t="s">
        <v>327</v>
      </c>
      <c r="C422" s="192">
        <v>150000</v>
      </c>
      <c r="D422" s="161"/>
      <c r="E422" s="193">
        <v>150000</v>
      </c>
      <c r="F422" s="161"/>
      <c r="G422" s="192">
        <v>150000</v>
      </c>
      <c r="H422" s="161">
        <v>-10000</v>
      </c>
      <c r="I422" s="193">
        <f>H422+G422</f>
        <v>140000</v>
      </c>
      <c r="J422" s="161">
        <v>0</v>
      </c>
      <c r="K422" s="163">
        <f t="shared" si="43"/>
        <v>0</v>
      </c>
      <c r="L422" s="161">
        <v>-8967</v>
      </c>
      <c r="M422" s="192">
        <f>L422+I422</f>
        <v>131033</v>
      </c>
      <c r="N422" s="161"/>
      <c r="O422" s="201">
        <f>M422</f>
        <v>131033</v>
      </c>
      <c r="P422" s="163"/>
      <c r="Q422" s="224">
        <f>O422</f>
        <v>131033</v>
      </c>
      <c r="R422" s="161"/>
      <c r="S422" s="201">
        <f>Q422</f>
        <v>131033</v>
      </c>
      <c r="T422" s="161"/>
      <c r="U422" s="224">
        <f>S422</f>
        <v>131033</v>
      </c>
      <c r="V422" s="14">
        <v>0</v>
      </c>
      <c r="W422" s="16">
        <f t="shared" si="44"/>
        <v>0</v>
      </c>
    </row>
    <row r="423" spans="1:25" ht="15" customHeight="1" x14ac:dyDescent="0.25">
      <c r="A423" s="120"/>
      <c r="B423" s="147"/>
      <c r="C423" s="192"/>
      <c r="D423" s="161"/>
      <c r="E423" s="193"/>
      <c r="F423" s="161"/>
      <c r="G423" s="192"/>
      <c r="H423" s="161"/>
      <c r="I423" s="193"/>
      <c r="J423" s="161"/>
      <c r="K423" s="168"/>
      <c r="L423" s="161"/>
      <c r="M423" s="195"/>
      <c r="N423" s="161"/>
      <c r="O423" s="196"/>
      <c r="P423" s="163"/>
      <c r="Q423" s="210"/>
      <c r="R423" s="161"/>
      <c r="S423" s="196"/>
      <c r="T423" s="161"/>
      <c r="U423" s="210"/>
      <c r="V423" s="14"/>
      <c r="W423" s="16"/>
    </row>
    <row r="424" spans="1:25" ht="15" customHeight="1" x14ac:dyDescent="0.25">
      <c r="A424" s="118" t="s">
        <v>268</v>
      </c>
      <c r="B424" s="146" t="s">
        <v>267</v>
      </c>
      <c r="C424" s="192"/>
      <c r="D424" s="161"/>
      <c r="E424" s="193"/>
      <c r="F424" s="161"/>
      <c r="G424" s="192"/>
      <c r="H424" s="161"/>
      <c r="I424" s="198">
        <f>SUM(I425)</f>
        <v>18000</v>
      </c>
      <c r="J424" s="219">
        <f>SUM(J425)</f>
        <v>0</v>
      </c>
      <c r="K424" s="168">
        <f t="shared" si="43"/>
        <v>0</v>
      </c>
      <c r="L424" s="161"/>
      <c r="M424" s="207">
        <f>M425</f>
        <v>18000</v>
      </c>
      <c r="N424" s="161"/>
      <c r="O424" s="208">
        <f>O425</f>
        <v>18000</v>
      </c>
      <c r="P424" s="163"/>
      <c r="Q424" s="239">
        <f>Q425</f>
        <v>18000</v>
      </c>
      <c r="R424" s="161"/>
      <c r="S424" s="208">
        <f>S425</f>
        <v>18000</v>
      </c>
      <c r="T424" s="161"/>
      <c r="U424" s="239">
        <f>U425</f>
        <v>18000</v>
      </c>
      <c r="V424" s="18">
        <f>SUM(V425)</f>
        <v>16381.98</v>
      </c>
      <c r="W424" s="30">
        <f t="shared" si="44"/>
        <v>91.010999999999996</v>
      </c>
    </row>
    <row r="425" spans="1:25" ht="15" customHeight="1" x14ac:dyDescent="0.25">
      <c r="A425" s="120" t="s">
        <v>303</v>
      </c>
      <c r="B425" s="147" t="s">
        <v>401</v>
      </c>
      <c r="C425" s="192"/>
      <c r="D425" s="161"/>
      <c r="E425" s="193"/>
      <c r="F425" s="161"/>
      <c r="G425" s="192"/>
      <c r="H425" s="161">
        <v>18000</v>
      </c>
      <c r="I425" s="193">
        <f>H425</f>
        <v>18000</v>
      </c>
      <c r="J425" s="161">
        <v>0</v>
      </c>
      <c r="K425" s="168">
        <f t="shared" si="43"/>
        <v>0</v>
      </c>
      <c r="L425" s="161"/>
      <c r="M425" s="195">
        <v>18000</v>
      </c>
      <c r="N425" s="161"/>
      <c r="O425" s="196">
        <v>18000</v>
      </c>
      <c r="P425" s="163"/>
      <c r="Q425" s="210">
        <v>18000</v>
      </c>
      <c r="R425" s="161"/>
      <c r="S425" s="196">
        <v>18000</v>
      </c>
      <c r="T425" s="161"/>
      <c r="U425" s="210">
        <v>18000</v>
      </c>
      <c r="V425" s="14">
        <v>16381.98</v>
      </c>
      <c r="W425" s="25">
        <f t="shared" si="44"/>
        <v>91.010999999999996</v>
      </c>
    </row>
    <row r="426" spans="1:25" ht="15" customHeight="1" x14ac:dyDescent="0.25">
      <c r="A426" s="119"/>
      <c r="B426" s="17"/>
      <c r="C426" s="192"/>
      <c r="D426" s="161"/>
      <c r="E426" s="193"/>
      <c r="F426" s="161"/>
      <c r="G426" s="192"/>
      <c r="H426" s="161"/>
      <c r="I426" s="193"/>
      <c r="J426" s="161"/>
      <c r="K426" s="168"/>
      <c r="L426" s="161"/>
      <c r="M426" s="195"/>
      <c r="N426" s="161"/>
      <c r="O426" s="196"/>
      <c r="P426" s="163"/>
      <c r="Q426" s="210"/>
      <c r="R426" s="161"/>
      <c r="S426" s="196"/>
      <c r="T426" s="161"/>
      <c r="U426" s="210"/>
      <c r="V426" s="14"/>
      <c r="W426" s="16"/>
    </row>
    <row r="427" spans="1:25" ht="15" customHeight="1" x14ac:dyDescent="0.25">
      <c r="A427" s="131" t="s">
        <v>328</v>
      </c>
      <c r="B427" s="121" t="s">
        <v>329</v>
      </c>
      <c r="C427" s="197">
        <f>SUM(C428:C428)</f>
        <v>4400</v>
      </c>
      <c r="D427" s="161"/>
      <c r="E427" s="198">
        <f>SUM(E428:E428)</f>
        <v>4400</v>
      </c>
      <c r="F427" s="161"/>
      <c r="G427" s="197">
        <f>SUM(G428:G428)</f>
        <v>4400</v>
      </c>
      <c r="H427" s="161"/>
      <c r="I427" s="198">
        <f>SUM(I428:I428)</f>
        <v>4400</v>
      </c>
      <c r="J427" s="233">
        <f>SUM(J428:J428)</f>
        <v>0</v>
      </c>
      <c r="K427" s="168">
        <f t="shared" si="43"/>
        <v>0</v>
      </c>
      <c r="L427" s="161"/>
      <c r="M427" s="207">
        <f>M428</f>
        <v>16314</v>
      </c>
      <c r="N427" s="161"/>
      <c r="O427" s="208">
        <f>O428</f>
        <v>16314</v>
      </c>
      <c r="P427" s="163"/>
      <c r="Q427" s="239">
        <f>Q428</f>
        <v>16314</v>
      </c>
      <c r="R427" s="161"/>
      <c r="S427" s="208">
        <f>S428</f>
        <v>16314</v>
      </c>
      <c r="T427" s="161"/>
      <c r="U427" s="239">
        <f>U428</f>
        <v>16314</v>
      </c>
      <c r="V427" s="18">
        <f>SUM(V428)</f>
        <v>15050.33</v>
      </c>
      <c r="W427" s="30">
        <f t="shared" si="44"/>
        <v>92.254076253524573</v>
      </c>
      <c r="Y427" s="159"/>
    </row>
    <row r="428" spans="1:25" ht="15" customHeight="1" x14ac:dyDescent="0.25">
      <c r="A428" s="120" t="s">
        <v>314</v>
      </c>
      <c r="B428" s="153" t="s">
        <v>407</v>
      </c>
      <c r="C428" s="192">
        <v>4400</v>
      </c>
      <c r="D428" s="161"/>
      <c r="E428" s="193">
        <v>4400</v>
      </c>
      <c r="F428" s="161"/>
      <c r="G428" s="192">
        <v>4400</v>
      </c>
      <c r="H428" s="161"/>
      <c r="I428" s="193">
        <v>4400</v>
      </c>
      <c r="J428" s="161">
        <v>0</v>
      </c>
      <c r="K428" s="168">
        <f t="shared" si="43"/>
        <v>0</v>
      </c>
      <c r="L428" s="161">
        <v>11914</v>
      </c>
      <c r="M428" s="220">
        <f>L428+I428</f>
        <v>16314</v>
      </c>
      <c r="N428" s="161"/>
      <c r="O428" s="240">
        <f>M428</f>
        <v>16314</v>
      </c>
      <c r="P428" s="163"/>
      <c r="Q428" s="214">
        <f>O428</f>
        <v>16314</v>
      </c>
      <c r="R428" s="161"/>
      <c r="S428" s="221">
        <f>Q428</f>
        <v>16314</v>
      </c>
      <c r="T428" s="161"/>
      <c r="U428" s="214">
        <f>S428</f>
        <v>16314</v>
      </c>
      <c r="V428" s="14">
        <v>15050.33</v>
      </c>
      <c r="W428" s="25">
        <f t="shared" si="44"/>
        <v>92.254076253524573</v>
      </c>
    </row>
    <row r="429" spans="1:25" ht="15" customHeight="1" x14ac:dyDescent="0.25">
      <c r="A429" s="120"/>
      <c r="B429" s="153"/>
      <c r="C429" s="197"/>
      <c r="D429" s="161"/>
      <c r="E429" s="198"/>
      <c r="F429" s="161"/>
      <c r="G429" s="197"/>
      <c r="H429" s="161"/>
      <c r="I429" s="198"/>
      <c r="J429" s="161"/>
      <c r="K429" s="168"/>
      <c r="L429" s="161"/>
      <c r="M429" s="195"/>
      <c r="N429" s="161"/>
      <c r="O429" s="232"/>
      <c r="P429" s="161"/>
      <c r="Q429" s="210"/>
      <c r="R429" s="161"/>
      <c r="S429" s="196"/>
      <c r="T429" s="161"/>
      <c r="U429" s="210"/>
      <c r="V429" s="14"/>
      <c r="W429" s="25"/>
    </row>
    <row r="430" spans="1:25" ht="15" customHeight="1" x14ac:dyDescent="0.25">
      <c r="A430" s="119"/>
      <c r="B430" s="146" t="s">
        <v>330</v>
      </c>
      <c r="C430" s="58">
        <f>C427+C420+C410+C398+C389+L417+C384</f>
        <v>1200405</v>
      </c>
      <c r="E430" s="69">
        <f>E427+E424+E420+G419+F431+E410+E398+E389+E384</f>
        <v>1280445</v>
      </c>
      <c r="F430" s="16"/>
      <c r="G430" s="58">
        <f>G427+G420+G410+G398+G389+H411+G384</f>
        <v>1280445</v>
      </c>
      <c r="H430" s="16"/>
      <c r="I430" s="69">
        <f>I427+I424+I420+I416+I413+I410+I398+I389+I384</f>
        <v>1511245</v>
      </c>
      <c r="J430" s="37">
        <f>J427+J420+J410+J398+J389+R417+J384+J424+J413+J416</f>
        <v>125034.36</v>
      </c>
      <c r="K430" s="51">
        <f t="shared" si="43"/>
        <v>8.2735995818017596</v>
      </c>
      <c r="L430" s="161"/>
      <c r="M430" s="81">
        <f>M427+M424+M420+M416+M413+M410+M398+M389+M384</f>
        <v>1302159</v>
      </c>
      <c r="N430" s="16"/>
      <c r="O430" s="88">
        <f>O427+O424+O420+O416+O413+O410+O398+O389+O384</f>
        <v>1302159</v>
      </c>
      <c r="P430" s="16"/>
      <c r="Q430" s="94">
        <f>Q427+Q424+Q420+Q416+Q413+Q410+Q398+Q389+Q384</f>
        <v>1302159</v>
      </c>
      <c r="R430" s="16"/>
      <c r="S430" s="86">
        <f>S427+S424+S420+S416+S413+S410+S398+S389+S384</f>
        <v>1302159</v>
      </c>
      <c r="T430" s="167"/>
      <c r="U430" s="94">
        <f t="shared" ref="U430:V430" si="46">U427+U424+U420+U416+U413+U410+U398+U389+U384</f>
        <v>1302159</v>
      </c>
      <c r="V430" s="113">
        <f t="shared" si="46"/>
        <v>539625.99</v>
      </c>
      <c r="W430" s="25">
        <f t="shared" si="44"/>
        <v>41.440867820289228</v>
      </c>
    </row>
    <row r="431" spans="1:25" ht="15" customHeight="1" x14ac:dyDescent="0.25">
      <c r="A431" s="133"/>
      <c r="B431" s="152"/>
      <c r="C431" s="58"/>
      <c r="E431" s="69"/>
      <c r="F431" s="16"/>
      <c r="G431" s="58"/>
      <c r="H431" s="16"/>
      <c r="I431" s="69"/>
      <c r="J431" s="16"/>
      <c r="K431" s="50"/>
      <c r="L431" s="161"/>
      <c r="M431" s="80"/>
      <c r="N431" s="16"/>
      <c r="O431" s="87"/>
      <c r="P431" s="16"/>
      <c r="Q431" s="14"/>
      <c r="R431" s="16"/>
      <c r="S431" s="85"/>
      <c r="T431" s="161"/>
      <c r="U431" s="14"/>
      <c r="V431" s="14"/>
      <c r="W431" s="16"/>
      <c r="X431" s="159"/>
    </row>
    <row r="432" spans="1:25" ht="15" customHeight="1" x14ac:dyDescent="0.25">
      <c r="A432" s="134" t="s">
        <v>331</v>
      </c>
      <c r="B432" s="154"/>
      <c r="C432" s="59"/>
      <c r="E432" s="70"/>
      <c r="F432" s="16"/>
      <c r="G432" s="59"/>
      <c r="H432" s="16"/>
      <c r="I432" s="70"/>
      <c r="J432" s="39"/>
      <c r="K432" s="39"/>
      <c r="L432" s="161"/>
      <c r="M432" s="80"/>
      <c r="N432" s="16"/>
      <c r="O432" s="87"/>
      <c r="P432" s="16"/>
      <c r="Q432" s="14"/>
      <c r="R432" s="16"/>
      <c r="S432" s="85"/>
      <c r="T432" s="161"/>
      <c r="U432" s="14"/>
      <c r="V432" s="14"/>
      <c r="W432" s="16"/>
    </row>
    <row r="433" spans="1:24" ht="15" customHeight="1" x14ac:dyDescent="0.25">
      <c r="A433" s="135"/>
      <c r="B433" s="39" t="s">
        <v>332</v>
      </c>
      <c r="C433" s="60">
        <f>C88</f>
        <v>5965875.3499999996</v>
      </c>
      <c r="E433" s="71">
        <f>E88</f>
        <v>5965875.3499999996</v>
      </c>
      <c r="F433" s="16"/>
      <c r="G433" s="60">
        <f>G88</f>
        <v>5965875.3499999996</v>
      </c>
      <c r="H433" s="16"/>
      <c r="I433" s="71">
        <f>I88</f>
        <v>5969632.3499999996</v>
      </c>
      <c r="J433" s="40">
        <f>J88</f>
        <v>3521437.83</v>
      </c>
      <c r="K433" s="39">
        <f t="shared" si="43"/>
        <v>58.989191017768462</v>
      </c>
      <c r="L433" s="165"/>
      <c r="M433" s="60">
        <f>M88</f>
        <v>6066976.3499999996</v>
      </c>
      <c r="N433" s="16"/>
      <c r="O433" s="71">
        <f>O88</f>
        <v>6066976.3499999996</v>
      </c>
      <c r="P433" s="16"/>
      <c r="Q433" s="95">
        <f>Q88</f>
        <v>6580976.3499999996</v>
      </c>
      <c r="R433" s="16"/>
      <c r="S433" s="97">
        <f>S88</f>
        <v>6581096.3499999996</v>
      </c>
      <c r="T433" s="175"/>
      <c r="U433" s="95">
        <f>U88</f>
        <v>6664179.3499999996</v>
      </c>
      <c r="V433" s="95">
        <f>V88</f>
        <v>6856344.2000000002</v>
      </c>
      <c r="W433" s="16">
        <f t="shared" si="44"/>
        <v>102.88354859477184</v>
      </c>
    </row>
    <row r="434" spans="1:24" ht="15" customHeight="1" x14ac:dyDescent="0.25">
      <c r="A434" s="135"/>
      <c r="B434" s="39" t="s">
        <v>333</v>
      </c>
      <c r="C434" s="59">
        <f>C99</f>
        <v>838000</v>
      </c>
      <c r="E434" s="70">
        <f>E99</f>
        <v>838000</v>
      </c>
      <c r="F434" s="16"/>
      <c r="G434" s="59">
        <f>G99</f>
        <v>838000</v>
      </c>
      <c r="H434" s="16"/>
      <c r="I434" s="70">
        <f>I99</f>
        <v>838000</v>
      </c>
      <c r="J434" s="40">
        <f>J99</f>
        <v>2944.9300000000003</v>
      </c>
      <c r="K434" s="39">
        <f t="shared" si="43"/>
        <v>0.35142362768496421</v>
      </c>
      <c r="L434" s="161"/>
      <c r="M434" s="59">
        <f>M99</f>
        <v>620700</v>
      </c>
      <c r="N434" s="16"/>
      <c r="O434" s="70">
        <f>O99</f>
        <v>620700</v>
      </c>
      <c r="P434" s="16"/>
      <c r="Q434" s="10">
        <f>Q99</f>
        <v>620700</v>
      </c>
      <c r="R434" s="16"/>
      <c r="S434" s="98">
        <f>S99</f>
        <v>620700</v>
      </c>
      <c r="T434" s="176"/>
      <c r="U434" s="10">
        <f>U99</f>
        <v>609110</v>
      </c>
      <c r="V434" s="95">
        <v>623189.03</v>
      </c>
      <c r="W434" s="16">
        <f t="shared" si="44"/>
        <v>102.31141009013152</v>
      </c>
      <c r="X434" s="159"/>
    </row>
    <row r="435" spans="1:24" ht="15" customHeight="1" x14ac:dyDescent="0.25">
      <c r="A435" s="135"/>
      <c r="B435" s="39" t="s">
        <v>334</v>
      </c>
      <c r="C435" s="59">
        <f>C380</f>
        <v>5861165</v>
      </c>
      <c r="E435" s="70">
        <f>E380</f>
        <v>5861165</v>
      </c>
      <c r="F435" s="16"/>
      <c r="G435" s="59">
        <f>G380</f>
        <v>5861165</v>
      </c>
      <c r="H435" s="16"/>
      <c r="I435" s="70">
        <f>I380</f>
        <v>5775522</v>
      </c>
      <c r="J435" s="40">
        <f>J380</f>
        <v>2798209.72</v>
      </c>
      <c r="K435" s="39">
        <f t="shared" si="43"/>
        <v>48.449468636774306</v>
      </c>
      <c r="L435" s="161"/>
      <c r="M435" s="60">
        <f>M380</f>
        <v>5886741</v>
      </c>
      <c r="N435" s="16"/>
      <c r="O435" s="71">
        <f>O380</f>
        <v>5886741</v>
      </c>
      <c r="P435" s="16"/>
      <c r="Q435" s="95">
        <f>Q380</f>
        <v>5924373</v>
      </c>
      <c r="R435" s="16"/>
      <c r="S435" s="97">
        <f>S380</f>
        <v>5924493</v>
      </c>
      <c r="T435" s="175"/>
      <c r="U435" s="95">
        <f t="shared" ref="U435" si="47">U380</f>
        <v>5995986</v>
      </c>
      <c r="V435" s="95">
        <f>V380</f>
        <v>5754110.9600000009</v>
      </c>
      <c r="W435" s="16">
        <f t="shared" si="44"/>
        <v>95.966050621198931</v>
      </c>
    </row>
    <row r="436" spans="1:24" ht="15" customHeight="1" x14ac:dyDescent="0.25">
      <c r="A436" s="135"/>
      <c r="B436" s="39" t="s">
        <v>335</v>
      </c>
      <c r="C436" s="59">
        <f>C430</f>
        <v>1200405</v>
      </c>
      <c r="E436" s="70">
        <f>E430</f>
        <v>1280445</v>
      </c>
      <c r="F436" s="16"/>
      <c r="G436" s="59">
        <f>G430</f>
        <v>1280445</v>
      </c>
      <c r="H436" s="16"/>
      <c r="I436" s="70">
        <f>I430</f>
        <v>1511245</v>
      </c>
      <c r="J436" s="40">
        <f>J430</f>
        <v>125034.36</v>
      </c>
      <c r="K436" s="39">
        <f t="shared" si="43"/>
        <v>8.2735995818017596</v>
      </c>
      <c r="L436" s="161"/>
      <c r="M436" s="60">
        <f>M430</f>
        <v>1302159</v>
      </c>
      <c r="N436" s="16"/>
      <c r="O436" s="71">
        <f>O430</f>
        <v>1302159</v>
      </c>
      <c r="P436" s="16"/>
      <c r="Q436" s="95">
        <f>Q430</f>
        <v>1302159</v>
      </c>
      <c r="R436" s="16"/>
      <c r="S436" s="97">
        <f>S430</f>
        <v>1302159</v>
      </c>
      <c r="T436" s="175"/>
      <c r="U436" s="95">
        <f t="shared" ref="U436" si="48">U430</f>
        <v>1302159</v>
      </c>
      <c r="V436" s="95">
        <f>V384+V389+V398+V410+V413+V416+V420+V424+V427</f>
        <v>539625.99000000011</v>
      </c>
      <c r="W436" s="16">
        <f t="shared" si="44"/>
        <v>41.440867820289235</v>
      </c>
      <c r="X436" s="159"/>
    </row>
    <row r="437" spans="1:24" ht="15" customHeight="1" x14ac:dyDescent="0.25">
      <c r="A437" s="136"/>
      <c r="B437" s="39" t="s">
        <v>336</v>
      </c>
      <c r="C437" s="60">
        <f>C433+C434-C435-C436</f>
        <v>-257694.65000000037</v>
      </c>
      <c r="E437" s="71">
        <f>E433+E434-E435-E436</f>
        <v>-337734.65000000037</v>
      </c>
      <c r="F437" s="16"/>
      <c r="G437" s="60">
        <f>G433+G434-G435-G436</f>
        <v>-337734.65000000037</v>
      </c>
      <c r="H437" s="16"/>
      <c r="I437" s="71">
        <f>I433+I434-I435-I436</f>
        <v>-479134.65000000037</v>
      </c>
      <c r="J437" s="40">
        <f>J433+J434-J435-J436</f>
        <v>601138.68000000005</v>
      </c>
      <c r="K437" s="39"/>
      <c r="L437" s="165"/>
      <c r="M437" s="60">
        <f>M433+M434-M435-M436</f>
        <v>-501223.65000000037</v>
      </c>
      <c r="N437" s="16"/>
      <c r="O437" s="71">
        <f>O433+O434-O435-O436</f>
        <v>-501223.65000000037</v>
      </c>
      <c r="P437" s="16"/>
      <c r="Q437" s="95">
        <f>Q433+Q434-Q435-Q436</f>
        <v>-24855.650000000373</v>
      </c>
      <c r="R437" s="16"/>
      <c r="S437" s="97">
        <f>S433+S434-S435-S436</f>
        <v>-24855.650000000373</v>
      </c>
      <c r="T437" s="175"/>
      <c r="U437" s="95">
        <f t="shared" ref="U437" si="49">U433+U434-U435-U436</f>
        <v>-24855.650000000373</v>
      </c>
      <c r="V437" s="95">
        <f>V433+V434-V435-V436</f>
        <v>1185796.2799999993</v>
      </c>
      <c r="W437" s="16">
        <f t="shared" si="44"/>
        <v>-4770.7313226569477</v>
      </c>
    </row>
    <row r="438" spans="1:24" ht="15" customHeight="1" x14ac:dyDescent="0.25">
      <c r="A438" s="136"/>
      <c r="B438" s="155"/>
      <c r="C438" s="59"/>
      <c r="E438" s="70"/>
      <c r="F438" s="16"/>
      <c r="G438" s="59"/>
      <c r="H438" s="16"/>
      <c r="I438" s="70"/>
      <c r="J438" s="39"/>
      <c r="K438" s="39"/>
      <c r="L438" s="161"/>
      <c r="M438" s="59"/>
      <c r="N438" s="16"/>
      <c r="O438" s="70"/>
      <c r="P438" s="16"/>
      <c r="Q438" s="10"/>
      <c r="R438" s="16"/>
      <c r="S438" s="98"/>
      <c r="T438" s="161"/>
      <c r="U438" s="14"/>
      <c r="V438" s="14"/>
      <c r="W438" s="16"/>
      <c r="X438" s="159"/>
    </row>
    <row r="439" spans="1:24" ht="15" customHeight="1" x14ac:dyDescent="0.25">
      <c r="A439" s="137" t="s">
        <v>337</v>
      </c>
      <c r="B439" s="44"/>
      <c r="C439" s="61"/>
      <c r="E439" s="72"/>
      <c r="F439" s="16"/>
      <c r="G439" s="61"/>
      <c r="H439" s="16"/>
      <c r="I439" s="72"/>
      <c r="J439" s="41"/>
      <c r="K439" s="41"/>
      <c r="L439" s="161"/>
      <c r="M439" s="61"/>
      <c r="N439" s="16"/>
      <c r="O439" s="72"/>
      <c r="P439" s="16"/>
      <c r="Q439" s="11"/>
      <c r="R439" s="16"/>
      <c r="S439" s="99"/>
      <c r="T439" s="161"/>
      <c r="U439" s="11"/>
      <c r="V439" s="11"/>
      <c r="W439" s="16"/>
    </row>
    <row r="440" spans="1:24" ht="15" customHeight="1" x14ac:dyDescent="0.25">
      <c r="A440" s="138">
        <v>454</v>
      </c>
      <c r="B440" s="44" t="s">
        <v>338</v>
      </c>
      <c r="C440" s="61">
        <v>200000</v>
      </c>
      <c r="D440" s="161">
        <v>80040</v>
      </c>
      <c r="E440" s="247">
        <f>D440+C440</f>
        <v>280040</v>
      </c>
      <c r="F440" s="161"/>
      <c r="G440" s="248">
        <f>F440+E440</f>
        <v>280040</v>
      </c>
      <c r="H440" s="161">
        <v>200000</v>
      </c>
      <c r="I440" s="72">
        <f>H440+G440</f>
        <v>480040</v>
      </c>
      <c r="J440" s="41">
        <v>0</v>
      </c>
      <c r="K440" s="41">
        <f t="shared" si="43"/>
        <v>0</v>
      </c>
      <c r="L440" s="161"/>
      <c r="M440" s="61">
        <v>480040</v>
      </c>
      <c r="N440" s="16"/>
      <c r="O440" s="72">
        <v>480040</v>
      </c>
      <c r="P440" s="16"/>
      <c r="Q440" s="11">
        <v>480040</v>
      </c>
      <c r="R440" s="16"/>
      <c r="S440" s="99">
        <v>480040</v>
      </c>
      <c r="T440" s="161"/>
      <c r="U440" s="11">
        <f>S440</f>
        <v>480040</v>
      </c>
      <c r="V440" s="11">
        <v>464097.61</v>
      </c>
      <c r="W440" s="25">
        <f t="shared" si="44"/>
        <v>96.678945504541275</v>
      </c>
    </row>
    <row r="441" spans="1:24" ht="15" customHeight="1" x14ac:dyDescent="0.25">
      <c r="A441" s="138">
        <v>453</v>
      </c>
      <c r="B441" s="44" t="s">
        <v>424</v>
      </c>
      <c r="C441" s="61">
        <v>80000</v>
      </c>
      <c r="E441" s="72">
        <v>80000</v>
      </c>
      <c r="F441" s="16"/>
      <c r="G441" s="61">
        <v>80000</v>
      </c>
      <c r="H441" s="16"/>
      <c r="I441" s="72">
        <v>80000</v>
      </c>
      <c r="J441" s="42">
        <v>80000</v>
      </c>
      <c r="K441" s="41">
        <f t="shared" si="43"/>
        <v>100</v>
      </c>
      <c r="L441" s="161"/>
      <c r="M441" s="61">
        <v>80000</v>
      </c>
      <c r="N441" s="16"/>
      <c r="O441" s="72">
        <v>80000</v>
      </c>
      <c r="P441" s="16"/>
      <c r="Q441" s="11">
        <v>80000</v>
      </c>
      <c r="R441" s="16"/>
      <c r="S441" s="99">
        <v>80000</v>
      </c>
      <c r="T441" s="161"/>
      <c r="U441" s="11">
        <f t="shared" ref="U441:U450" si="50">S441</f>
        <v>80000</v>
      </c>
      <c r="V441" s="11">
        <v>80000</v>
      </c>
      <c r="W441" s="16">
        <f t="shared" si="44"/>
        <v>100</v>
      </c>
    </row>
    <row r="442" spans="1:24" ht="15" customHeight="1" x14ac:dyDescent="0.25">
      <c r="A442" s="138">
        <v>453</v>
      </c>
      <c r="B442" s="44" t="s">
        <v>425</v>
      </c>
      <c r="C442" s="61"/>
      <c r="E442" s="72"/>
      <c r="F442" s="16"/>
      <c r="G442" s="61"/>
      <c r="H442" s="16"/>
      <c r="I442" s="72"/>
      <c r="J442" s="42"/>
      <c r="K442" s="41"/>
      <c r="L442" s="161"/>
      <c r="M442" s="61"/>
      <c r="N442" s="16"/>
      <c r="O442" s="72"/>
      <c r="P442" s="16"/>
      <c r="Q442" s="11"/>
      <c r="R442" s="16"/>
      <c r="S442" s="99"/>
      <c r="T442" s="161"/>
      <c r="U442" s="11"/>
      <c r="V442" s="11">
        <v>40000</v>
      </c>
      <c r="W442" s="16"/>
    </row>
    <row r="443" spans="1:24" ht="15" customHeight="1" x14ac:dyDescent="0.25">
      <c r="A443" s="138">
        <v>453</v>
      </c>
      <c r="B443" s="44" t="s">
        <v>386</v>
      </c>
      <c r="C443" s="61"/>
      <c r="E443" s="72"/>
      <c r="F443" s="16"/>
      <c r="G443" s="61"/>
      <c r="H443" s="16"/>
      <c r="I443" s="72"/>
      <c r="J443" s="41">
        <v>16.600000000000001</v>
      </c>
      <c r="K443" s="41"/>
      <c r="L443" s="161">
        <v>17</v>
      </c>
      <c r="M443" s="61">
        <f>L443</f>
        <v>17</v>
      </c>
      <c r="N443" s="16"/>
      <c r="O443" s="72">
        <f>M443</f>
        <v>17</v>
      </c>
      <c r="P443" s="16"/>
      <c r="Q443" s="11">
        <f>O443</f>
        <v>17</v>
      </c>
      <c r="R443" s="16"/>
      <c r="S443" s="99">
        <f>Q443</f>
        <v>17</v>
      </c>
      <c r="T443" s="161"/>
      <c r="U443" s="11">
        <f t="shared" si="50"/>
        <v>17</v>
      </c>
      <c r="V443" s="11">
        <v>16.600000000000001</v>
      </c>
      <c r="W443" s="25">
        <f t="shared" si="44"/>
        <v>97.64705882352942</v>
      </c>
    </row>
    <row r="444" spans="1:24" ht="15" customHeight="1" x14ac:dyDescent="0.25">
      <c r="A444" s="138"/>
      <c r="B444" s="44"/>
      <c r="C444" s="61"/>
      <c r="E444" s="72"/>
      <c r="F444" s="16"/>
      <c r="G444" s="61"/>
      <c r="H444" s="16"/>
      <c r="I444" s="72"/>
      <c r="J444" s="41"/>
      <c r="K444" s="41"/>
      <c r="L444" s="165"/>
      <c r="M444" s="61"/>
      <c r="N444" s="16"/>
      <c r="O444" s="72"/>
      <c r="P444" s="16"/>
      <c r="Q444" s="11"/>
      <c r="R444" s="16"/>
      <c r="S444" s="99"/>
      <c r="T444" s="161"/>
      <c r="U444" s="11"/>
      <c r="V444" s="11"/>
      <c r="W444" s="16"/>
    </row>
    <row r="445" spans="1:24" ht="15" customHeight="1" x14ac:dyDescent="0.25">
      <c r="A445" s="139"/>
      <c r="B445" s="45" t="s">
        <v>339</v>
      </c>
      <c r="C445" s="62">
        <f>SUM(C440:C444)</f>
        <v>280000</v>
      </c>
      <c r="E445" s="73">
        <f>SUM(E440:E444)</f>
        <v>360040</v>
      </c>
      <c r="F445" s="16"/>
      <c r="G445" s="62">
        <f>SUM(G440:G444)</f>
        <v>360040</v>
      </c>
      <c r="H445" s="16"/>
      <c r="I445" s="73">
        <f>SUM(I440:I444)</f>
        <v>560040</v>
      </c>
      <c r="J445" s="43">
        <f>SUM(J440:J444)</f>
        <v>80016.600000000006</v>
      </c>
      <c r="K445" s="41">
        <f t="shared" si="43"/>
        <v>14.287658024426827</v>
      </c>
      <c r="L445" s="161"/>
      <c r="M445" s="62">
        <f>SUM(M440:M444)</f>
        <v>560057</v>
      </c>
      <c r="N445" s="16"/>
      <c r="O445" s="73">
        <f>SUM(O440:O444)</f>
        <v>560057</v>
      </c>
      <c r="P445" s="16"/>
      <c r="Q445" s="12">
        <f>SUM(Q440:Q444)</f>
        <v>560057</v>
      </c>
      <c r="R445" s="16"/>
      <c r="S445" s="100">
        <f>SUM(S440:S444)</f>
        <v>560057</v>
      </c>
      <c r="T445" s="161"/>
      <c r="U445" s="12">
        <f t="shared" si="50"/>
        <v>560057</v>
      </c>
      <c r="V445" s="11">
        <f>SUM(V440:V443)</f>
        <v>584114.21</v>
      </c>
      <c r="W445" s="16">
        <f t="shared" si="44"/>
        <v>104.29549313730566</v>
      </c>
    </row>
    <row r="446" spans="1:24" ht="15" customHeight="1" x14ac:dyDescent="0.25">
      <c r="A446" s="139"/>
      <c r="B446" s="45"/>
      <c r="C446" s="61"/>
      <c r="E446" s="72"/>
      <c r="F446" s="16"/>
      <c r="G446" s="61"/>
      <c r="H446" s="16"/>
      <c r="I446" s="72"/>
      <c r="J446" s="44"/>
      <c r="K446" s="41"/>
      <c r="L446" s="161"/>
      <c r="M446" s="61"/>
      <c r="N446" s="16"/>
      <c r="O446" s="72"/>
      <c r="P446" s="16"/>
      <c r="Q446" s="11"/>
      <c r="R446" s="23"/>
      <c r="S446" s="99"/>
      <c r="T446" s="161"/>
      <c r="U446" s="11"/>
      <c r="V446" s="11"/>
      <c r="W446" s="16"/>
    </row>
    <row r="447" spans="1:24" ht="15" customHeight="1" x14ac:dyDescent="0.25">
      <c r="A447" s="140" t="s">
        <v>340</v>
      </c>
      <c r="B447" s="44"/>
      <c r="C447" s="61"/>
      <c r="E447" s="72"/>
      <c r="F447" s="16"/>
      <c r="G447" s="61"/>
      <c r="H447" s="16"/>
      <c r="I447" s="72"/>
      <c r="J447" s="44"/>
      <c r="K447" s="41"/>
      <c r="L447" s="161"/>
      <c r="M447" s="61"/>
      <c r="N447" s="16"/>
      <c r="O447" s="72"/>
      <c r="P447" s="16"/>
      <c r="Q447" s="11"/>
      <c r="R447" s="16"/>
      <c r="S447" s="99"/>
      <c r="T447" s="161"/>
      <c r="U447" s="11"/>
      <c r="V447" s="11"/>
      <c r="W447" s="16"/>
    </row>
    <row r="448" spans="1:24" ht="15" customHeight="1" x14ac:dyDescent="0.25">
      <c r="A448" s="138" t="s">
        <v>341</v>
      </c>
      <c r="B448" s="44" t="s">
        <v>342</v>
      </c>
      <c r="C448" s="61">
        <v>8900</v>
      </c>
      <c r="E448" s="72">
        <v>8900</v>
      </c>
      <c r="F448" s="16"/>
      <c r="G448" s="61">
        <v>8900</v>
      </c>
      <c r="H448" s="16"/>
      <c r="I448" s="72">
        <v>8900</v>
      </c>
      <c r="J448" s="44">
        <v>5126.41</v>
      </c>
      <c r="K448" s="41">
        <f t="shared" si="43"/>
        <v>57.600112359550558</v>
      </c>
      <c r="L448" s="161"/>
      <c r="M448" s="61">
        <v>8900</v>
      </c>
      <c r="N448" s="16"/>
      <c r="O448" s="72">
        <v>8900</v>
      </c>
      <c r="P448" s="16"/>
      <c r="Q448" s="11">
        <v>8900</v>
      </c>
      <c r="R448" s="16"/>
      <c r="S448" s="99">
        <v>8900</v>
      </c>
      <c r="T448" s="161"/>
      <c r="U448" s="11">
        <f t="shared" si="50"/>
        <v>8900</v>
      </c>
      <c r="V448" s="11">
        <v>11251.86</v>
      </c>
      <c r="W448" s="16">
        <f t="shared" si="44"/>
        <v>126.42539325842696</v>
      </c>
    </row>
    <row r="449" spans="1:31" ht="15" customHeight="1" x14ac:dyDescent="0.25">
      <c r="A449" s="139"/>
      <c r="B449" s="44"/>
      <c r="C449" s="61"/>
      <c r="E449" s="72"/>
      <c r="F449" s="16"/>
      <c r="G449" s="61"/>
      <c r="H449" s="16"/>
      <c r="I449" s="72"/>
      <c r="J449" s="44"/>
      <c r="K449" s="41"/>
      <c r="L449" s="161"/>
      <c r="M449" s="61"/>
      <c r="N449" s="16"/>
      <c r="O449" s="72"/>
      <c r="P449" s="16"/>
      <c r="Q449" s="11"/>
      <c r="R449" s="16"/>
      <c r="S449" s="99"/>
      <c r="T449" s="161"/>
      <c r="U449" s="11"/>
      <c r="V449" s="11"/>
      <c r="W449" s="16"/>
    </row>
    <row r="450" spans="1:31" ht="15" customHeight="1" x14ac:dyDescent="0.25">
      <c r="A450" s="139"/>
      <c r="B450" s="45" t="s">
        <v>343</v>
      </c>
      <c r="C450" s="62">
        <f>SUM(C448:C449)</f>
        <v>8900</v>
      </c>
      <c r="E450" s="73">
        <f>SUM(E448:E449)</f>
        <v>8900</v>
      </c>
      <c r="F450" s="16"/>
      <c r="G450" s="62">
        <f>SUM(G448:G449)</f>
        <v>8900</v>
      </c>
      <c r="H450" s="16"/>
      <c r="I450" s="73">
        <f>SUM(I448:I449)</f>
        <v>8900</v>
      </c>
      <c r="J450" s="45">
        <f>SUM(J448:J449)</f>
        <v>5126.41</v>
      </c>
      <c r="K450" s="41">
        <f t="shared" ref="K450:K461" si="51">J450/I450*100</f>
        <v>57.600112359550558</v>
      </c>
      <c r="L450" s="161"/>
      <c r="M450" s="62">
        <f>SUM(M448:M449)</f>
        <v>8900</v>
      </c>
      <c r="N450" s="16"/>
      <c r="O450" s="73">
        <f>SUM(O448:O449)</f>
        <v>8900</v>
      </c>
      <c r="P450" s="23"/>
      <c r="Q450" s="12">
        <f>SUM(Q448:Q449)</f>
        <v>8900</v>
      </c>
      <c r="R450" s="16"/>
      <c r="S450" s="100">
        <f>SUM(S448:S449)</f>
        <v>8900</v>
      </c>
      <c r="T450" s="161"/>
      <c r="U450" s="12">
        <f t="shared" si="50"/>
        <v>8900</v>
      </c>
      <c r="V450" s="11">
        <f>SUM(V448:V449)</f>
        <v>11251.86</v>
      </c>
      <c r="W450" s="16">
        <f t="shared" si="44"/>
        <v>126.42539325842696</v>
      </c>
    </row>
    <row r="451" spans="1:31" ht="15" customHeight="1" x14ac:dyDescent="0.25">
      <c r="A451" s="139"/>
      <c r="B451" s="45"/>
      <c r="C451" s="61"/>
      <c r="E451" s="72"/>
      <c r="F451" s="16"/>
      <c r="G451" s="61"/>
      <c r="H451" s="16"/>
      <c r="I451" s="72"/>
      <c r="J451" s="44"/>
      <c r="K451" s="41"/>
      <c r="L451" s="161"/>
      <c r="M451" s="61"/>
      <c r="N451" s="16"/>
      <c r="O451" s="72"/>
      <c r="P451" s="16"/>
      <c r="Q451" s="11"/>
      <c r="R451" s="16"/>
      <c r="S451" s="99"/>
      <c r="T451" s="161"/>
      <c r="U451" s="11"/>
      <c r="V451" s="11"/>
      <c r="W451" s="16"/>
      <c r="Y451" s="4"/>
    </row>
    <row r="452" spans="1:31" ht="15" customHeight="1" x14ac:dyDescent="0.25">
      <c r="A452" s="141"/>
      <c r="B452" s="46" t="s">
        <v>344</v>
      </c>
      <c r="C452" s="63"/>
      <c r="E452" s="74"/>
      <c r="F452" s="16"/>
      <c r="G452" s="63"/>
      <c r="H452" s="16"/>
      <c r="I452" s="74"/>
      <c r="J452" s="46"/>
      <c r="K452" s="48"/>
      <c r="L452" s="161"/>
      <c r="M452" s="63"/>
      <c r="N452" s="16"/>
      <c r="O452" s="74"/>
      <c r="P452" s="16"/>
      <c r="Q452" s="13"/>
      <c r="R452" s="16"/>
      <c r="S452" s="101"/>
      <c r="T452" s="161"/>
      <c r="U452" s="13"/>
      <c r="V452" s="13"/>
      <c r="W452" s="16"/>
    </row>
    <row r="453" spans="1:31" ht="15" customHeight="1" x14ac:dyDescent="0.25">
      <c r="A453" s="141"/>
      <c r="B453" s="46" t="s">
        <v>345</v>
      </c>
      <c r="C453" s="64">
        <f>C88</f>
        <v>5965875.3499999996</v>
      </c>
      <c r="E453" s="75">
        <f>E88</f>
        <v>5965875.3499999996</v>
      </c>
      <c r="F453" s="16"/>
      <c r="G453" s="64">
        <f>G88</f>
        <v>5965875.3499999996</v>
      </c>
      <c r="H453" s="16"/>
      <c r="I453" s="75">
        <f>I88</f>
        <v>5969632.3499999996</v>
      </c>
      <c r="J453" s="47">
        <f>J88</f>
        <v>3521437.83</v>
      </c>
      <c r="K453" s="48">
        <f t="shared" si="51"/>
        <v>58.989191017768462</v>
      </c>
      <c r="L453" s="161"/>
      <c r="M453" s="64">
        <f>M88</f>
        <v>6066976.3499999996</v>
      </c>
      <c r="N453" s="16"/>
      <c r="O453" s="75">
        <f>O88</f>
        <v>6066976.3499999996</v>
      </c>
      <c r="P453" s="16"/>
      <c r="Q453" s="96">
        <f>Q88</f>
        <v>6580976.3499999996</v>
      </c>
      <c r="R453" s="16"/>
      <c r="S453" s="102">
        <f>S88</f>
        <v>6581096.3499999996</v>
      </c>
      <c r="T453" s="161"/>
      <c r="U453" s="96">
        <f>U88</f>
        <v>6664179.3499999996</v>
      </c>
      <c r="V453" s="13">
        <f>V88</f>
        <v>6856344.2000000002</v>
      </c>
      <c r="W453" s="16">
        <f t="shared" si="44"/>
        <v>102.88354859477184</v>
      </c>
      <c r="Y453" s="4"/>
    </row>
    <row r="454" spans="1:31" ht="15" customHeight="1" x14ac:dyDescent="0.25">
      <c r="A454" s="142"/>
      <c r="B454" s="46" t="s">
        <v>346</v>
      </c>
      <c r="C454" s="63">
        <f>C99</f>
        <v>838000</v>
      </c>
      <c r="E454" s="74">
        <f>E99</f>
        <v>838000</v>
      </c>
      <c r="F454" s="16"/>
      <c r="G454" s="63">
        <f>G99</f>
        <v>838000</v>
      </c>
      <c r="H454" s="16"/>
      <c r="I454" s="74">
        <f>I99</f>
        <v>838000</v>
      </c>
      <c r="J454" s="48">
        <f>J99</f>
        <v>2944.9300000000003</v>
      </c>
      <c r="K454" s="48">
        <f t="shared" si="51"/>
        <v>0.35142362768496421</v>
      </c>
      <c r="L454" s="165"/>
      <c r="M454" s="63">
        <f>M99</f>
        <v>620700</v>
      </c>
      <c r="N454" s="16"/>
      <c r="O454" s="74">
        <f>O99</f>
        <v>620700</v>
      </c>
      <c r="P454" s="16"/>
      <c r="Q454" s="13">
        <f>Q99</f>
        <v>620700</v>
      </c>
      <c r="R454" s="16"/>
      <c r="S454" s="101">
        <f>S99</f>
        <v>620700</v>
      </c>
      <c r="T454" s="161"/>
      <c r="U454" s="96">
        <f>U99</f>
        <v>609110</v>
      </c>
      <c r="V454" s="13">
        <f>V99</f>
        <v>623189.03</v>
      </c>
      <c r="W454" s="16">
        <f t="shared" si="44"/>
        <v>102.31141009013152</v>
      </c>
    </row>
    <row r="455" spans="1:31" ht="15" customHeight="1" x14ac:dyDescent="0.25">
      <c r="A455" s="142"/>
      <c r="B455" s="46" t="s">
        <v>347</v>
      </c>
      <c r="C455" s="63">
        <f>C445</f>
        <v>280000</v>
      </c>
      <c r="E455" s="74">
        <f>E445</f>
        <v>360040</v>
      </c>
      <c r="F455" s="16"/>
      <c r="G455" s="63">
        <f>G445</f>
        <v>360040</v>
      </c>
      <c r="H455" s="16"/>
      <c r="I455" s="74">
        <f>I445</f>
        <v>560040</v>
      </c>
      <c r="J455" s="49">
        <f>J445</f>
        <v>80016.600000000006</v>
      </c>
      <c r="K455" s="48">
        <f t="shared" si="51"/>
        <v>14.287658024426827</v>
      </c>
      <c r="L455" s="161"/>
      <c r="M455" s="63">
        <f>M445</f>
        <v>560057</v>
      </c>
      <c r="N455" s="16"/>
      <c r="O455" s="74">
        <f>O445</f>
        <v>560057</v>
      </c>
      <c r="P455" s="16"/>
      <c r="Q455" s="13">
        <f>Q445</f>
        <v>560057</v>
      </c>
      <c r="R455" s="16"/>
      <c r="S455" s="101">
        <f>S445</f>
        <v>560057</v>
      </c>
      <c r="T455" s="161"/>
      <c r="U455" s="96">
        <f t="shared" ref="U455:U460" si="52">S455</f>
        <v>560057</v>
      </c>
      <c r="V455" s="13">
        <f>V445</f>
        <v>584114.21</v>
      </c>
      <c r="W455" s="16">
        <f t="shared" si="44"/>
        <v>104.29549313730566</v>
      </c>
    </row>
    <row r="456" spans="1:31" ht="15" customHeight="1" x14ac:dyDescent="0.25">
      <c r="A456" s="141"/>
      <c r="B456" s="46" t="s">
        <v>348</v>
      </c>
      <c r="C456" s="64">
        <f>SUM(C453:C455)</f>
        <v>7083875.3499999996</v>
      </c>
      <c r="E456" s="75">
        <f>SUM(E453:E455)</f>
        <v>7163915.3499999996</v>
      </c>
      <c r="F456" s="16"/>
      <c r="G456" s="64">
        <f>SUM(G453:G455)</f>
        <v>7163915.3499999996</v>
      </c>
      <c r="H456" s="16"/>
      <c r="I456" s="75">
        <f>SUM(I453:I455)</f>
        <v>7367672.3499999996</v>
      </c>
      <c r="J456" s="49">
        <f>SUM(J453:J455)</f>
        <v>3604399.3600000003</v>
      </c>
      <c r="K456" s="48">
        <f t="shared" si="51"/>
        <v>48.921819385738566</v>
      </c>
      <c r="L456" s="161"/>
      <c r="M456" s="64">
        <f>SUM(M453:M455)</f>
        <v>7247733.3499999996</v>
      </c>
      <c r="N456" s="16"/>
      <c r="O456" s="75">
        <f>SUM(O453:O455)</f>
        <v>7247733.3499999996</v>
      </c>
      <c r="P456" s="16"/>
      <c r="Q456" s="96">
        <f>SUM(Q453:Q455)</f>
        <v>7761733.3499999996</v>
      </c>
      <c r="R456" s="16"/>
      <c r="S456" s="102">
        <f>SUM(S453:S455)</f>
        <v>7761853.3499999996</v>
      </c>
      <c r="T456" s="161"/>
      <c r="U456" s="96">
        <f>U453+U454+U455</f>
        <v>7833346.3499999996</v>
      </c>
      <c r="V456" s="13">
        <f>SUM(V453:V455)</f>
        <v>8063647.4400000004</v>
      </c>
      <c r="W456" s="16">
        <f t="shared" si="44"/>
        <v>102.94000902947438</v>
      </c>
      <c r="Y456" s="4"/>
    </row>
    <row r="457" spans="1:31" ht="15" customHeight="1" x14ac:dyDescent="0.25">
      <c r="A457" s="141"/>
      <c r="B457" s="156"/>
      <c r="C457" s="63"/>
      <c r="E457" s="74"/>
      <c r="F457" s="16"/>
      <c r="G457" s="63"/>
      <c r="H457" s="16"/>
      <c r="I457" s="74"/>
      <c r="J457" s="46"/>
      <c r="K457" s="48"/>
      <c r="L457" s="161"/>
      <c r="M457" s="63"/>
      <c r="N457" s="16"/>
      <c r="O457" s="74"/>
      <c r="P457" s="16"/>
      <c r="Q457" s="13"/>
      <c r="R457" s="16"/>
      <c r="S457" s="101"/>
      <c r="T457" s="161"/>
      <c r="U457" s="96"/>
      <c r="V457" s="13"/>
      <c r="W457" s="16"/>
    </row>
    <row r="458" spans="1:31" ht="15" customHeight="1" x14ac:dyDescent="0.25">
      <c r="A458" s="141"/>
      <c r="B458" s="46" t="s">
        <v>71</v>
      </c>
      <c r="C458" s="63">
        <f>C380</f>
        <v>5861165</v>
      </c>
      <c r="E458" s="74">
        <f>E380</f>
        <v>5861165</v>
      </c>
      <c r="F458" s="16"/>
      <c r="G458" s="63">
        <f>G380</f>
        <v>5861165</v>
      </c>
      <c r="H458" s="16"/>
      <c r="I458" s="74">
        <f>I380</f>
        <v>5775522</v>
      </c>
      <c r="J458" s="47">
        <f>J380</f>
        <v>2798209.72</v>
      </c>
      <c r="K458" s="48">
        <f t="shared" si="51"/>
        <v>48.449468636774306</v>
      </c>
      <c r="L458" s="161"/>
      <c r="M458" s="64">
        <f>M380</f>
        <v>5886741</v>
      </c>
      <c r="N458" s="16"/>
      <c r="O458" s="75">
        <f>O380</f>
        <v>5886741</v>
      </c>
      <c r="P458" s="16"/>
      <c r="Q458" s="96">
        <f>Q380</f>
        <v>5924373</v>
      </c>
      <c r="R458" s="16"/>
      <c r="S458" s="102">
        <f>S380</f>
        <v>5924493</v>
      </c>
      <c r="T458" s="161"/>
      <c r="U458" s="96">
        <f>U380</f>
        <v>5995986</v>
      </c>
      <c r="V458" s="13">
        <f>V380</f>
        <v>5754110.9600000009</v>
      </c>
      <c r="W458" s="25">
        <f t="shared" ref="W458:W463" si="53">V458/U458*100</f>
        <v>95.966050621198931</v>
      </c>
      <c r="X458" s="5"/>
    </row>
    <row r="459" spans="1:31" ht="15" customHeight="1" x14ac:dyDescent="0.25">
      <c r="A459" s="141"/>
      <c r="B459" s="46" t="s">
        <v>349</v>
      </c>
      <c r="C459" s="63">
        <f>C436</f>
        <v>1200405</v>
      </c>
      <c r="E459" s="74">
        <f>E436</f>
        <v>1280445</v>
      </c>
      <c r="F459" s="16"/>
      <c r="G459" s="63">
        <f>G436</f>
        <v>1280445</v>
      </c>
      <c r="H459" s="16"/>
      <c r="I459" s="74">
        <f>I436</f>
        <v>1511245</v>
      </c>
      <c r="J459" s="47">
        <f>J430</f>
        <v>125034.36</v>
      </c>
      <c r="K459" s="48">
        <f t="shared" si="51"/>
        <v>8.2735995818017596</v>
      </c>
      <c r="L459" s="161"/>
      <c r="M459" s="64">
        <f>M430</f>
        <v>1302159</v>
      </c>
      <c r="N459" s="16"/>
      <c r="O459" s="75">
        <f>O430</f>
        <v>1302159</v>
      </c>
      <c r="P459" s="16"/>
      <c r="Q459" s="96">
        <f>Q430</f>
        <v>1302159</v>
      </c>
      <c r="R459" s="16"/>
      <c r="S459" s="102">
        <f>S430</f>
        <v>1302159</v>
      </c>
      <c r="T459" s="161"/>
      <c r="U459" s="96">
        <f t="shared" si="52"/>
        <v>1302159</v>
      </c>
      <c r="V459" s="13">
        <f>V430</f>
        <v>539625.99</v>
      </c>
      <c r="W459" s="25">
        <f t="shared" si="53"/>
        <v>41.440867820289228</v>
      </c>
      <c r="X459" s="4"/>
      <c r="Z459" s="4"/>
      <c r="AA459" s="4">
        <v>2231317.04</v>
      </c>
      <c r="AC459" s="4">
        <f>X459-AA459</f>
        <v>-2231317.04</v>
      </c>
    </row>
    <row r="460" spans="1:31" ht="15" customHeight="1" x14ac:dyDescent="0.25">
      <c r="A460" s="142"/>
      <c r="B460" s="46" t="s">
        <v>350</v>
      </c>
      <c r="C460" s="63">
        <f>C450</f>
        <v>8900</v>
      </c>
      <c r="E460" s="74">
        <f>E450</f>
        <v>8900</v>
      </c>
      <c r="F460" s="16"/>
      <c r="G460" s="63">
        <f>G450</f>
        <v>8900</v>
      </c>
      <c r="H460" s="16"/>
      <c r="I460" s="74">
        <f>I450</f>
        <v>8900</v>
      </c>
      <c r="J460" s="47">
        <f>J450</f>
        <v>5126.41</v>
      </c>
      <c r="K460" s="48">
        <f t="shared" si="51"/>
        <v>57.600112359550558</v>
      </c>
      <c r="L460" s="161"/>
      <c r="M460" s="63">
        <f>M450</f>
        <v>8900</v>
      </c>
      <c r="N460" s="16"/>
      <c r="O460" s="74">
        <f>O450</f>
        <v>8900</v>
      </c>
      <c r="P460" s="16"/>
      <c r="Q460" s="13">
        <f>Q450</f>
        <v>8900</v>
      </c>
      <c r="R460" s="16"/>
      <c r="S460" s="101">
        <f>S450</f>
        <v>8900</v>
      </c>
      <c r="T460" s="161"/>
      <c r="U460" s="96">
        <f t="shared" si="52"/>
        <v>8900</v>
      </c>
      <c r="V460" s="13">
        <f>V450</f>
        <v>11251.86</v>
      </c>
      <c r="W460" s="16">
        <f t="shared" si="53"/>
        <v>126.42539325842696</v>
      </c>
      <c r="AA460" s="1">
        <v>2393081.54</v>
      </c>
      <c r="AC460" s="4">
        <f>AA460-X459</f>
        <v>2393081.54</v>
      </c>
      <c r="AD460" s="1">
        <v>161764.49</v>
      </c>
      <c r="AE460" s="4">
        <f>AC460-AD460</f>
        <v>2231317.0499999998</v>
      </c>
    </row>
    <row r="461" spans="1:31" ht="15" customHeight="1" x14ac:dyDescent="0.25">
      <c r="A461" s="141"/>
      <c r="B461" s="46" t="s">
        <v>351</v>
      </c>
      <c r="C461" s="63">
        <f>SUM(C458:C460)</f>
        <v>7070470</v>
      </c>
      <c r="E461" s="74">
        <f>SUM(E458:E460)</f>
        <v>7150510</v>
      </c>
      <c r="F461" s="16"/>
      <c r="G461" s="63">
        <f>SUM(G458:G460)</f>
        <v>7150510</v>
      </c>
      <c r="H461" s="16"/>
      <c r="I461" s="74">
        <f>SUM(I458:I460)</f>
        <v>7295667</v>
      </c>
      <c r="J461" s="47">
        <f>SUM(J458:J460)</f>
        <v>2928370.49</v>
      </c>
      <c r="K461" s="48">
        <f t="shared" si="51"/>
        <v>40.138488914036245</v>
      </c>
      <c r="L461" s="161"/>
      <c r="M461" s="63">
        <f>SUM(M458:M460)</f>
        <v>7197800</v>
      </c>
      <c r="N461" s="16"/>
      <c r="O461" s="75">
        <f>SUM(O458:O460)</f>
        <v>7197800</v>
      </c>
      <c r="P461" s="16"/>
      <c r="Q461" s="96">
        <f>SUM(Q458:Q460)</f>
        <v>7235432</v>
      </c>
      <c r="R461" s="16"/>
      <c r="S461" s="102">
        <f>SUM(S458:S460)</f>
        <v>7235552</v>
      </c>
      <c r="T461" s="161"/>
      <c r="U461" s="96">
        <f>U458+U459+U460</f>
        <v>7307045</v>
      </c>
      <c r="V461" s="13">
        <f>SUM(V458:V460)</f>
        <v>6304988.8100000015</v>
      </c>
      <c r="W461" s="25">
        <f t="shared" si="53"/>
        <v>86.286437403902696</v>
      </c>
      <c r="Y461" s="159"/>
      <c r="AC461" s="1">
        <v>162934.49</v>
      </c>
    </row>
    <row r="462" spans="1:31" ht="15" customHeight="1" x14ac:dyDescent="0.25">
      <c r="A462" s="142"/>
      <c r="B462" s="156"/>
      <c r="C462" s="63"/>
      <c r="E462" s="74"/>
      <c r="F462" s="16"/>
      <c r="G462" s="63"/>
      <c r="H462" s="16"/>
      <c r="I462" s="74"/>
      <c r="J462" s="48"/>
      <c r="K462" s="48"/>
      <c r="L462" s="161"/>
      <c r="M462" s="63"/>
      <c r="N462" s="16"/>
      <c r="O462" s="74"/>
      <c r="P462" s="16"/>
      <c r="Q462" s="13"/>
      <c r="R462" s="16"/>
      <c r="S462" s="101"/>
      <c r="T462" s="161"/>
      <c r="U462" s="96"/>
      <c r="V462" s="13"/>
      <c r="W462" s="16"/>
      <c r="AC462" s="4">
        <f>AC461-AC460</f>
        <v>-2230147.0499999998</v>
      </c>
    </row>
    <row r="463" spans="1:31" ht="15" customHeight="1" x14ac:dyDescent="0.25">
      <c r="A463" s="141"/>
      <c r="B463" s="46" t="s">
        <v>352</v>
      </c>
      <c r="C463" s="64">
        <f>C456-C461</f>
        <v>13405.349999999627</v>
      </c>
      <c r="E463" s="75">
        <f>E456-E461</f>
        <v>13405.349999999627</v>
      </c>
      <c r="F463" s="16"/>
      <c r="G463" s="64">
        <f>G456-G461</f>
        <v>13405.349999999627</v>
      </c>
      <c r="H463" s="16"/>
      <c r="I463" s="75">
        <f>I456-I461</f>
        <v>72005.349999999627</v>
      </c>
      <c r="J463" s="47">
        <f>J456-J461</f>
        <v>676028.87000000011</v>
      </c>
      <c r="K463" s="48"/>
      <c r="L463" s="161"/>
      <c r="M463" s="64">
        <f>M456-M461</f>
        <v>49933.349999999627</v>
      </c>
      <c r="N463" s="16"/>
      <c r="O463" s="75">
        <f>O456-O461</f>
        <v>49933.349999999627</v>
      </c>
      <c r="P463" s="16"/>
      <c r="Q463" s="96">
        <f>Q456-Q461</f>
        <v>526301.34999999963</v>
      </c>
      <c r="R463" s="16"/>
      <c r="S463" s="102">
        <f>S456-S461</f>
        <v>526301.34999999963</v>
      </c>
      <c r="T463" s="161"/>
      <c r="U463" s="96">
        <f>U456-U461</f>
        <v>526301.34999999963</v>
      </c>
      <c r="V463" s="13">
        <f>V456-V461</f>
        <v>1758658.629999999</v>
      </c>
      <c r="W463" s="16">
        <f t="shared" si="53"/>
        <v>334.1543072234187</v>
      </c>
    </row>
    <row r="464" spans="1:31" ht="15" customHeight="1" x14ac:dyDescent="0.25">
      <c r="A464" s="16"/>
      <c r="B464" s="157"/>
      <c r="E464" s="67" t="s">
        <v>363</v>
      </c>
      <c r="F464" s="16"/>
      <c r="G464" s="55"/>
      <c r="H464" s="16"/>
      <c r="I464" s="67" t="s">
        <v>429</v>
      </c>
      <c r="J464" s="16"/>
      <c r="K464" s="16"/>
      <c r="L464" s="161" t="s">
        <v>430</v>
      </c>
      <c r="M464" s="80"/>
      <c r="N464" s="16"/>
      <c r="O464" s="87"/>
      <c r="P464" s="16" t="s">
        <v>431</v>
      </c>
      <c r="Q464" s="14"/>
      <c r="R464" s="16"/>
      <c r="S464" s="85"/>
      <c r="T464" s="161"/>
      <c r="U464" s="80"/>
      <c r="V464" s="14"/>
      <c r="W464" s="16"/>
    </row>
    <row r="465" spans="1:23" ht="15" customHeight="1" x14ac:dyDescent="0.25">
      <c r="A465" s="16"/>
      <c r="B465" s="158" t="s">
        <v>362</v>
      </c>
      <c r="E465" s="76">
        <v>42438</v>
      </c>
      <c r="F465" s="16"/>
      <c r="G465" s="78">
        <v>42451</v>
      </c>
      <c r="H465" s="16"/>
      <c r="I465" s="76">
        <v>42529</v>
      </c>
      <c r="J465" s="16"/>
      <c r="K465" s="16"/>
      <c r="L465" s="166">
        <v>42613</v>
      </c>
      <c r="M465" s="80"/>
      <c r="N465" s="24">
        <v>42643</v>
      </c>
      <c r="O465" s="87"/>
      <c r="P465" s="25" t="s">
        <v>416</v>
      </c>
      <c r="Q465" s="14"/>
      <c r="R465" s="24">
        <v>43069</v>
      </c>
      <c r="S465" s="85"/>
      <c r="T465" s="166">
        <v>43097</v>
      </c>
      <c r="U465" s="80"/>
      <c r="V465" s="115"/>
      <c r="W465" s="16"/>
    </row>
    <row r="466" spans="1:23" ht="15" customHeight="1" x14ac:dyDescent="0.25">
      <c r="C466" s="52"/>
      <c r="D466" s="20"/>
      <c r="E466" s="52"/>
      <c r="G466" s="52"/>
      <c r="I466" s="52"/>
      <c r="R466" s="26"/>
      <c r="S466" s="90"/>
    </row>
    <row r="467" spans="1:23" ht="15" customHeight="1" x14ac:dyDescent="0.25">
      <c r="C467" s="52"/>
      <c r="D467" s="20"/>
      <c r="E467" s="52"/>
      <c r="G467" s="52"/>
      <c r="I467" s="52"/>
      <c r="N467" s="26"/>
      <c r="R467" s="26"/>
    </row>
    <row r="468" spans="1:23" ht="15" customHeight="1" x14ac:dyDescent="0.25">
      <c r="C468" s="52"/>
      <c r="D468" s="20"/>
      <c r="E468" s="52"/>
      <c r="G468" s="52"/>
      <c r="I468" s="52"/>
      <c r="K468" s="26"/>
      <c r="R468" s="26"/>
    </row>
    <row r="469" spans="1:23" ht="15" customHeight="1" x14ac:dyDescent="0.25">
      <c r="C469" s="65" t="s">
        <v>354</v>
      </c>
      <c r="D469" s="20"/>
      <c r="E469" s="65"/>
      <c r="G469" s="65"/>
      <c r="I469" s="65"/>
      <c r="K469" s="26"/>
    </row>
    <row r="470" spans="1:23" ht="15" customHeight="1" x14ac:dyDescent="0.25">
      <c r="C470" s="52" t="s">
        <v>355</v>
      </c>
      <c r="D470" s="20"/>
      <c r="E470" s="52"/>
      <c r="G470" s="52"/>
      <c r="I470" s="52"/>
      <c r="K470" s="26"/>
      <c r="S470" s="90"/>
    </row>
    <row r="471" spans="1:23" ht="15" customHeight="1" x14ac:dyDescent="0.25">
      <c r="C471" s="52"/>
      <c r="D471" s="20"/>
      <c r="E471" s="52"/>
      <c r="G471" s="52"/>
      <c r="I471" s="52"/>
      <c r="K471" s="26"/>
    </row>
    <row r="472" spans="1:23" ht="15" customHeight="1" x14ac:dyDescent="0.25">
      <c r="C472" s="52"/>
      <c r="D472" s="20"/>
      <c r="E472" s="52"/>
      <c r="G472" s="52"/>
      <c r="I472" s="52"/>
      <c r="K472" s="26"/>
      <c r="M472" s="90"/>
      <c r="O472" s="89"/>
      <c r="R472" s="29"/>
    </row>
    <row r="473" spans="1:23" ht="15" customHeight="1" x14ac:dyDescent="0.25">
      <c r="C473" s="52"/>
      <c r="D473" s="20"/>
      <c r="E473" s="52"/>
      <c r="G473" s="52"/>
      <c r="I473" s="52"/>
      <c r="K473" s="26"/>
      <c r="M473" s="90"/>
    </row>
    <row r="474" spans="1:23" ht="15" customHeight="1" x14ac:dyDescent="0.25">
      <c r="C474" s="52"/>
      <c r="D474" s="20"/>
      <c r="E474" s="52"/>
      <c r="G474" s="52"/>
      <c r="I474" s="52"/>
      <c r="K474" s="26"/>
      <c r="M474" s="90"/>
    </row>
    <row r="475" spans="1:23" ht="15" customHeight="1" x14ac:dyDescent="0.25">
      <c r="C475" s="52"/>
      <c r="D475" s="20"/>
      <c r="E475" s="52"/>
      <c r="G475" s="52"/>
      <c r="I475" s="52"/>
      <c r="K475" s="26"/>
      <c r="M475" s="90"/>
    </row>
    <row r="476" spans="1:23" ht="15" customHeight="1" x14ac:dyDescent="0.25">
      <c r="C476" s="52"/>
      <c r="D476" s="20"/>
      <c r="E476" s="52"/>
      <c r="G476" s="52"/>
      <c r="I476" s="52"/>
      <c r="Q476" s="90"/>
    </row>
    <row r="477" spans="1:23" ht="15" customHeight="1" x14ac:dyDescent="0.25">
      <c r="C477" s="52"/>
      <c r="D477" s="20"/>
      <c r="E477" s="52"/>
      <c r="G477" s="52"/>
      <c r="I477" s="52"/>
      <c r="K477" s="26"/>
      <c r="Q477" s="90"/>
    </row>
    <row r="478" spans="1:23" ht="15" customHeight="1" x14ac:dyDescent="0.25">
      <c r="C478" s="52"/>
      <c r="D478" s="20"/>
      <c r="E478" s="52"/>
      <c r="G478" s="52"/>
      <c r="I478" s="52"/>
    </row>
    <row r="479" spans="1:23" ht="15" customHeight="1" x14ac:dyDescent="0.25">
      <c r="C479" s="52"/>
      <c r="D479" s="20"/>
      <c r="E479" s="52"/>
      <c r="G479" s="52"/>
      <c r="I479" s="52"/>
      <c r="O479" s="90"/>
    </row>
    <row r="480" spans="1:23" ht="15" customHeight="1" x14ac:dyDescent="0.25">
      <c r="C480" s="52"/>
      <c r="D480" s="20"/>
      <c r="E480" s="52"/>
      <c r="G480" s="52"/>
      <c r="I480" s="52"/>
      <c r="S480" s="90"/>
    </row>
    <row r="481" spans="3:21" ht="15" customHeight="1" x14ac:dyDescent="0.25">
      <c r="C481" s="52"/>
      <c r="D481" s="20"/>
      <c r="E481" s="52"/>
      <c r="G481" s="52"/>
      <c r="I481" s="52"/>
    </row>
    <row r="482" spans="3:21" ht="15" customHeight="1" x14ac:dyDescent="0.25">
      <c r="C482" s="52"/>
      <c r="D482" s="20"/>
      <c r="E482" s="52"/>
      <c r="G482" s="52"/>
      <c r="I482" s="52"/>
    </row>
    <row r="483" spans="3:21" ht="15" customHeight="1" x14ac:dyDescent="0.25">
      <c r="C483" s="52"/>
      <c r="D483" s="20"/>
      <c r="E483" s="52"/>
      <c r="G483" s="52"/>
      <c r="I483" s="52"/>
    </row>
    <row r="484" spans="3:21" ht="15" customHeight="1" x14ac:dyDescent="0.25">
      <c r="C484" s="52"/>
      <c r="D484" s="20"/>
      <c r="E484" s="52"/>
      <c r="G484" s="52"/>
      <c r="I484" s="52"/>
    </row>
    <row r="485" spans="3:21" ht="15" customHeight="1" x14ac:dyDescent="0.25">
      <c r="C485" s="52"/>
      <c r="D485" s="20"/>
      <c r="E485" s="52"/>
      <c r="G485" s="52"/>
      <c r="I485" s="52"/>
    </row>
    <row r="486" spans="3:21" ht="15" customHeight="1" x14ac:dyDescent="0.25">
      <c r="C486" s="52"/>
      <c r="D486" s="20"/>
      <c r="E486" s="52"/>
      <c r="G486" s="52"/>
      <c r="I486" s="52"/>
    </row>
    <row r="487" spans="3:21" ht="15" customHeight="1" x14ac:dyDescent="0.25">
      <c r="C487" s="52"/>
      <c r="D487" s="20"/>
      <c r="E487" s="52"/>
      <c r="G487" s="52"/>
      <c r="I487" s="52"/>
    </row>
    <row r="488" spans="3:21" ht="15" customHeight="1" x14ac:dyDescent="0.25">
      <c r="C488" s="52"/>
      <c r="D488" s="20"/>
      <c r="E488" s="52"/>
      <c r="G488" s="52"/>
      <c r="I488" s="52"/>
      <c r="O488" s="90"/>
      <c r="Q488" s="90"/>
    </row>
    <row r="489" spans="3:21" ht="15" customHeight="1" x14ac:dyDescent="0.25">
      <c r="C489" s="52"/>
      <c r="D489" s="20"/>
      <c r="E489" s="52"/>
      <c r="G489" s="52"/>
      <c r="I489" s="52"/>
    </row>
    <row r="490" spans="3:21" ht="15" customHeight="1" x14ac:dyDescent="0.25">
      <c r="C490" s="52"/>
      <c r="D490" s="20"/>
      <c r="E490" s="52"/>
      <c r="G490" s="52"/>
      <c r="I490" s="52"/>
      <c r="R490" s="29"/>
      <c r="T490" s="177"/>
    </row>
    <row r="491" spans="3:21" ht="15" customHeight="1" x14ac:dyDescent="0.25">
      <c r="C491" s="52"/>
      <c r="D491" s="20"/>
      <c r="E491" s="52"/>
      <c r="G491" s="52"/>
      <c r="I491" s="52"/>
      <c r="U491" s="105"/>
    </row>
    <row r="492" spans="3:21" ht="15" customHeight="1" x14ac:dyDescent="0.25">
      <c r="C492" s="52"/>
      <c r="D492" s="20"/>
      <c r="E492" s="52"/>
      <c r="G492" s="52"/>
      <c r="I492" s="52"/>
      <c r="R492" s="29"/>
    </row>
    <row r="493" spans="3:21" ht="15" customHeight="1" x14ac:dyDescent="0.25">
      <c r="C493" s="52"/>
      <c r="D493" s="20"/>
      <c r="E493" s="52"/>
      <c r="G493" s="52"/>
      <c r="I493" s="52"/>
      <c r="T493" s="177"/>
    </row>
    <row r="494" spans="3:21" ht="15" customHeight="1" x14ac:dyDescent="0.25">
      <c r="C494" s="52"/>
      <c r="D494" s="20"/>
      <c r="E494" s="52"/>
      <c r="G494" s="52"/>
      <c r="I494" s="52"/>
    </row>
    <row r="495" spans="3:21" ht="15" customHeight="1" x14ac:dyDescent="0.25">
      <c r="C495" s="52"/>
      <c r="D495" s="20"/>
      <c r="E495" s="52"/>
      <c r="G495" s="52"/>
      <c r="I495" s="52"/>
    </row>
    <row r="496" spans="3:21" ht="15" customHeight="1" x14ac:dyDescent="0.25">
      <c r="C496" s="52"/>
      <c r="D496" s="20"/>
      <c r="E496" s="52"/>
      <c r="G496" s="52"/>
      <c r="I496" s="52"/>
    </row>
    <row r="497" spans="3:9" ht="15" customHeight="1" x14ac:dyDescent="0.25">
      <c r="C497" s="52"/>
      <c r="D497" s="20"/>
      <c r="E497" s="52"/>
      <c r="G497" s="52"/>
      <c r="I497" s="52"/>
    </row>
    <row r="498" spans="3:9" ht="15" customHeight="1" x14ac:dyDescent="0.25">
      <c r="C498" s="52"/>
      <c r="D498" s="20"/>
      <c r="E498" s="52"/>
      <c r="G498" s="52"/>
      <c r="I498" s="52"/>
    </row>
    <row r="499" spans="3:9" ht="15" customHeight="1" x14ac:dyDescent="0.25">
      <c r="C499" s="52"/>
      <c r="D499" s="20"/>
      <c r="E499" s="52"/>
      <c r="G499" s="52"/>
      <c r="I499" s="52"/>
    </row>
    <row r="500" spans="3:9" ht="15" customHeight="1" x14ac:dyDescent="0.25">
      <c r="C500" s="52"/>
      <c r="D500" s="20"/>
      <c r="E500" s="52"/>
      <c r="G500" s="52"/>
      <c r="I500" s="52"/>
    </row>
    <row r="501" spans="3:9" ht="15" customHeight="1" x14ac:dyDescent="0.25">
      <c r="C501" s="52"/>
      <c r="D501" s="20"/>
      <c r="E501" s="52"/>
      <c r="G501" s="52"/>
      <c r="I501" s="52"/>
    </row>
    <row r="502" spans="3:9" ht="15" customHeight="1" x14ac:dyDescent="0.25">
      <c r="C502" s="52"/>
      <c r="D502" s="20"/>
      <c r="E502" s="52"/>
      <c r="G502" s="52"/>
      <c r="I502" s="52"/>
    </row>
    <row r="503" spans="3:9" ht="15" customHeight="1" x14ac:dyDescent="0.25">
      <c r="C503" s="52"/>
      <c r="D503" s="20"/>
      <c r="E503" s="52"/>
      <c r="G503" s="52"/>
      <c r="I503" s="52"/>
    </row>
    <row r="504" spans="3:9" ht="15" customHeight="1" x14ac:dyDescent="0.25">
      <c r="C504" s="52"/>
      <c r="D504" s="20"/>
      <c r="E504" s="52"/>
      <c r="G504" s="52"/>
      <c r="I504" s="52"/>
    </row>
    <row r="505" spans="3:9" ht="15" customHeight="1" x14ac:dyDescent="0.25">
      <c r="C505" s="52"/>
      <c r="D505" s="20"/>
      <c r="E505" s="52"/>
      <c r="G505" s="52"/>
      <c r="I505" s="52"/>
    </row>
    <row r="506" spans="3:9" ht="15" customHeight="1" x14ac:dyDescent="0.25">
      <c r="C506" s="52"/>
      <c r="D506" s="20"/>
      <c r="E506" s="52"/>
      <c r="G506" s="52"/>
      <c r="I506" s="52"/>
    </row>
    <row r="507" spans="3:9" ht="15" customHeight="1" x14ac:dyDescent="0.25">
      <c r="C507" s="52"/>
      <c r="D507" s="20"/>
      <c r="E507" s="52"/>
      <c r="G507" s="52"/>
      <c r="I507" s="52"/>
    </row>
    <row r="508" spans="3:9" ht="15" customHeight="1" x14ac:dyDescent="0.25">
      <c r="C508" s="52"/>
      <c r="D508" s="20"/>
      <c r="E508" s="52"/>
      <c r="G508" s="52"/>
      <c r="I508" s="52"/>
    </row>
    <row r="509" spans="3:9" ht="15" customHeight="1" x14ac:dyDescent="0.25">
      <c r="C509" s="52"/>
      <c r="D509" s="20"/>
      <c r="E509" s="52"/>
      <c r="G509" s="52"/>
      <c r="I509" s="52"/>
    </row>
    <row r="510" spans="3:9" ht="15" customHeight="1" x14ac:dyDescent="0.25">
      <c r="C510" s="52"/>
      <c r="D510" s="20"/>
      <c r="E510" s="52"/>
      <c r="G510" s="52"/>
      <c r="I510" s="52"/>
    </row>
    <row r="511" spans="3:9" ht="15" customHeight="1" x14ac:dyDescent="0.25">
      <c r="C511" s="52"/>
      <c r="D511" s="20"/>
      <c r="E511" s="52"/>
      <c r="G511" s="52"/>
      <c r="I511" s="52"/>
    </row>
    <row r="512" spans="3:9" ht="15" customHeight="1" x14ac:dyDescent="0.25">
      <c r="C512" s="52"/>
      <c r="D512" s="20"/>
      <c r="E512" s="52"/>
      <c r="G512" s="52"/>
      <c r="I512" s="52"/>
    </row>
    <row r="513" spans="3:9" ht="15" customHeight="1" x14ac:dyDescent="0.25">
      <c r="C513" s="52"/>
      <c r="D513" s="20"/>
      <c r="E513" s="52"/>
      <c r="G513" s="52"/>
      <c r="I513" s="52"/>
    </row>
    <row r="514" spans="3:9" ht="15" customHeight="1" x14ac:dyDescent="0.25">
      <c r="C514" s="52"/>
      <c r="D514" s="20"/>
      <c r="E514" s="52"/>
      <c r="G514" s="52"/>
      <c r="I514" s="52"/>
    </row>
    <row r="515" spans="3:9" ht="15" customHeight="1" x14ac:dyDescent="0.25">
      <c r="C515" s="52"/>
      <c r="D515" s="20"/>
      <c r="E515" s="52"/>
      <c r="G515" s="52"/>
      <c r="I515" s="52"/>
    </row>
    <row r="516" spans="3:9" ht="15" customHeight="1" x14ac:dyDescent="0.25">
      <c r="C516" s="52"/>
      <c r="D516" s="20"/>
      <c r="E516" s="52"/>
      <c r="G516" s="52"/>
      <c r="I516" s="52"/>
    </row>
    <row r="517" spans="3:9" ht="15" customHeight="1" x14ac:dyDescent="0.25">
      <c r="C517" s="52"/>
      <c r="D517" s="20"/>
      <c r="E517" s="52"/>
      <c r="G517" s="52"/>
      <c r="I517" s="52"/>
    </row>
    <row r="518" spans="3:9" ht="15" customHeight="1" x14ac:dyDescent="0.25">
      <c r="C518" s="52"/>
      <c r="D518" s="20"/>
      <c r="E518" s="52"/>
      <c r="G518" s="52"/>
      <c r="I518" s="52"/>
    </row>
    <row r="519" spans="3:9" ht="15" customHeight="1" x14ac:dyDescent="0.25">
      <c r="C519" s="52"/>
      <c r="D519" s="20"/>
      <c r="E519" s="52"/>
      <c r="G519" s="52"/>
      <c r="I519" s="52"/>
    </row>
    <row r="520" spans="3:9" ht="15" customHeight="1" x14ac:dyDescent="0.25">
      <c r="C520" s="52"/>
      <c r="D520" s="20"/>
      <c r="E520" s="52"/>
      <c r="G520" s="52"/>
      <c r="I520" s="52"/>
    </row>
    <row r="521" spans="3:9" ht="15" customHeight="1" x14ac:dyDescent="0.25">
      <c r="C521" s="52"/>
      <c r="D521" s="20"/>
      <c r="E521" s="52"/>
      <c r="G521" s="52"/>
      <c r="I521" s="52"/>
    </row>
    <row r="522" spans="3:9" ht="15" customHeight="1" x14ac:dyDescent="0.25">
      <c r="C522" s="52"/>
      <c r="D522" s="20"/>
      <c r="E522" s="52"/>
      <c r="G522" s="52"/>
      <c r="I522" s="52"/>
    </row>
    <row r="523" spans="3:9" ht="15" customHeight="1" x14ac:dyDescent="0.25">
      <c r="C523" s="52"/>
      <c r="D523" s="20"/>
      <c r="E523" s="52"/>
      <c r="G523" s="52"/>
      <c r="I523" s="52"/>
    </row>
    <row r="524" spans="3:9" ht="15" customHeight="1" x14ac:dyDescent="0.25">
      <c r="C524" s="52"/>
      <c r="D524" s="20"/>
      <c r="E524" s="52"/>
      <c r="G524" s="52"/>
      <c r="I524" s="52"/>
    </row>
    <row r="525" spans="3:9" ht="15" customHeight="1" x14ac:dyDescent="0.25">
      <c r="C525" s="52"/>
      <c r="D525" s="20"/>
      <c r="E525" s="52"/>
      <c r="G525" s="52"/>
      <c r="I525" s="52"/>
    </row>
    <row r="526" spans="3:9" ht="15" customHeight="1" x14ac:dyDescent="0.25">
      <c r="C526" s="52"/>
      <c r="D526" s="20"/>
      <c r="E526" s="52"/>
      <c r="G526" s="52"/>
      <c r="I526" s="52"/>
    </row>
    <row r="527" spans="3:9" ht="15" customHeight="1" x14ac:dyDescent="0.25">
      <c r="C527" s="52"/>
      <c r="D527" s="20"/>
      <c r="E527" s="52"/>
      <c r="G527" s="52"/>
      <c r="I527" s="52"/>
    </row>
    <row r="528" spans="3:9" ht="15" customHeight="1" x14ac:dyDescent="0.25">
      <c r="C528" s="52"/>
      <c r="D528" s="20"/>
      <c r="E528" s="52"/>
      <c r="G528" s="52"/>
      <c r="I528" s="52"/>
    </row>
    <row r="529" spans="3:9" ht="15" customHeight="1" x14ac:dyDescent="0.25">
      <c r="C529" s="52"/>
      <c r="D529" s="20"/>
      <c r="E529" s="52"/>
      <c r="G529" s="52"/>
      <c r="I529" s="52"/>
    </row>
    <row r="530" spans="3:9" ht="15" customHeight="1" x14ac:dyDescent="0.25">
      <c r="C530" s="52"/>
      <c r="D530" s="20"/>
      <c r="E530" s="52"/>
      <c r="G530" s="52"/>
      <c r="I530" s="52"/>
    </row>
    <row r="531" spans="3:9" ht="15" customHeight="1" x14ac:dyDescent="0.25">
      <c r="C531" s="52"/>
      <c r="D531" s="20"/>
      <c r="E531" s="52"/>
      <c r="G531" s="52"/>
      <c r="I531" s="52"/>
    </row>
    <row r="532" spans="3:9" ht="15" customHeight="1" x14ac:dyDescent="0.25">
      <c r="C532" s="52"/>
      <c r="D532" s="20"/>
      <c r="E532" s="52"/>
      <c r="G532" s="52"/>
      <c r="I532" s="52"/>
    </row>
    <row r="533" spans="3:9" ht="15" customHeight="1" x14ac:dyDescent="0.25">
      <c r="C533" s="52"/>
      <c r="D533" s="20"/>
      <c r="E533" s="52"/>
      <c r="G533" s="52"/>
      <c r="I533" s="52"/>
    </row>
    <row r="534" spans="3:9" ht="15" customHeight="1" x14ac:dyDescent="0.25">
      <c r="C534" s="52"/>
      <c r="D534" s="20"/>
      <c r="E534" s="52"/>
      <c r="G534" s="52"/>
      <c r="I534" s="52"/>
    </row>
    <row r="535" spans="3:9" ht="15" customHeight="1" x14ac:dyDescent="0.25">
      <c r="C535" s="52"/>
      <c r="D535" s="20"/>
      <c r="E535" s="52"/>
      <c r="G535" s="52"/>
      <c r="I535" s="52"/>
    </row>
    <row r="536" spans="3:9" ht="15" customHeight="1" x14ac:dyDescent="0.25">
      <c r="C536" s="52"/>
      <c r="D536" s="20"/>
      <c r="E536" s="52"/>
      <c r="G536" s="52"/>
      <c r="I536" s="52"/>
    </row>
    <row r="537" spans="3:9" ht="15" customHeight="1" x14ac:dyDescent="0.25">
      <c r="C537" s="52"/>
      <c r="D537" s="20"/>
      <c r="E537" s="52"/>
      <c r="G537" s="52"/>
      <c r="I537" s="52"/>
    </row>
    <row r="538" spans="3:9" ht="15" customHeight="1" x14ac:dyDescent="0.25">
      <c r="C538" s="52"/>
      <c r="D538" s="20"/>
      <c r="E538" s="52"/>
      <c r="G538" s="52"/>
      <c r="I538" s="52"/>
    </row>
    <row r="539" spans="3:9" ht="15" customHeight="1" x14ac:dyDescent="0.25">
      <c r="C539" s="52"/>
      <c r="D539" s="20"/>
      <c r="E539" s="52"/>
      <c r="G539" s="52"/>
      <c r="I539" s="52"/>
    </row>
    <row r="540" spans="3:9" ht="15" customHeight="1" x14ac:dyDescent="0.25">
      <c r="C540" s="52"/>
      <c r="D540" s="20"/>
      <c r="E540" s="52"/>
      <c r="G540" s="52"/>
      <c r="I540" s="52"/>
    </row>
    <row r="541" spans="3:9" ht="15" customHeight="1" x14ac:dyDescent="0.25">
      <c r="C541" s="52"/>
      <c r="D541" s="20"/>
      <c r="E541" s="52"/>
      <c r="G541" s="52"/>
      <c r="I541" s="52"/>
    </row>
    <row r="542" spans="3:9" ht="15" customHeight="1" x14ac:dyDescent="0.25">
      <c r="C542" s="52"/>
      <c r="D542" s="20"/>
      <c r="E542" s="52"/>
      <c r="G542" s="52"/>
      <c r="I542" s="52"/>
    </row>
    <row r="543" spans="3:9" ht="15" customHeight="1" x14ac:dyDescent="0.25">
      <c r="C543" s="52"/>
      <c r="D543" s="20"/>
      <c r="E543" s="52"/>
      <c r="G543" s="52"/>
      <c r="I543" s="52"/>
    </row>
    <row r="544" spans="3:9" ht="15" customHeight="1" x14ac:dyDescent="0.25">
      <c r="C544" s="52"/>
      <c r="D544" s="20"/>
      <c r="E544" s="52"/>
      <c r="G544" s="52"/>
      <c r="I544" s="52"/>
    </row>
    <row r="545" spans="3:9" ht="15" customHeight="1" x14ac:dyDescent="0.25">
      <c r="C545" s="52"/>
      <c r="D545" s="20"/>
      <c r="E545" s="52"/>
      <c r="G545" s="52"/>
      <c r="I545" s="52"/>
    </row>
    <row r="546" spans="3:9" ht="15" customHeight="1" x14ac:dyDescent="0.25">
      <c r="C546" s="52"/>
      <c r="D546" s="20"/>
      <c r="E546" s="52"/>
      <c r="G546" s="52"/>
      <c r="I546" s="52"/>
    </row>
    <row r="547" spans="3:9" ht="15" customHeight="1" x14ac:dyDescent="0.25">
      <c r="C547" s="52"/>
      <c r="D547" s="20"/>
      <c r="E547" s="52"/>
      <c r="G547" s="52"/>
      <c r="I547" s="52"/>
    </row>
    <row r="548" spans="3:9" ht="15" customHeight="1" x14ac:dyDescent="0.25">
      <c r="C548" s="52"/>
      <c r="D548" s="20"/>
      <c r="E548" s="52"/>
      <c r="G548" s="52"/>
      <c r="I548" s="52"/>
    </row>
    <row r="549" spans="3:9" ht="15" customHeight="1" x14ac:dyDescent="0.25">
      <c r="C549" s="52"/>
      <c r="D549" s="20"/>
      <c r="E549" s="52"/>
      <c r="G549" s="52"/>
      <c r="I549" s="52"/>
    </row>
    <row r="550" spans="3:9" ht="15" customHeight="1" x14ac:dyDescent="0.25">
      <c r="C550" s="52"/>
      <c r="D550" s="20"/>
      <c r="E550" s="52"/>
      <c r="G550" s="52"/>
      <c r="I550" s="52"/>
    </row>
    <row r="551" spans="3:9" ht="15" customHeight="1" x14ac:dyDescent="0.25">
      <c r="C551" s="52"/>
      <c r="D551" s="20"/>
      <c r="E551" s="52"/>
      <c r="G551" s="52"/>
      <c r="I551" s="52"/>
    </row>
    <row r="552" spans="3:9" ht="15" customHeight="1" x14ac:dyDescent="0.25">
      <c r="C552" s="52"/>
      <c r="D552" s="20"/>
      <c r="E552" s="52"/>
      <c r="G552" s="52"/>
      <c r="I552" s="52"/>
    </row>
    <row r="553" spans="3:9" ht="15" customHeight="1" x14ac:dyDescent="0.25">
      <c r="C553" s="52"/>
      <c r="D553" s="20"/>
      <c r="E553" s="52"/>
      <c r="G553" s="52"/>
      <c r="I553" s="52"/>
    </row>
    <row r="554" spans="3:9" ht="15" customHeight="1" x14ac:dyDescent="0.25">
      <c r="C554" s="52"/>
      <c r="D554" s="20"/>
      <c r="E554" s="52"/>
      <c r="G554" s="52"/>
      <c r="I554" s="52"/>
    </row>
    <row r="555" spans="3:9" ht="15" customHeight="1" x14ac:dyDescent="0.25">
      <c r="C555" s="52"/>
      <c r="D555" s="20"/>
      <c r="E555" s="52"/>
      <c r="G555" s="52"/>
      <c r="I555" s="52"/>
    </row>
    <row r="556" spans="3:9" ht="15" customHeight="1" x14ac:dyDescent="0.25">
      <c r="C556" s="52"/>
      <c r="D556" s="20"/>
      <c r="E556" s="52"/>
      <c r="G556" s="52"/>
      <c r="I556" s="52"/>
    </row>
    <row r="557" spans="3:9" ht="15" customHeight="1" x14ac:dyDescent="0.25">
      <c r="C557" s="52"/>
      <c r="D557" s="20"/>
      <c r="E557" s="52"/>
      <c r="G557" s="52"/>
      <c r="I557" s="52"/>
    </row>
    <row r="558" spans="3:9" ht="15" customHeight="1" x14ac:dyDescent="0.25">
      <c r="C558" s="52"/>
      <c r="D558" s="20"/>
      <c r="E558" s="52"/>
      <c r="G558" s="52"/>
      <c r="I558" s="52"/>
    </row>
    <row r="559" spans="3:9" ht="15" customHeight="1" x14ac:dyDescent="0.25">
      <c r="C559" s="52"/>
      <c r="D559" s="20"/>
      <c r="E559" s="52"/>
      <c r="G559" s="52"/>
      <c r="I559" s="52"/>
    </row>
    <row r="560" spans="3:9" ht="15" customHeight="1" x14ac:dyDescent="0.25">
      <c r="C560" s="52"/>
      <c r="D560" s="20"/>
      <c r="E560" s="52"/>
      <c r="G560" s="52"/>
      <c r="I560" s="52"/>
    </row>
    <row r="561" spans="3:9" ht="15" customHeight="1" x14ac:dyDescent="0.25">
      <c r="C561" s="52"/>
      <c r="D561" s="20"/>
      <c r="E561" s="52"/>
      <c r="G561" s="52"/>
      <c r="I561" s="52"/>
    </row>
    <row r="562" spans="3:9" ht="15" customHeight="1" x14ac:dyDescent="0.25">
      <c r="C562" s="52"/>
      <c r="D562" s="20"/>
      <c r="E562" s="52"/>
      <c r="G562" s="52"/>
      <c r="I562" s="52"/>
    </row>
    <row r="563" spans="3:9" ht="15" customHeight="1" x14ac:dyDescent="0.25">
      <c r="C563" s="52"/>
      <c r="D563" s="20"/>
      <c r="E563" s="52"/>
      <c r="G563" s="52"/>
      <c r="I563" s="52"/>
    </row>
    <row r="564" spans="3:9" ht="15" customHeight="1" x14ac:dyDescent="0.25">
      <c r="C564" s="52"/>
      <c r="D564" s="20"/>
      <c r="E564" s="52"/>
      <c r="G564" s="52"/>
      <c r="I564" s="52"/>
    </row>
    <row r="565" spans="3:9" ht="15" customHeight="1" x14ac:dyDescent="0.25">
      <c r="C565" s="52"/>
      <c r="D565" s="20"/>
      <c r="E565" s="52"/>
      <c r="G565" s="52"/>
      <c r="I565" s="52"/>
    </row>
    <row r="566" spans="3:9" ht="15" customHeight="1" x14ac:dyDescent="0.25">
      <c r="C566" s="52"/>
      <c r="D566" s="20"/>
      <c r="E566" s="52"/>
      <c r="G566" s="52"/>
      <c r="I566" s="52"/>
    </row>
    <row r="567" spans="3:9" ht="15" customHeight="1" x14ac:dyDescent="0.25">
      <c r="C567" s="52"/>
      <c r="D567" s="20"/>
      <c r="E567" s="52"/>
      <c r="G567" s="52"/>
      <c r="I567" s="52"/>
    </row>
    <row r="568" spans="3:9" ht="15" customHeight="1" x14ac:dyDescent="0.25">
      <c r="C568" s="52"/>
      <c r="D568" s="20"/>
      <c r="E568" s="52"/>
      <c r="G568" s="52"/>
      <c r="I568" s="52"/>
    </row>
    <row r="569" spans="3:9" ht="15" customHeight="1" x14ac:dyDescent="0.25">
      <c r="C569" s="52"/>
      <c r="D569" s="20"/>
      <c r="E569" s="52"/>
      <c r="G569" s="52"/>
      <c r="I569" s="52"/>
    </row>
    <row r="570" spans="3:9" ht="15" customHeight="1" x14ac:dyDescent="0.25">
      <c r="C570" s="52"/>
      <c r="D570" s="20"/>
      <c r="E570" s="52"/>
      <c r="G570" s="52"/>
      <c r="I570" s="52"/>
    </row>
    <row r="571" spans="3:9" ht="15" customHeight="1" x14ac:dyDescent="0.25">
      <c r="C571" s="52"/>
      <c r="D571" s="20"/>
      <c r="E571" s="52"/>
      <c r="G571" s="52"/>
      <c r="I571" s="52"/>
    </row>
    <row r="572" spans="3:9" ht="15" customHeight="1" x14ac:dyDescent="0.25">
      <c r="C572" s="52"/>
      <c r="D572" s="20"/>
      <c r="E572" s="52"/>
      <c r="G572" s="52"/>
      <c r="I572" s="52"/>
    </row>
    <row r="573" spans="3:9" ht="15" customHeight="1" x14ac:dyDescent="0.25">
      <c r="C573" s="52"/>
      <c r="D573" s="20"/>
      <c r="E573" s="52"/>
      <c r="G573" s="52"/>
      <c r="I573" s="52"/>
    </row>
    <row r="574" spans="3:9" ht="15" customHeight="1" x14ac:dyDescent="0.25">
      <c r="C574" s="52"/>
      <c r="D574" s="20"/>
      <c r="E574" s="52"/>
      <c r="G574" s="52"/>
      <c r="I574" s="52"/>
    </row>
    <row r="575" spans="3:9" ht="15" customHeight="1" x14ac:dyDescent="0.25">
      <c r="C575" s="52"/>
      <c r="D575" s="20"/>
      <c r="E575" s="52"/>
      <c r="G575" s="52"/>
      <c r="I575" s="52"/>
    </row>
    <row r="576" spans="3:9" ht="15" customHeight="1" x14ac:dyDescent="0.25">
      <c r="C576" s="52"/>
      <c r="D576" s="20"/>
      <c r="E576" s="52"/>
      <c r="G576" s="52"/>
      <c r="I576" s="52"/>
    </row>
    <row r="577" spans="3:9" ht="15" customHeight="1" x14ac:dyDescent="0.25">
      <c r="C577" s="52"/>
      <c r="D577" s="20"/>
      <c r="E577" s="52"/>
      <c r="G577" s="52"/>
      <c r="I577" s="52"/>
    </row>
    <row r="578" spans="3:9" ht="15" customHeight="1" x14ac:dyDescent="0.25">
      <c r="C578" s="52"/>
      <c r="D578" s="20"/>
      <c r="E578" s="52"/>
      <c r="G578" s="52"/>
      <c r="I578" s="52"/>
    </row>
    <row r="579" spans="3:9" ht="15" customHeight="1" x14ac:dyDescent="0.25">
      <c r="C579" s="52"/>
      <c r="D579" s="20"/>
      <c r="E579" s="52"/>
      <c r="G579" s="52"/>
      <c r="I579" s="52"/>
    </row>
    <row r="580" spans="3:9" ht="15" customHeight="1" x14ac:dyDescent="0.25">
      <c r="C580" s="52"/>
      <c r="D580" s="20"/>
      <c r="E580" s="52"/>
      <c r="G580" s="52"/>
      <c r="I580" s="52"/>
    </row>
    <row r="581" spans="3:9" ht="15" customHeight="1" x14ac:dyDescent="0.25">
      <c r="C581" s="52"/>
      <c r="D581" s="20"/>
      <c r="E581" s="52"/>
      <c r="G581" s="52"/>
      <c r="I581" s="52"/>
    </row>
    <row r="582" spans="3:9" ht="15" customHeight="1" x14ac:dyDescent="0.25">
      <c r="C582" s="52"/>
      <c r="D582" s="20"/>
      <c r="E582" s="52"/>
      <c r="G582" s="52"/>
      <c r="I582" s="52"/>
    </row>
    <row r="583" spans="3:9" ht="15" customHeight="1" x14ac:dyDescent="0.25">
      <c r="C583" s="52"/>
      <c r="D583" s="20"/>
      <c r="E583" s="52"/>
      <c r="G583" s="52"/>
      <c r="I583" s="52"/>
    </row>
    <row r="584" spans="3:9" ht="15" customHeight="1" x14ac:dyDescent="0.25">
      <c r="C584" s="52"/>
      <c r="D584" s="20"/>
      <c r="E584" s="52"/>
      <c r="G584" s="52"/>
      <c r="I584" s="52"/>
    </row>
    <row r="585" spans="3:9" ht="15" customHeight="1" x14ac:dyDescent="0.25">
      <c r="C585" s="52"/>
      <c r="D585" s="20"/>
      <c r="E585" s="52"/>
      <c r="G585" s="52"/>
      <c r="I585" s="52"/>
    </row>
    <row r="586" spans="3:9" ht="15" customHeight="1" x14ac:dyDescent="0.25">
      <c r="C586" s="52"/>
      <c r="D586" s="20"/>
      <c r="E586" s="52"/>
      <c r="G586" s="52"/>
      <c r="I586" s="52"/>
    </row>
    <row r="587" spans="3:9" ht="15" customHeight="1" x14ac:dyDescent="0.25">
      <c r="C587" s="52"/>
      <c r="D587" s="20"/>
      <c r="E587" s="52"/>
      <c r="G587" s="52"/>
      <c r="I587" s="52"/>
    </row>
    <row r="588" spans="3:9" ht="15" customHeight="1" x14ac:dyDescent="0.25">
      <c r="C588" s="52"/>
      <c r="D588" s="20"/>
      <c r="E588" s="52"/>
      <c r="G588" s="52"/>
      <c r="I588" s="52"/>
    </row>
    <row r="589" spans="3:9" ht="15" customHeight="1" x14ac:dyDescent="0.25">
      <c r="C589" s="52"/>
      <c r="D589" s="20"/>
      <c r="E589" s="52"/>
      <c r="G589" s="52"/>
      <c r="I589" s="52"/>
    </row>
    <row r="590" spans="3:9" ht="15" customHeight="1" x14ac:dyDescent="0.25">
      <c r="C590" s="52"/>
      <c r="D590" s="20"/>
      <c r="E590" s="52"/>
      <c r="G590" s="52"/>
      <c r="I590" s="52"/>
    </row>
    <row r="591" spans="3:9" ht="15" customHeight="1" x14ac:dyDescent="0.25">
      <c r="C591" s="52"/>
      <c r="D591" s="20"/>
      <c r="E591" s="52"/>
      <c r="G591" s="52"/>
      <c r="I591" s="52"/>
    </row>
    <row r="592" spans="3:9" ht="15" customHeight="1" x14ac:dyDescent="0.25">
      <c r="C592" s="52"/>
      <c r="D592" s="20"/>
      <c r="E592" s="52"/>
      <c r="G592" s="52"/>
      <c r="I592" s="52"/>
    </row>
    <row r="593" spans="3:9" ht="15" customHeight="1" x14ac:dyDescent="0.25">
      <c r="C593" s="52"/>
      <c r="D593" s="20"/>
      <c r="E593" s="52"/>
      <c r="G593" s="52"/>
      <c r="I593" s="52"/>
    </row>
    <row r="594" spans="3:9" ht="15" customHeight="1" x14ac:dyDescent="0.25">
      <c r="C594" s="52"/>
      <c r="D594" s="20"/>
      <c r="E594" s="52"/>
      <c r="G594" s="52"/>
      <c r="I594" s="52"/>
    </row>
    <row r="595" spans="3:9" ht="15" customHeight="1" x14ac:dyDescent="0.25">
      <c r="C595" s="52"/>
      <c r="D595" s="20"/>
      <c r="E595" s="52"/>
      <c r="G595" s="52"/>
      <c r="I595" s="52"/>
    </row>
    <row r="596" spans="3:9" ht="15" customHeight="1" x14ac:dyDescent="0.25">
      <c r="C596" s="52"/>
      <c r="D596" s="20"/>
      <c r="E596" s="52"/>
      <c r="G596" s="52"/>
      <c r="I596" s="52"/>
    </row>
    <row r="597" spans="3:9" ht="15" customHeight="1" x14ac:dyDescent="0.25">
      <c r="C597" s="52"/>
      <c r="D597" s="20"/>
      <c r="E597" s="52"/>
      <c r="G597" s="52"/>
      <c r="I597" s="52"/>
    </row>
    <row r="598" spans="3:9" ht="15" customHeight="1" x14ac:dyDescent="0.25">
      <c r="C598" s="52"/>
      <c r="D598" s="20"/>
      <c r="E598" s="52"/>
      <c r="G598" s="52"/>
      <c r="I598" s="52"/>
    </row>
    <row r="599" spans="3:9" ht="15" customHeight="1" x14ac:dyDescent="0.25">
      <c r="C599" s="52"/>
      <c r="D599" s="20"/>
      <c r="E599" s="52"/>
      <c r="G599" s="52"/>
      <c r="I599" s="52"/>
    </row>
    <row r="600" spans="3:9" ht="15" customHeight="1" x14ac:dyDescent="0.25">
      <c r="C600" s="52"/>
      <c r="D600" s="20"/>
      <c r="E600" s="52"/>
      <c r="G600" s="52"/>
      <c r="I600" s="52"/>
    </row>
    <row r="601" spans="3:9" ht="15" customHeight="1" x14ac:dyDescent="0.25">
      <c r="C601" s="52"/>
      <c r="D601" s="20"/>
      <c r="E601" s="52"/>
      <c r="G601" s="52"/>
      <c r="I601" s="52"/>
    </row>
    <row r="602" spans="3:9" ht="15" customHeight="1" x14ac:dyDescent="0.25">
      <c r="C602" s="52"/>
      <c r="D602" s="20"/>
      <c r="E602" s="52"/>
      <c r="G602" s="52"/>
      <c r="I602" s="52"/>
    </row>
    <row r="603" spans="3:9" ht="15" customHeight="1" x14ac:dyDescent="0.25">
      <c r="C603" s="52"/>
      <c r="D603" s="20"/>
      <c r="E603" s="52"/>
      <c r="G603" s="52"/>
      <c r="I603" s="52"/>
    </row>
    <row r="604" spans="3:9" ht="15" customHeight="1" x14ac:dyDescent="0.25">
      <c r="C604" s="52"/>
      <c r="D604" s="20"/>
      <c r="E604" s="52"/>
      <c r="G604" s="52"/>
      <c r="I604" s="52"/>
    </row>
    <row r="605" spans="3:9" ht="15" customHeight="1" x14ac:dyDescent="0.25">
      <c r="C605" s="52"/>
      <c r="D605" s="20"/>
      <c r="E605" s="52"/>
      <c r="G605" s="52"/>
      <c r="I605" s="52"/>
    </row>
    <row r="606" spans="3:9" ht="15" customHeight="1" x14ac:dyDescent="0.25">
      <c r="C606" s="52"/>
      <c r="D606" s="20"/>
      <c r="E606" s="52"/>
      <c r="G606" s="52"/>
      <c r="I606" s="52"/>
    </row>
    <row r="607" spans="3:9" ht="15" customHeight="1" x14ac:dyDescent="0.25">
      <c r="C607" s="52"/>
      <c r="D607" s="20"/>
      <c r="E607" s="52"/>
      <c r="G607" s="52"/>
      <c r="I607" s="52"/>
    </row>
    <row r="608" spans="3:9" ht="15" customHeight="1" x14ac:dyDescent="0.25">
      <c r="C608" s="52"/>
      <c r="D608" s="20"/>
      <c r="E608" s="52"/>
      <c r="G608" s="52"/>
      <c r="I608" s="52"/>
    </row>
    <row r="609" spans="3:9" ht="15" customHeight="1" x14ac:dyDescent="0.25">
      <c r="C609" s="52"/>
      <c r="D609" s="20"/>
      <c r="E609" s="52"/>
      <c r="G609" s="52"/>
      <c r="I609" s="52"/>
    </row>
    <row r="610" spans="3:9" ht="15" customHeight="1" x14ac:dyDescent="0.25">
      <c r="C610" s="52"/>
      <c r="D610" s="20"/>
      <c r="E610" s="52"/>
      <c r="G610" s="52"/>
      <c r="I610" s="52"/>
    </row>
    <row r="611" spans="3:9" ht="15" customHeight="1" x14ac:dyDescent="0.25">
      <c r="C611" s="52"/>
      <c r="D611" s="20"/>
      <c r="E611" s="52"/>
      <c r="G611" s="52"/>
      <c r="I611" s="52"/>
    </row>
    <row r="612" spans="3:9" ht="15" customHeight="1" x14ac:dyDescent="0.25">
      <c r="C612" s="52"/>
      <c r="D612" s="20"/>
      <c r="E612" s="52"/>
      <c r="G612" s="52"/>
      <c r="I612" s="52"/>
    </row>
    <row r="613" spans="3:9" ht="15" customHeight="1" x14ac:dyDescent="0.25">
      <c r="C613" s="52"/>
      <c r="D613" s="20"/>
      <c r="E613" s="52"/>
      <c r="G613" s="52"/>
      <c r="I613" s="52"/>
    </row>
    <row r="614" spans="3:9" ht="15" customHeight="1" x14ac:dyDescent="0.25">
      <c r="C614" s="52"/>
      <c r="D614" s="20"/>
      <c r="E614" s="52"/>
      <c r="G614" s="52"/>
      <c r="I614" s="52"/>
    </row>
    <row r="615" spans="3:9" ht="15" customHeight="1" x14ac:dyDescent="0.25">
      <c r="C615" s="52"/>
      <c r="D615" s="20"/>
      <c r="E615" s="52"/>
      <c r="G615" s="52"/>
      <c r="I615" s="52"/>
    </row>
    <row r="616" spans="3:9" ht="15" customHeight="1" x14ac:dyDescent="0.25">
      <c r="C616" s="52"/>
      <c r="D616" s="20"/>
      <c r="E616" s="52"/>
      <c r="G616" s="52"/>
      <c r="I616" s="52"/>
    </row>
    <row r="617" spans="3:9" ht="15" customHeight="1" x14ac:dyDescent="0.25">
      <c r="C617" s="52"/>
      <c r="D617" s="20"/>
      <c r="E617" s="52"/>
      <c r="G617" s="52"/>
      <c r="I617" s="52"/>
    </row>
    <row r="618" spans="3:9" ht="15" customHeight="1" x14ac:dyDescent="0.25">
      <c r="C618" s="52"/>
      <c r="D618" s="20"/>
      <c r="E618" s="52"/>
      <c r="G618" s="52"/>
      <c r="I618" s="52"/>
    </row>
    <row r="619" spans="3:9" ht="15" customHeight="1" x14ac:dyDescent="0.25">
      <c r="C619" s="52"/>
      <c r="D619" s="20"/>
      <c r="E619" s="52"/>
      <c r="G619" s="52"/>
      <c r="I619" s="52"/>
    </row>
    <row r="620" spans="3:9" ht="15" customHeight="1" x14ac:dyDescent="0.25">
      <c r="C620" s="52"/>
      <c r="D620" s="20"/>
      <c r="E620" s="52"/>
      <c r="G620" s="52"/>
      <c r="I620" s="52"/>
    </row>
    <row r="621" spans="3:9" ht="15" customHeight="1" x14ac:dyDescent="0.25">
      <c r="C621" s="52"/>
      <c r="D621" s="20"/>
      <c r="E621" s="52"/>
      <c r="G621" s="52"/>
      <c r="I621" s="52"/>
    </row>
    <row r="622" spans="3:9" ht="15" customHeight="1" x14ac:dyDescent="0.25">
      <c r="C622" s="52"/>
      <c r="D622" s="20"/>
      <c r="E622" s="52"/>
      <c r="G622" s="52"/>
      <c r="I622" s="52"/>
    </row>
    <row r="623" spans="3:9" ht="15" customHeight="1" x14ac:dyDescent="0.25">
      <c r="C623" s="52"/>
      <c r="D623" s="20"/>
      <c r="E623" s="52"/>
      <c r="G623" s="52"/>
      <c r="I623" s="52"/>
    </row>
    <row r="624" spans="3:9" ht="15" customHeight="1" x14ac:dyDescent="0.25">
      <c r="C624" s="52"/>
      <c r="D624" s="20"/>
      <c r="E624" s="52"/>
      <c r="G624" s="52"/>
      <c r="I624" s="52"/>
    </row>
    <row r="625" spans="3:9" ht="15" customHeight="1" x14ac:dyDescent="0.25">
      <c r="C625" s="52"/>
      <c r="D625" s="20"/>
      <c r="E625" s="52"/>
      <c r="G625" s="52"/>
      <c r="I625" s="52"/>
    </row>
    <row r="626" spans="3:9" ht="15" customHeight="1" x14ac:dyDescent="0.25">
      <c r="C626" s="52"/>
      <c r="D626" s="20"/>
      <c r="E626" s="52"/>
      <c r="G626" s="52"/>
      <c r="I626" s="52"/>
    </row>
    <row r="627" spans="3:9" ht="15" customHeight="1" x14ac:dyDescent="0.25">
      <c r="C627" s="52"/>
      <c r="D627" s="20"/>
      <c r="E627" s="52"/>
      <c r="G627" s="52"/>
      <c r="I627" s="52"/>
    </row>
    <row r="628" spans="3:9" ht="15" customHeight="1" x14ac:dyDescent="0.25">
      <c r="C628" s="52"/>
      <c r="D628" s="20"/>
      <c r="E628" s="52"/>
      <c r="G628" s="52"/>
      <c r="I628" s="52"/>
    </row>
    <row r="629" spans="3:9" ht="15" customHeight="1" x14ac:dyDescent="0.25">
      <c r="C629" s="52"/>
      <c r="D629" s="20"/>
      <c r="E629" s="52"/>
      <c r="G629" s="52"/>
      <c r="I629" s="52"/>
    </row>
    <row r="630" spans="3:9" ht="15" customHeight="1" x14ac:dyDescent="0.25">
      <c r="C630" s="52"/>
      <c r="D630" s="20"/>
      <c r="E630" s="52"/>
      <c r="G630" s="52"/>
      <c r="I630" s="52"/>
    </row>
    <row r="631" spans="3:9" ht="15" customHeight="1" x14ac:dyDescent="0.25">
      <c r="C631" s="52"/>
      <c r="D631" s="20"/>
      <c r="E631" s="52"/>
      <c r="G631" s="52"/>
      <c r="I631" s="52"/>
    </row>
    <row r="632" spans="3:9" ht="15" customHeight="1" x14ac:dyDescent="0.25">
      <c r="C632" s="52"/>
      <c r="D632" s="20"/>
      <c r="E632" s="52"/>
      <c r="G632" s="52"/>
      <c r="I632" s="52"/>
    </row>
    <row r="633" spans="3:9" ht="15" customHeight="1" x14ac:dyDescent="0.25">
      <c r="C633" s="52"/>
      <c r="D633" s="20"/>
      <c r="E633" s="52"/>
      <c r="G633" s="52"/>
      <c r="I633" s="52"/>
    </row>
    <row r="634" spans="3:9" ht="15" customHeight="1" x14ac:dyDescent="0.25">
      <c r="C634" s="52"/>
      <c r="D634" s="20"/>
      <c r="E634" s="52"/>
      <c r="G634" s="52"/>
      <c r="I634" s="52"/>
    </row>
    <row r="635" spans="3:9" ht="15" customHeight="1" x14ac:dyDescent="0.25">
      <c r="C635" s="52"/>
      <c r="D635" s="20"/>
      <c r="E635" s="52"/>
      <c r="G635" s="52"/>
      <c r="I635" s="52"/>
    </row>
    <row r="636" spans="3:9" ht="15" customHeight="1" x14ac:dyDescent="0.25">
      <c r="C636" s="52"/>
      <c r="D636" s="20"/>
      <c r="E636" s="52"/>
      <c r="G636" s="52"/>
      <c r="I636" s="52"/>
    </row>
    <row r="637" spans="3:9" ht="15" customHeight="1" x14ac:dyDescent="0.25">
      <c r="C637" s="52"/>
      <c r="D637" s="20"/>
      <c r="E637" s="52"/>
      <c r="G637" s="52"/>
      <c r="I637" s="52"/>
    </row>
    <row r="638" spans="3:9" ht="15" customHeight="1" x14ac:dyDescent="0.25">
      <c r="C638" s="52"/>
      <c r="D638" s="20"/>
      <c r="E638" s="52"/>
      <c r="G638" s="52"/>
      <c r="I638" s="52"/>
    </row>
    <row r="639" spans="3:9" ht="15" customHeight="1" x14ac:dyDescent="0.25">
      <c r="C639" s="52"/>
      <c r="D639" s="20"/>
      <c r="E639" s="52"/>
      <c r="G639" s="52"/>
      <c r="I639" s="52"/>
    </row>
    <row r="640" spans="3:9" ht="15" customHeight="1" x14ac:dyDescent="0.25">
      <c r="C640" s="52"/>
      <c r="D640" s="20"/>
      <c r="E640" s="52"/>
      <c r="G640" s="52"/>
      <c r="I640" s="52"/>
    </row>
    <row r="641" spans="3:9" ht="15" customHeight="1" x14ac:dyDescent="0.25">
      <c r="C641" s="52"/>
      <c r="D641" s="20"/>
      <c r="E641" s="52"/>
      <c r="G641" s="52"/>
      <c r="I641" s="52"/>
    </row>
    <row r="642" spans="3:9" ht="15" customHeight="1" x14ac:dyDescent="0.25">
      <c r="C642" s="52"/>
      <c r="D642" s="20"/>
      <c r="E642" s="52"/>
      <c r="G642" s="52"/>
      <c r="I642" s="52"/>
    </row>
    <row r="643" spans="3:9" ht="15" customHeight="1" x14ac:dyDescent="0.25">
      <c r="C643" s="52"/>
      <c r="D643" s="20"/>
      <c r="E643" s="52"/>
      <c r="G643" s="52"/>
      <c r="I643" s="52"/>
    </row>
    <row r="644" spans="3:9" ht="15" customHeight="1" x14ac:dyDescent="0.25">
      <c r="C644" s="52"/>
      <c r="D644" s="20"/>
      <c r="E644" s="52"/>
      <c r="G644" s="52"/>
      <c r="I644" s="52"/>
    </row>
    <row r="645" spans="3:9" ht="15" customHeight="1" x14ac:dyDescent="0.25">
      <c r="C645" s="52"/>
      <c r="D645" s="20"/>
      <c r="E645" s="52"/>
      <c r="G645" s="52"/>
      <c r="I645" s="52"/>
    </row>
    <row r="646" spans="3:9" ht="15" customHeight="1" x14ac:dyDescent="0.25">
      <c r="C646" s="52"/>
      <c r="D646" s="20"/>
      <c r="E646" s="52"/>
      <c r="G646" s="52"/>
      <c r="I646" s="52"/>
    </row>
    <row r="647" spans="3:9" ht="15" customHeight="1" x14ac:dyDescent="0.25">
      <c r="C647" s="52"/>
      <c r="D647" s="20"/>
      <c r="E647" s="52"/>
      <c r="G647" s="52"/>
      <c r="I647" s="52"/>
    </row>
    <row r="648" spans="3:9" ht="15" customHeight="1" x14ac:dyDescent="0.25">
      <c r="C648" s="52"/>
      <c r="D648" s="20"/>
      <c r="E648" s="52"/>
      <c r="G648" s="52"/>
      <c r="I648" s="52"/>
    </row>
    <row r="649" spans="3:9" ht="15" customHeight="1" x14ac:dyDescent="0.25">
      <c r="C649" s="52"/>
      <c r="D649" s="20"/>
      <c r="E649" s="52"/>
      <c r="G649" s="52"/>
      <c r="I649" s="52"/>
    </row>
    <row r="650" spans="3:9" ht="15" customHeight="1" x14ac:dyDescent="0.25">
      <c r="C650" s="52"/>
      <c r="D650" s="20"/>
      <c r="E650" s="52"/>
      <c r="G650" s="52"/>
      <c r="I650" s="52"/>
    </row>
    <row r="651" spans="3:9" ht="15" customHeight="1" x14ac:dyDescent="0.25">
      <c r="C651" s="52"/>
      <c r="D651" s="20"/>
      <c r="E651" s="52"/>
      <c r="G651" s="52"/>
      <c r="I651" s="52"/>
    </row>
    <row r="652" spans="3:9" ht="15" customHeight="1" x14ac:dyDescent="0.25">
      <c r="C652" s="52"/>
      <c r="D652" s="20"/>
      <c r="E652" s="52"/>
      <c r="G652" s="52"/>
      <c r="I652" s="52"/>
    </row>
    <row r="653" spans="3:9" ht="15" customHeight="1" x14ac:dyDescent="0.25">
      <c r="C653" s="52"/>
      <c r="D653" s="20"/>
      <c r="E653" s="52"/>
      <c r="G653" s="52"/>
      <c r="I653" s="52"/>
    </row>
    <row r="654" spans="3:9" ht="15" customHeight="1" x14ac:dyDescent="0.25">
      <c r="C654" s="52"/>
      <c r="D654" s="20"/>
      <c r="E654" s="52"/>
      <c r="G654" s="52"/>
      <c r="I654" s="52"/>
    </row>
    <row r="655" spans="3:9" ht="15" customHeight="1" x14ac:dyDescent="0.25">
      <c r="C655" s="52"/>
      <c r="D655" s="20"/>
      <c r="E655" s="52"/>
      <c r="G655" s="52"/>
      <c r="I655" s="52"/>
    </row>
    <row r="656" spans="3:9" ht="15" customHeight="1" x14ac:dyDescent="0.25">
      <c r="C656" s="52"/>
      <c r="D656" s="20"/>
      <c r="E656" s="52"/>
      <c r="G656" s="52"/>
      <c r="I656" s="52"/>
    </row>
    <row r="657" spans="3:9" ht="15" customHeight="1" x14ac:dyDescent="0.25">
      <c r="C657" s="52"/>
      <c r="D657" s="20"/>
      <c r="E657" s="52"/>
      <c r="G657" s="52"/>
      <c r="I657" s="52"/>
    </row>
    <row r="658" spans="3:9" ht="15" customHeight="1" x14ac:dyDescent="0.25">
      <c r="C658" s="52"/>
      <c r="D658" s="20"/>
      <c r="E658" s="52"/>
      <c r="G658" s="52"/>
      <c r="I658" s="52"/>
    </row>
    <row r="659" spans="3:9" ht="15" customHeight="1" x14ac:dyDescent="0.25">
      <c r="C659" s="52"/>
      <c r="D659" s="20"/>
      <c r="E659" s="52"/>
      <c r="G659" s="52"/>
      <c r="I659" s="52"/>
    </row>
    <row r="660" spans="3:9" ht="15" customHeight="1" x14ac:dyDescent="0.25">
      <c r="C660" s="52"/>
      <c r="D660" s="20"/>
      <c r="E660" s="52"/>
      <c r="G660" s="52"/>
      <c r="I660" s="52"/>
    </row>
    <row r="661" spans="3:9" ht="15" customHeight="1" x14ac:dyDescent="0.25">
      <c r="C661" s="52"/>
      <c r="D661" s="20"/>
      <c r="E661" s="52"/>
      <c r="G661" s="52"/>
      <c r="I661" s="52"/>
    </row>
    <row r="662" spans="3:9" ht="15" customHeight="1" x14ac:dyDescent="0.25">
      <c r="C662" s="52"/>
      <c r="D662" s="20"/>
      <c r="E662" s="52"/>
      <c r="G662" s="52"/>
      <c r="I662" s="52"/>
    </row>
    <row r="663" spans="3:9" ht="15" customHeight="1" x14ac:dyDescent="0.25">
      <c r="C663" s="52"/>
      <c r="D663" s="20"/>
      <c r="E663" s="52"/>
      <c r="G663" s="52"/>
      <c r="I663" s="52"/>
    </row>
    <row r="664" spans="3:9" ht="15" customHeight="1" x14ac:dyDescent="0.25">
      <c r="C664" s="52"/>
      <c r="D664" s="20"/>
      <c r="E664" s="52"/>
      <c r="G664" s="52"/>
      <c r="I664" s="52"/>
    </row>
    <row r="665" spans="3:9" ht="15" customHeight="1" x14ac:dyDescent="0.25">
      <c r="C665" s="52"/>
      <c r="D665" s="20"/>
      <c r="E665" s="52"/>
      <c r="G665" s="52"/>
      <c r="I665" s="52"/>
    </row>
    <row r="666" spans="3:9" ht="15" customHeight="1" x14ac:dyDescent="0.25">
      <c r="C666" s="52"/>
      <c r="D666" s="20"/>
      <c r="E666" s="52"/>
      <c r="G666" s="52"/>
      <c r="I666" s="52"/>
    </row>
    <row r="667" spans="3:9" ht="15" customHeight="1" x14ac:dyDescent="0.25">
      <c r="C667" s="52"/>
      <c r="D667" s="20"/>
      <c r="E667" s="52"/>
      <c r="G667" s="52"/>
      <c r="I667" s="52"/>
    </row>
    <row r="668" spans="3:9" ht="15" customHeight="1" x14ac:dyDescent="0.25">
      <c r="C668" s="52"/>
      <c r="D668" s="20"/>
      <c r="E668" s="52"/>
      <c r="G668" s="52"/>
      <c r="I668" s="52"/>
    </row>
    <row r="669" spans="3:9" ht="15" customHeight="1" x14ac:dyDescent="0.25">
      <c r="C669" s="52"/>
      <c r="D669" s="20"/>
      <c r="E669" s="52"/>
      <c r="G669" s="52"/>
      <c r="I669" s="52"/>
    </row>
    <row r="670" spans="3:9" ht="15" customHeight="1" x14ac:dyDescent="0.25">
      <c r="C670" s="52"/>
      <c r="D670" s="20"/>
      <c r="E670" s="52"/>
      <c r="G670" s="52"/>
      <c r="I670" s="52"/>
    </row>
    <row r="671" spans="3:9" ht="15" customHeight="1" x14ac:dyDescent="0.25">
      <c r="C671" s="52"/>
      <c r="D671" s="20"/>
      <c r="E671" s="52"/>
      <c r="G671" s="52"/>
      <c r="I671" s="52"/>
    </row>
    <row r="672" spans="3:9" ht="15" customHeight="1" x14ac:dyDescent="0.25">
      <c r="C672" s="52"/>
      <c r="D672" s="20"/>
      <c r="E672" s="52"/>
      <c r="G672" s="52"/>
      <c r="I672" s="52"/>
    </row>
    <row r="673" spans="3:9" ht="15" customHeight="1" x14ac:dyDescent="0.25">
      <c r="C673" s="52"/>
      <c r="D673" s="20"/>
      <c r="E673" s="52"/>
      <c r="G673" s="52"/>
      <c r="I673" s="52"/>
    </row>
    <row r="674" spans="3:9" ht="15" customHeight="1" x14ac:dyDescent="0.25">
      <c r="C674" s="52"/>
      <c r="D674" s="20"/>
      <c r="E674" s="52"/>
      <c r="G674" s="52"/>
      <c r="I674" s="52"/>
    </row>
    <row r="675" spans="3:9" ht="15" customHeight="1" x14ac:dyDescent="0.25">
      <c r="C675" s="52"/>
      <c r="D675" s="20"/>
      <c r="E675" s="52"/>
      <c r="G675" s="52"/>
      <c r="I675" s="52"/>
    </row>
    <row r="676" spans="3:9" ht="15" customHeight="1" x14ac:dyDescent="0.25">
      <c r="C676" s="52"/>
      <c r="D676" s="20"/>
      <c r="E676" s="52"/>
      <c r="G676" s="52"/>
      <c r="I676" s="52"/>
    </row>
    <row r="677" spans="3:9" ht="15" customHeight="1" x14ac:dyDescent="0.25">
      <c r="C677" s="52"/>
      <c r="D677" s="20"/>
      <c r="E677" s="52"/>
      <c r="G677" s="52"/>
      <c r="I677" s="52"/>
    </row>
    <row r="678" spans="3:9" ht="15" customHeight="1" x14ac:dyDescent="0.25">
      <c r="C678" s="52"/>
      <c r="D678" s="20"/>
      <c r="E678" s="52"/>
      <c r="G678" s="52"/>
      <c r="I678" s="52"/>
    </row>
    <row r="679" spans="3:9" ht="15" customHeight="1" x14ac:dyDescent="0.25">
      <c r="C679" s="52"/>
      <c r="D679" s="20"/>
      <c r="E679" s="52"/>
      <c r="G679" s="52"/>
      <c r="I679" s="52"/>
    </row>
    <row r="680" spans="3:9" ht="15" customHeight="1" x14ac:dyDescent="0.25">
      <c r="C680" s="52"/>
      <c r="D680" s="20"/>
      <c r="E680" s="52"/>
      <c r="G680" s="52"/>
      <c r="I680" s="52"/>
    </row>
    <row r="681" spans="3:9" ht="15" customHeight="1" x14ac:dyDescent="0.25">
      <c r="C681" s="52"/>
      <c r="D681" s="20"/>
      <c r="E681" s="52"/>
      <c r="G681" s="52"/>
      <c r="I681" s="52"/>
    </row>
    <row r="682" spans="3:9" ht="15" customHeight="1" x14ac:dyDescent="0.25">
      <c r="C682" s="52"/>
      <c r="D682" s="20"/>
      <c r="E682" s="52"/>
      <c r="G682" s="52"/>
      <c r="I682" s="52"/>
    </row>
    <row r="683" spans="3:9" ht="15" customHeight="1" x14ac:dyDescent="0.25">
      <c r="C683" s="52"/>
      <c r="D683" s="20"/>
      <c r="E683" s="52"/>
      <c r="G683" s="52"/>
      <c r="I683" s="52"/>
    </row>
    <row r="684" spans="3:9" ht="15" customHeight="1" x14ac:dyDescent="0.25">
      <c r="C684" s="52"/>
      <c r="D684" s="20"/>
      <c r="E684" s="52"/>
      <c r="G684" s="52"/>
      <c r="I684" s="52"/>
    </row>
    <row r="685" spans="3:9" ht="15" customHeight="1" x14ac:dyDescent="0.25">
      <c r="C685" s="52"/>
      <c r="D685" s="20"/>
      <c r="E685" s="52"/>
      <c r="G685" s="52"/>
      <c r="I685" s="52"/>
    </row>
    <row r="686" spans="3:9" ht="15" customHeight="1" x14ac:dyDescent="0.25">
      <c r="C686" s="52"/>
      <c r="D686" s="20"/>
      <c r="E686" s="52"/>
      <c r="G686" s="52"/>
      <c r="I686" s="52"/>
    </row>
    <row r="687" spans="3:9" ht="15" customHeight="1" x14ac:dyDescent="0.25">
      <c r="C687" s="52"/>
      <c r="D687" s="20"/>
      <c r="E687" s="52"/>
      <c r="G687" s="52"/>
      <c r="I687" s="52"/>
    </row>
    <row r="688" spans="3:9" ht="15" customHeight="1" x14ac:dyDescent="0.25">
      <c r="C688" s="52"/>
      <c r="D688" s="20"/>
      <c r="E688" s="52"/>
      <c r="G688" s="52"/>
      <c r="I688" s="52"/>
    </row>
    <row r="689" spans="3:9" ht="15" customHeight="1" x14ac:dyDescent="0.25">
      <c r="C689" s="52"/>
      <c r="D689" s="20"/>
      <c r="E689" s="52"/>
      <c r="G689" s="52"/>
      <c r="I689" s="52"/>
    </row>
    <row r="690" spans="3:9" ht="15" customHeight="1" x14ac:dyDescent="0.25">
      <c r="C690" s="52"/>
      <c r="D690" s="20"/>
      <c r="E690" s="52"/>
      <c r="G690" s="52"/>
      <c r="I690" s="52"/>
    </row>
    <row r="691" spans="3:9" ht="15" customHeight="1" x14ac:dyDescent="0.25">
      <c r="C691" s="52"/>
      <c r="D691" s="20"/>
      <c r="E691" s="52"/>
      <c r="G691" s="52"/>
      <c r="I691" s="52"/>
    </row>
    <row r="692" spans="3:9" ht="15" customHeight="1" x14ac:dyDescent="0.25">
      <c r="C692" s="52"/>
      <c r="D692" s="20"/>
      <c r="E692" s="52"/>
      <c r="G692" s="52"/>
      <c r="I692" s="52"/>
    </row>
    <row r="693" spans="3:9" ht="15" customHeight="1" x14ac:dyDescent="0.25">
      <c r="C693" s="52"/>
      <c r="D693" s="20"/>
      <c r="E693" s="52"/>
      <c r="G693" s="52"/>
      <c r="I693" s="52"/>
    </row>
    <row r="694" spans="3:9" ht="15" customHeight="1" x14ac:dyDescent="0.25">
      <c r="C694" s="52"/>
      <c r="D694" s="20"/>
      <c r="E694" s="52"/>
      <c r="G694" s="52"/>
      <c r="I694" s="52"/>
    </row>
    <row r="695" spans="3:9" ht="15" customHeight="1" x14ac:dyDescent="0.25">
      <c r="C695" s="52"/>
      <c r="D695" s="20"/>
      <c r="E695" s="52"/>
      <c r="G695" s="52"/>
      <c r="I695" s="52"/>
    </row>
    <row r="696" spans="3:9" ht="15" customHeight="1" x14ac:dyDescent="0.25">
      <c r="C696" s="52"/>
      <c r="D696" s="20"/>
      <c r="E696" s="52"/>
      <c r="G696" s="52"/>
      <c r="I696" s="52"/>
    </row>
    <row r="697" spans="3:9" ht="15" customHeight="1" x14ac:dyDescent="0.25">
      <c r="C697" s="52"/>
      <c r="D697" s="20"/>
      <c r="E697" s="52"/>
      <c r="G697" s="52"/>
      <c r="I697" s="52"/>
    </row>
    <row r="698" spans="3:9" ht="15" customHeight="1" x14ac:dyDescent="0.25">
      <c r="C698" s="52"/>
      <c r="D698" s="20"/>
      <c r="E698" s="52"/>
      <c r="G698" s="52"/>
      <c r="I698" s="52"/>
    </row>
    <row r="699" spans="3:9" ht="15" customHeight="1" x14ac:dyDescent="0.25">
      <c r="C699" s="52"/>
      <c r="D699" s="20"/>
      <c r="E699" s="52"/>
      <c r="G699" s="52"/>
      <c r="I699" s="52"/>
    </row>
    <row r="700" spans="3:9" ht="15" customHeight="1" x14ac:dyDescent="0.25">
      <c r="C700" s="52"/>
      <c r="D700" s="20"/>
      <c r="E700" s="52"/>
      <c r="G700" s="52"/>
      <c r="I700" s="52"/>
    </row>
    <row r="701" spans="3:9" ht="15" customHeight="1" x14ac:dyDescent="0.25">
      <c r="C701" s="52"/>
      <c r="D701" s="20"/>
      <c r="E701" s="52"/>
      <c r="G701" s="52"/>
      <c r="I701" s="52"/>
    </row>
    <row r="702" spans="3:9" ht="15" customHeight="1" x14ac:dyDescent="0.25">
      <c r="C702" s="52"/>
      <c r="D702" s="20"/>
      <c r="E702" s="52"/>
      <c r="G702" s="52"/>
      <c r="I702" s="52"/>
    </row>
    <row r="703" spans="3:9" ht="15" customHeight="1" x14ac:dyDescent="0.25">
      <c r="C703" s="52"/>
      <c r="D703" s="20"/>
      <c r="E703" s="52"/>
      <c r="G703" s="52"/>
      <c r="I703" s="52"/>
    </row>
    <row r="704" spans="3:9" ht="15" customHeight="1" x14ac:dyDescent="0.25">
      <c r="C704" s="52"/>
      <c r="D704" s="20"/>
      <c r="E704" s="52"/>
      <c r="G704" s="52"/>
      <c r="I704" s="52"/>
    </row>
    <row r="705" spans="3:9" ht="15" customHeight="1" x14ac:dyDescent="0.25">
      <c r="C705" s="52"/>
      <c r="D705" s="20"/>
      <c r="E705" s="52"/>
      <c r="G705" s="52"/>
      <c r="I705" s="52"/>
    </row>
    <row r="706" spans="3:9" ht="15" customHeight="1" x14ac:dyDescent="0.25">
      <c r="C706" s="52"/>
      <c r="D706" s="20"/>
      <c r="E706" s="52"/>
      <c r="G706" s="52"/>
      <c r="I706" s="52"/>
    </row>
    <row r="707" spans="3:9" ht="15" customHeight="1" x14ac:dyDescent="0.25">
      <c r="C707" s="52"/>
      <c r="D707" s="20"/>
      <c r="E707" s="52"/>
      <c r="G707" s="52"/>
      <c r="I707" s="52"/>
    </row>
    <row r="708" spans="3:9" ht="15" customHeight="1" x14ac:dyDescent="0.25">
      <c r="C708" s="52"/>
      <c r="D708" s="20"/>
      <c r="E708" s="52"/>
      <c r="G708" s="52"/>
      <c r="I708" s="52"/>
    </row>
    <row r="709" spans="3:9" ht="15" customHeight="1" x14ac:dyDescent="0.25">
      <c r="C709" s="52"/>
      <c r="D709" s="20"/>
      <c r="E709" s="52"/>
      <c r="G709" s="52"/>
      <c r="I709" s="52"/>
    </row>
    <row r="710" spans="3:9" ht="15" customHeight="1" x14ac:dyDescent="0.25">
      <c r="C710" s="52"/>
      <c r="D710" s="20"/>
      <c r="E710" s="52"/>
      <c r="G710" s="52"/>
      <c r="I710" s="52"/>
    </row>
    <row r="711" spans="3:9" ht="15" customHeight="1" x14ac:dyDescent="0.25">
      <c r="C711" s="52"/>
      <c r="D711" s="20"/>
      <c r="E711" s="52"/>
      <c r="G711" s="52"/>
      <c r="I711" s="52"/>
    </row>
    <row r="712" spans="3:9" ht="15" customHeight="1" x14ac:dyDescent="0.25">
      <c r="C712" s="52"/>
      <c r="D712" s="20"/>
      <c r="E712" s="52"/>
      <c r="G712" s="52"/>
      <c r="I712" s="52"/>
    </row>
    <row r="713" spans="3:9" ht="15" customHeight="1" x14ac:dyDescent="0.25">
      <c r="C713" s="52"/>
      <c r="D713" s="20"/>
      <c r="E713" s="52"/>
      <c r="G713" s="52"/>
      <c r="I713" s="52"/>
    </row>
    <row r="714" spans="3:9" ht="15" customHeight="1" x14ac:dyDescent="0.25">
      <c r="C714" s="52"/>
      <c r="D714" s="20"/>
      <c r="E714" s="52"/>
      <c r="G714" s="52"/>
      <c r="I714" s="52"/>
    </row>
    <row r="715" spans="3:9" ht="15" customHeight="1" x14ac:dyDescent="0.25">
      <c r="C715" s="52"/>
      <c r="D715" s="20"/>
      <c r="E715" s="52"/>
      <c r="G715" s="52"/>
      <c r="I715" s="52"/>
    </row>
    <row r="716" spans="3:9" ht="15" customHeight="1" x14ac:dyDescent="0.25">
      <c r="C716" s="52"/>
      <c r="D716" s="20"/>
      <c r="E716" s="52"/>
      <c r="G716" s="52"/>
      <c r="I716" s="52"/>
    </row>
    <row r="717" spans="3:9" ht="15" customHeight="1" x14ac:dyDescent="0.25">
      <c r="C717" s="52"/>
      <c r="D717" s="20"/>
      <c r="E717" s="52"/>
      <c r="G717" s="52"/>
      <c r="I717" s="52"/>
    </row>
    <row r="718" spans="3:9" ht="15" customHeight="1" x14ac:dyDescent="0.25">
      <c r="C718" s="52"/>
      <c r="D718" s="20"/>
      <c r="E718" s="52"/>
      <c r="G718" s="52"/>
      <c r="I718" s="52"/>
    </row>
    <row r="719" spans="3:9" ht="15" customHeight="1" x14ac:dyDescent="0.25">
      <c r="C719" s="52"/>
      <c r="D719" s="20"/>
      <c r="E719" s="52"/>
      <c r="G719" s="52"/>
      <c r="I719" s="52"/>
    </row>
    <row r="720" spans="3:9" ht="15" customHeight="1" x14ac:dyDescent="0.25">
      <c r="C720" s="52"/>
      <c r="D720" s="20"/>
      <c r="E720" s="52"/>
      <c r="G720" s="52"/>
      <c r="I720" s="52"/>
    </row>
    <row r="721" spans="3:9" ht="15" customHeight="1" x14ac:dyDescent="0.25">
      <c r="C721" s="52"/>
      <c r="D721" s="20"/>
      <c r="E721" s="52"/>
      <c r="G721" s="52"/>
      <c r="I721" s="52"/>
    </row>
    <row r="722" spans="3:9" ht="15" customHeight="1" x14ac:dyDescent="0.25">
      <c r="C722" s="52"/>
      <c r="D722" s="20"/>
      <c r="E722" s="52"/>
      <c r="G722" s="52"/>
      <c r="I722" s="52"/>
    </row>
    <row r="723" spans="3:9" ht="15" customHeight="1" x14ac:dyDescent="0.25">
      <c r="C723" s="52"/>
      <c r="D723" s="20"/>
      <c r="E723" s="52"/>
      <c r="G723" s="52"/>
      <c r="I723" s="52"/>
    </row>
    <row r="724" spans="3:9" ht="15" customHeight="1" x14ac:dyDescent="0.25">
      <c r="C724" s="52"/>
      <c r="D724" s="20"/>
      <c r="E724" s="52"/>
      <c r="G724" s="52"/>
      <c r="I724" s="52"/>
    </row>
    <row r="725" spans="3:9" ht="15" customHeight="1" x14ac:dyDescent="0.25">
      <c r="C725" s="52"/>
      <c r="D725" s="20"/>
      <c r="E725" s="52"/>
      <c r="G725" s="52"/>
      <c r="I725" s="52"/>
    </row>
    <row r="726" spans="3:9" ht="15" customHeight="1" x14ac:dyDescent="0.25">
      <c r="C726" s="52"/>
      <c r="D726" s="20"/>
      <c r="E726" s="52"/>
      <c r="G726" s="52"/>
      <c r="I726" s="52"/>
    </row>
    <row r="727" spans="3:9" ht="15" customHeight="1" x14ac:dyDescent="0.25">
      <c r="C727" s="52"/>
      <c r="D727" s="20"/>
      <c r="E727" s="52"/>
      <c r="G727" s="52"/>
      <c r="I727" s="52"/>
    </row>
    <row r="728" spans="3:9" ht="15" customHeight="1" x14ac:dyDescent="0.25">
      <c r="C728" s="52"/>
      <c r="D728" s="20"/>
      <c r="E728" s="52"/>
      <c r="G728" s="52"/>
      <c r="I728" s="52"/>
    </row>
    <row r="729" spans="3:9" ht="15" customHeight="1" x14ac:dyDescent="0.25">
      <c r="C729" s="52"/>
      <c r="D729" s="20"/>
      <c r="E729" s="52"/>
      <c r="G729" s="52"/>
      <c r="I729" s="52"/>
    </row>
    <row r="730" spans="3:9" ht="15" customHeight="1" x14ac:dyDescent="0.25">
      <c r="C730" s="52"/>
      <c r="D730" s="20"/>
      <c r="E730" s="52"/>
      <c r="G730" s="52"/>
      <c r="I730" s="52"/>
    </row>
    <row r="731" spans="3:9" ht="15" customHeight="1" x14ac:dyDescent="0.25">
      <c r="C731" s="52"/>
      <c r="D731" s="20"/>
      <c r="E731" s="52"/>
      <c r="G731" s="52"/>
      <c r="I731" s="52"/>
    </row>
    <row r="732" spans="3:9" ht="15" customHeight="1" x14ac:dyDescent="0.25">
      <c r="C732" s="52"/>
      <c r="D732" s="20"/>
      <c r="E732" s="52"/>
      <c r="G732" s="52"/>
      <c r="I732" s="52"/>
    </row>
    <row r="733" spans="3:9" ht="15" customHeight="1" x14ac:dyDescent="0.25">
      <c r="C733" s="52"/>
      <c r="D733" s="20"/>
      <c r="E733" s="52"/>
      <c r="G733" s="52"/>
      <c r="I733" s="52"/>
    </row>
    <row r="734" spans="3:9" ht="15" customHeight="1" x14ac:dyDescent="0.25">
      <c r="C734" s="52"/>
      <c r="D734" s="20"/>
      <c r="E734" s="52"/>
      <c r="G734" s="52"/>
      <c r="I734" s="52"/>
    </row>
    <row r="735" spans="3:9" ht="15" customHeight="1" x14ac:dyDescent="0.25">
      <c r="C735" s="52"/>
      <c r="D735" s="20"/>
      <c r="E735" s="52"/>
      <c r="G735" s="52"/>
      <c r="I735" s="52"/>
    </row>
    <row r="736" spans="3:9" ht="15" customHeight="1" x14ac:dyDescent="0.25">
      <c r="C736" s="52"/>
      <c r="D736" s="20"/>
      <c r="E736" s="52"/>
      <c r="G736" s="52"/>
      <c r="I736" s="52"/>
    </row>
    <row r="737" spans="3:9" ht="15" customHeight="1" x14ac:dyDescent="0.25">
      <c r="C737" s="52"/>
      <c r="D737" s="20"/>
      <c r="E737" s="52"/>
      <c r="G737" s="52"/>
      <c r="I737" s="52"/>
    </row>
    <row r="738" spans="3:9" ht="15" customHeight="1" x14ac:dyDescent="0.25">
      <c r="C738" s="52"/>
      <c r="D738" s="20"/>
      <c r="E738" s="52"/>
      <c r="G738" s="52"/>
      <c r="I738" s="52"/>
    </row>
    <row r="739" spans="3:9" ht="15" customHeight="1" x14ac:dyDescent="0.25">
      <c r="C739" s="52"/>
      <c r="D739" s="20"/>
      <c r="E739" s="52"/>
      <c r="G739" s="52"/>
      <c r="I739" s="52"/>
    </row>
    <row r="740" spans="3:9" ht="15" customHeight="1" x14ac:dyDescent="0.25">
      <c r="C740" s="52"/>
      <c r="D740" s="20"/>
      <c r="E740" s="52"/>
      <c r="G740" s="52"/>
      <c r="I740" s="52"/>
    </row>
    <row r="741" spans="3:9" ht="15" customHeight="1" x14ac:dyDescent="0.25">
      <c r="C741" s="52"/>
      <c r="D741" s="20"/>
      <c r="E741" s="52"/>
      <c r="G741" s="52"/>
      <c r="I741" s="52"/>
    </row>
    <row r="742" spans="3:9" ht="15" customHeight="1" x14ac:dyDescent="0.25">
      <c r="C742" s="52"/>
      <c r="D742" s="20"/>
      <c r="E742" s="52"/>
      <c r="G742" s="52"/>
      <c r="I742" s="52"/>
    </row>
    <row r="743" spans="3:9" ht="15" customHeight="1" x14ac:dyDescent="0.25">
      <c r="C743" s="52"/>
      <c r="D743" s="20"/>
      <c r="E743" s="52"/>
      <c r="G743" s="52"/>
      <c r="I743" s="52"/>
    </row>
    <row r="744" spans="3:9" ht="15" customHeight="1" x14ac:dyDescent="0.25">
      <c r="C744" s="52"/>
      <c r="D744" s="20"/>
      <c r="E744" s="52"/>
      <c r="G744" s="52"/>
      <c r="I744" s="52"/>
    </row>
    <row r="745" spans="3:9" ht="15" customHeight="1" x14ac:dyDescent="0.25">
      <c r="C745" s="52"/>
      <c r="D745" s="20"/>
      <c r="E745" s="52"/>
      <c r="G745" s="52"/>
      <c r="I745" s="52"/>
    </row>
    <row r="746" spans="3:9" ht="15" customHeight="1" x14ac:dyDescent="0.25">
      <c r="C746" s="52"/>
      <c r="D746" s="20"/>
      <c r="E746" s="52"/>
      <c r="G746" s="52"/>
      <c r="I746" s="52"/>
    </row>
    <row r="747" spans="3:9" ht="15" customHeight="1" x14ac:dyDescent="0.25">
      <c r="C747" s="52"/>
      <c r="D747" s="20"/>
      <c r="E747" s="52"/>
      <c r="G747" s="52"/>
      <c r="I747" s="52"/>
    </row>
    <row r="748" spans="3:9" ht="15" customHeight="1" x14ac:dyDescent="0.25">
      <c r="C748" s="52"/>
      <c r="D748" s="20"/>
      <c r="E748" s="52"/>
      <c r="G748" s="52"/>
      <c r="I748" s="52"/>
    </row>
    <row r="749" spans="3:9" ht="15" customHeight="1" x14ac:dyDescent="0.25">
      <c r="C749" s="52"/>
      <c r="D749" s="20"/>
      <c r="E749" s="52"/>
      <c r="G749" s="52"/>
      <c r="I749" s="52"/>
    </row>
    <row r="750" spans="3:9" ht="15" customHeight="1" x14ac:dyDescent="0.25">
      <c r="C750" s="52"/>
      <c r="D750" s="20"/>
      <c r="E750" s="52"/>
      <c r="G750" s="52"/>
      <c r="I750" s="52"/>
    </row>
    <row r="751" spans="3:9" ht="15" customHeight="1" x14ac:dyDescent="0.25">
      <c r="C751" s="52"/>
      <c r="D751" s="20"/>
      <c r="E751" s="52"/>
      <c r="G751" s="52"/>
      <c r="I751" s="52"/>
    </row>
    <row r="752" spans="3:9" ht="15" customHeight="1" x14ac:dyDescent="0.25">
      <c r="C752" s="52"/>
      <c r="D752" s="20"/>
      <c r="E752" s="52"/>
      <c r="G752" s="52"/>
      <c r="I752" s="52"/>
    </row>
    <row r="753" spans="3:9" ht="15" customHeight="1" x14ac:dyDescent="0.25">
      <c r="C753" s="52"/>
      <c r="D753" s="20"/>
      <c r="E753" s="52"/>
      <c r="G753" s="52"/>
      <c r="I753" s="52"/>
    </row>
    <row r="754" spans="3:9" ht="15" customHeight="1" x14ac:dyDescent="0.25">
      <c r="C754" s="52"/>
      <c r="D754" s="20"/>
      <c r="E754" s="52"/>
      <c r="G754" s="52"/>
      <c r="I754" s="52"/>
    </row>
    <row r="755" spans="3:9" ht="15" customHeight="1" x14ac:dyDescent="0.25">
      <c r="C755" s="52"/>
      <c r="D755" s="20"/>
      <c r="E755" s="52"/>
      <c r="G755" s="52"/>
      <c r="I755" s="52"/>
    </row>
    <row r="756" spans="3:9" ht="15" customHeight="1" x14ac:dyDescent="0.25">
      <c r="C756" s="52"/>
      <c r="D756" s="20"/>
      <c r="E756" s="52"/>
      <c r="G756" s="52"/>
      <c r="I756" s="52"/>
    </row>
    <row r="757" spans="3:9" ht="15" customHeight="1" x14ac:dyDescent="0.25">
      <c r="C757" s="52"/>
      <c r="D757" s="20"/>
      <c r="E757" s="52"/>
      <c r="G757" s="52"/>
      <c r="I757" s="52"/>
    </row>
    <row r="758" spans="3:9" ht="15" customHeight="1" x14ac:dyDescent="0.25">
      <c r="C758" s="52"/>
      <c r="D758" s="20"/>
      <c r="E758" s="52"/>
      <c r="G758" s="52"/>
      <c r="I758" s="52"/>
    </row>
    <row r="759" spans="3:9" ht="15" customHeight="1" x14ac:dyDescent="0.25">
      <c r="C759" s="52"/>
      <c r="D759" s="20"/>
      <c r="E759" s="52"/>
      <c r="G759" s="52"/>
      <c r="I759" s="52"/>
    </row>
    <row r="760" spans="3:9" ht="15" customHeight="1" x14ac:dyDescent="0.25">
      <c r="C760" s="52"/>
      <c r="D760" s="20"/>
      <c r="E760" s="52"/>
      <c r="G760" s="52"/>
      <c r="I760" s="52"/>
    </row>
    <row r="761" spans="3:9" ht="15" customHeight="1" x14ac:dyDescent="0.25">
      <c r="C761" s="52"/>
      <c r="D761" s="20"/>
      <c r="E761" s="52"/>
      <c r="G761" s="52"/>
      <c r="I761" s="52"/>
    </row>
    <row r="762" spans="3:9" ht="15" customHeight="1" x14ac:dyDescent="0.25">
      <c r="C762" s="52"/>
      <c r="D762" s="20"/>
      <c r="E762" s="52"/>
      <c r="G762" s="52"/>
      <c r="I762" s="52"/>
    </row>
    <row r="763" spans="3:9" ht="15" customHeight="1" x14ac:dyDescent="0.25">
      <c r="C763" s="52"/>
      <c r="D763" s="20"/>
      <c r="E763" s="52"/>
      <c r="G763" s="52"/>
      <c r="I763" s="52"/>
    </row>
    <row r="764" spans="3:9" ht="15" customHeight="1" x14ac:dyDescent="0.25">
      <c r="C764" s="52"/>
      <c r="D764" s="20"/>
      <c r="E764" s="52"/>
      <c r="G764" s="52"/>
      <c r="I764" s="52"/>
    </row>
    <row r="765" spans="3:9" ht="15" customHeight="1" x14ac:dyDescent="0.25">
      <c r="C765" s="52"/>
      <c r="D765" s="20"/>
      <c r="E765" s="52"/>
      <c r="G765" s="52"/>
      <c r="I765" s="52"/>
    </row>
    <row r="766" spans="3:9" ht="15" customHeight="1" x14ac:dyDescent="0.25">
      <c r="C766" s="52"/>
      <c r="D766" s="20"/>
      <c r="E766" s="52"/>
      <c r="G766" s="52"/>
      <c r="I766" s="52"/>
    </row>
    <row r="767" spans="3:9" ht="15" customHeight="1" x14ac:dyDescent="0.25">
      <c r="C767" s="52"/>
      <c r="D767" s="20"/>
      <c r="E767" s="52"/>
      <c r="G767" s="52"/>
      <c r="I767" s="52"/>
    </row>
    <row r="768" spans="3:9" ht="15" customHeight="1" x14ac:dyDescent="0.25">
      <c r="C768" s="52"/>
      <c r="D768" s="20"/>
      <c r="E768" s="52"/>
      <c r="G768" s="52"/>
      <c r="I768" s="52"/>
    </row>
    <row r="769" spans="3:9" ht="15" customHeight="1" x14ac:dyDescent="0.25">
      <c r="C769" s="52"/>
      <c r="D769" s="20"/>
      <c r="E769" s="52"/>
      <c r="G769" s="52"/>
      <c r="I769" s="52"/>
    </row>
    <row r="770" spans="3:9" ht="15" customHeight="1" x14ac:dyDescent="0.25">
      <c r="C770" s="52"/>
      <c r="D770" s="20"/>
      <c r="E770" s="52"/>
      <c r="G770" s="52"/>
      <c r="I770" s="52"/>
    </row>
    <row r="771" spans="3:9" ht="15" customHeight="1" x14ac:dyDescent="0.25">
      <c r="C771" s="52"/>
      <c r="D771" s="20"/>
      <c r="E771" s="52"/>
      <c r="G771" s="52"/>
      <c r="I771" s="52"/>
    </row>
    <row r="772" spans="3:9" ht="15" customHeight="1" x14ac:dyDescent="0.25">
      <c r="C772" s="52"/>
      <c r="D772" s="20"/>
      <c r="E772" s="52"/>
      <c r="G772" s="52"/>
      <c r="I772" s="52"/>
    </row>
    <row r="773" spans="3:9" ht="15" customHeight="1" x14ac:dyDescent="0.25">
      <c r="C773" s="52"/>
      <c r="D773" s="20"/>
      <c r="E773" s="52"/>
      <c r="G773" s="52"/>
      <c r="I773" s="52"/>
    </row>
    <row r="774" spans="3:9" ht="15" customHeight="1" x14ac:dyDescent="0.25">
      <c r="C774" s="52"/>
      <c r="D774" s="20"/>
      <c r="E774" s="52"/>
      <c r="G774" s="52"/>
      <c r="I774" s="52"/>
    </row>
    <row r="775" spans="3:9" ht="15" customHeight="1" x14ac:dyDescent="0.25">
      <c r="C775" s="52"/>
      <c r="D775" s="20"/>
      <c r="E775" s="52"/>
      <c r="G775" s="52"/>
      <c r="I775" s="52"/>
    </row>
    <row r="776" spans="3:9" ht="15" customHeight="1" x14ac:dyDescent="0.25">
      <c r="C776" s="52"/>
      <c r="D776" s="20"/>
      <c r="E776" s="52"/>
      <c r="G776" s="52"/>
      <c r="I776" s="52"/>
    </row>
    <row r="777" spans="3:9" ht="15" customHeight="1" x14ac:dyDescent="0.25">
      <c r="C777" s="52"/>
      <c r="D777" s="20"/>
      <c r="E777" s="52"/>
      <c r="G777" s="52"/>
      <c r="I777" s="52"/>
    </row>
    <row r="778" spans="3:9" ht="15" customHeight="1" x14ac:dyDescent="0.25">
      <c r="C778" s="52"/>
      <c r="D778" s="20"/>
      <c r="E778" s="52"/>
      <c r="G778" s="52"/>
      <c r="I778" s="52"/>
    </row>
    <row r="779" spans="3:9" ht="15" customHeight="1" x14ac:dyDescent="0.25">
      <c r="C779" s="52"/>
      <c r="D779" s="20"/>
      <c r="E779" s="52"/>
      <c r="G779" s="52"/>
      <c r="I779" s="52"/>
    </row>
    <row r="780" spans="3:9" ht="15" customHeight="1" x14ac:dyDescent="0.25">
      <c r="C780" s="52"/>
      <c r="D780" s="20"/>
      <c r="E780" s="52"/>
      <c r="G780" s="52"/>
      <c r="I780" s="52"/>
    </row>
    <row r="781" spans="3:9" ht="15" customHeight="1" x14ac:dyDescent="0.25">
      <c r="C781" s="52"/>
      <c r="D781" s="20"/>
      <c r="E781" s="52"/>
      <c r="G781" s="52"/>
      <c r="I781" s="52"/>
    </row>
    <row r="782" spans="3:9" ht="15" customHeight="1" x14ac:dyDescent="0.25">
      <c r="C782" s="52"/>
      <c r="D782" s="20"/>
      <c r="E782" s="52"/>
      <c r="G782" s="52"/>
      <c r="I782" s="52"/>
    </row>
    <row r="783" spans="3:9" ht="15" customHeight="1" x14ac:dyDescent="0.25">
      <c r="C783" s="52"/>
      <c r="D783" s="20"/>
      <c r="E783" s="52"/>
      <c r="G783" s="52"/>
      <c r="I783" s="52"/>
    </row>
    <row r="784" spans="3:9" ht="15" customHeight="1" x14ac:dyDescent="0.25">
      <c r="C784" s="52"/>
      <c r="D784" s="20"/>
      <c r="E784" s="52"/>
      <c r="G784" s="52"/>
      <c r="I784" s="52"/>
    </row>
    <row r="785" spans="3:9" ht="15" customHeight="1" x14ac:dyDescent="0.25">
      <c r="C785" s="52"/>
      <c r="D785" s="20"/>
      <c r="E785" s="52"/>
      <c r="G785" s="52"/>
      <c r="I785" s="52"/>
    </row>
    <row r="786" spans="3:9" ht="15" customHeight="1" x14ac:dyDescent="0.25">
      <c r="C786" s="52"/>
      <c r="D786" s="20"/>
      <c r="E786" s="52"/>
      <c r="G786" s="52"/>
      <c r="I786" s="52"/>
    </row>
    <row r="787" spans="3:9" ht="15" customHeight="1" x14ac:dyDescent="0.25">
      <c r="C787" s="52"/>
      <c r="D787" s="20"/>
      <c r="E787" s="52"/>
      <c r="G787" s="52"/>
      <c r="I787" s="52"/>
    </row>
    <row r="788" spans="3:9" ht="15" customHeight="1" x14ac:dyDescent="0.25">
      <c r="C788" s="52"/>
      <c r="D788" s="20"/>
      <c r="E788" s="52"/>
      <c r="G788" s="52"/>
      <c r="I788" s="52"/>
    </row>
    <row r="789" spans="3:9" ht="15" customHeight="1" x14ac:dyDescent="0.25">
      <c r="C789" s="52"/>
      <c r="D789" s="20"/>
      <c r="E789" s="52"/>
      <c r="G789" s="52"/>
      <c r="I789" s="52"/>
    </row>
    <row r="790" spans="3:9" ht="15" customHeight="1" x14ac:dyDescent="0.25">
      <c r="C790" s="52"/>
      <c r="D790" s="20"/>
      <c r="E790" s="52"/>
      <c r="G790" s="52"/>
      <c r="I790" s="52"/>
    </row>
    <row r="791" spans="3:9" ht="15" customHeight="1" x14ac:dyDescent="0.25">
      <c r="C791" s="52"/>
      <c r="D791" s="20"/>
      <c r="E791" s="52"/>
      <c r="G791" s="52"/>
      <c r="I791" s="52"/>
    </row>
    <row r="792" spans="3:9" ht="15" customHeight="1" x14ac:dyDescent="0.25">
      <c r="C792" s="52"/>
      <c r="D792" s="20"/>
      <c r="E792" s="52"/>
      <c r="G792" s="52"/>
      <c r="I792" s="52"/>
    </row>
    <row r="793" spans="3:9" ht="15" customHeight="1" x14ac:dyDescent="0.25">
      <c r="C793" s="52"/>
      <c r="D793" s="20"/>
      <c r="E793" s="52"/>
      <c r="G793" s="52"/>
      <c r="I793" s="52"/>
    </row>
    <row r="794" spans="3:9" ht="15" customHeight="1" x14ac:dyDescent="0.25">
      <c r="C794" s="52"/>
      <c r="D794" s="20"/>
      <c r="E794" s="52"/>
      <c r="G794" s="52"/>
      <c r="I794" s="52"/>
    </row>
    <row r="795" spans="3:9" ht="15" customHeight="1" x14ac:dyDescent="0.25">
      <c r="C795" s="52"/>
      <c r="D795" s="20"/>
      <c r="E795" s="52"/>
      <c r="G795" s="52"/>
      <c r="I795" s="52"/>
    </row>
    <row r="796" spans="3:9" ht="15" customHeight="1" x14ac:dyDescent="0.25">
      <c r="C796" s="52"/>
      <c r="D796" s="20"/>
      <c r="E796" s="52"/>
      <c r="G796" s="52"/>
      <c r="I796" s="52"/>
    </row>
    <row r="797" spans="3:9" ht="15" customHeight="1" x14ac:dyDescent="0.25">
      <c r="C797" s="52"/>
      <c r="D797" s="20"/>
      <c r="E797" s="52"/>
      <c r="G797" s="52"/>
      <c r="I797" s="52"/>
    </row>
    <row r="798" spans="3:9" ht="15" customHeight="1" x14ac:dyDescent="0.25">
      <c r="C798" s="52"/>
      <c r="D798" s="20"/>
      <c r="E798" s="52"/>
      <c r="G798" s="52"/>
      <c r="I798" s="52"/>
    </row>
    <row r="799" spans="3:9" ht="15" customHeight="1" x14ac:dyDescent="0.25">
      <c r="C799" s="52"/>
      <c r="D799" s="20"/>
      <c r="E799" s="52"/>
      <c r="G799" s="52"/>
      <c r="I799" s="52"/>
    </row>
    <row r="800" spans="3:9" ht="15" customHeight="1" x14ac:dyDescent="0.25">
      <c r="C800" s="52"/>
      <c r="D800" s="20"/>
      <c r="E800" s="52"/>
      <c r="G800" s="52"/>
      <c r="I800" s="52"/>
    </row>
    <row r="801" spans="3:9" ht="15" customHeight="1" x14ac:dyDescent="0.25">
      <c r="C801" s="52"/>
      <c r="D801" s="20"/>
      <c r="E801" s="52"/>
      <c r="G801" s="52"/>
      <c r="I801" s="52"/>
    </row>
    <row r="802" spans="3:9" ht="15" customHeight="1" x14ac:dyDescent="0.25">
      <c r="C802" s="52"/>
      <c r="D802" s="20"/>
      <c r="E802" s="52"/>
      <c r="G802" s="52"/>
      <c r="I802" s="52"/>
    </row>
    <row r="803" spans="3:9" ht="15" customHeight="1" x14ac:dyDescent="0.25">
      <c r="C803" s="52"/>
      <c r="D803" s="20"/>
      <c r="E803" s="52"/>
      <c r="G803" s="52"/>
      <c r="I803" s="52"/>
    </row>
    <row r="804" spans="3:9" ht="15" customHeight="1" x14ac:dyDescent="0.25">
      <c r="C804" s="52"/>
      <c r="D804" s="20"/>
      <c r="E804" s="52"/>
      <c r="G804" s="52"/>
      <c r="I804" s="52"/>
    </row>
    <row r="805" spans="3:9" ht="15" customHeight="1" x14ac:dyDescent="0.25">
      <c r="C805" s="52"/>
      <c r="D805" s="20"/>
      <c r="E805" s="52"/>
      <c r="G805" s="52"/>
      <c r="I805" s="52"/>
    </row>
    <row r="806" spans="3:9" ht="15" customHeight="1" x14ac:dyDescent="0.25">
      <c r="C806" s="52"/>
      <c r="D806" s="20"/>
      <c r="E806" s="52"/>
      <c r="G806" s="52"/>
      <c r="I806" s="52"/>
    </row>
    <row r="807" spans="3:9" ht="15" customHeight="1" x14ac:dyDescent="0.25">
      <c r="C807" s="52"/>
      <c r="D807" s="20"/>
      <c r="E807" s="52"/>
      <c r="G807" s="52"/>
      <c r="I807" s="52"/>
    </row>
    <row r="808" spans="3:9" ht="15" customHeight="1" x14ac:dyDescent="0.25">
      <c r="C808" s="52"/>
      <c r="D808" s="20"/>
      <c r="E808" s="52"/>
      <c r="G808" s="52"/>
      <c r="I808" s="52"/>
    </row>
    <row r="809" spans="3:9" ht="15" customHeight="1" x14ac:dyDescent="0.25">
      <c r="C809" s="52"/>
      <c r="D809" s="20"/>
      <c r="E809" s="52"/>
      <c r="G809" s="52"/>
      <c r="I809" s="52"/>
    </row>
    <row r="810" spans="3:9" ht="15" customHeight="1" x14ac:dyDescent="0.25">
      <c r="C810" s="52"/>
      <c r="D810" s="20"/>
      <c r="E810" s="52"/>
      <c r="G810" s="52"/>
      <c r="I810" s="52"/>
    </row>
    <row r="811" spans="3:9" ht="15" customHeight="1" x14ac:dyDescent="0.25">
      <c r="C811" s="52"/>
      <c r="D811" s="20"/>
      <c r="E811" s="52"/>
      <c r="G811" s="52"/>
      <c r="I811" s="52"/>
    </row>
    <row r="812" spans="3:9" ht="15" customHeight="1" x14ac:dyDescent="0.25">
      <c r="C812" s="52"/>
      <c r="D812" s="20"/>
      <c r="E812" s="52"/>
      <c r="G812" s="52"/>
      <c r="I812" s="52"/>
    </row>
    <row r="813" spans="3:9" ht="15" customHeight="1" x14ac:dyDescent="0.25">
      <c r="C813" s="52"/>
      <c r="D813" s="20"/>
      <c r="E813" s="52"/>
      <c r="G813" s="52"/>
      <c r="I813" s="52"/>
    </row>
    <row r="814" spans="3:9" ht="15" customHeight="1" x14ac:dyDescent="0.25">
      <c r="C814" s="52"/>
      <c r="D814" s="20"/>
      <c r="E814" s="52"/>
      <c r="G814" s="52"/>
      <c r="I814" s="52"/>
    </row>
    <row r="815" spans="3:9" ht="15" customHeight="1" x14ac:dyDescent="0.25">
      <c r="C815" s="52"/>
      <c r="D815" s="20"/>
      <c r="E815" s="52"/>
      <c r="G815" s="52"/>
      <c r="I815" s="52"/>
    </row>
    <row r="816" spans="3:9" ht="15" customHeight="1" x14ac:dyDescent="0.25">
      <c r="C816" s="52"/>
      <c r="D816" s="20"/>
      <c r="E816" s="52"/>
      <c r="G816" s="52"/>
      <c r="I816" s="52"/>
    </row>
    <row r="817" spans="3:9" ht="15" customHeight="1" x14ac:dyDescent="0.25">
      <c r="C817" s="52"/>
      <c r="D817" s="20"/>
      <c r="E817" s="52"/>
      <c r="G817" s="52"/>
      <c r="I817" s="52"/>
    </row>
    <row r="818" spans="3:9" ht="15" customHeight="1" x14ac:dyDescent="0.25">
      <c r="C818" s="52"/>
      <c r="D818" s="79"/>
      <c r="E818" s="52"/>
      <c r="G818" s="52"/>
      <c r="I818" s="52"/>
    </row>
    <row r="819" spans="3:9" ht="15" customHeight="1" x14ac:dyDescent="0.25">
      <c r="C819" s="52"/>
      <c r="E819" s="52"/>
      <c r="G819" s="52"/>
      <c r="I819" s="52"/>
    </row>
    <row r="820" spans="3:9" ht="15" customHeight="1" x14ac:dyDescent="0.25">
      <c r="C820" s="52"/>
      <c r="E820" s="52"/>
      <c r="G820" s="52"/>
      <c r="I820" s="52"/>
    </row>
    <row r="821" spans="3:9" ht="15" customHeight="1" x14ac:dyDescent="0.25">
      <c r="C821" s="52"/>
      <c r="E821" s="52"/>
      <c r="G821" s="52"/>
      <c r="I821" s="52"/>
    </row>
    <row r="822" spans="3:9" ht="15" customHeight="1" x14ac:dyDescent="0.25">
      <c r="C822" s="52"/>
      <c r="E822" s="52"/>
      <c r="G822" s="52"/>
      <c r="I822" s="52"/>
    </row>
    <row r="823" spans="3:9" ht="15" customHeight="1" x14ac:dyDescent="0.25">
      <c r="C823" s="52"/>
      <c r="E823" s="52"/>
      <c r="G823" s="52"/>
      <c r="I823" s="52"/>
    </row>
    <row r="824" spans="3:9" ht="15" customHeight="1" x14ac:dyDescent="0.25">
      <c r="C824" s="52"/>
      <c r="E824" s="52"/>
      <c r="G824" s="52"/>
      <c r="I824" s="52"/>
    </row>
    <row r="825" spans="3:9" ht="15" customHeight="1" x14ac:dyDescent="0.25">
      <c r="C825" s="52"/>
      <c r="E825" s="52"/>
      <c r="G825" s="52"/>
      <c r="I825" s="52"/>
    </row>
    <row r="826" spans="3:9" ht="15" customHeight="1" x14ac:dyDescent="0.25">
      <c r="C826" s="52"/>
      <c r="E826" s="52"/>
      <c r="G826" s="52"/>
      <c r="I826" s="52"/>
    </row>
    <row r="827" spans="3:9" ht="15" customHeight="1" x14ac:dyDescent="0.25">
      <c r="C827" s="52"/>
      <c r="E827" s="52"/>
      <c r="G827" s="52"/>
      <c r="I827" s="52"/>
    </row>
    <row r="828" spans="3:9" ht="15" customHeight="1" x14ac:dyDescent="0.25">
      <c r="C828" s="52"/>
      <c r="E828" s="52"/>
      <c r="G828" s="52"/>
      <c r="I828" s="52"/>
    </row>
    <row r="829" spans="3:9" ht="15" customHeight="1" x14ac:dyDescent="0.25">
      <c r="C829" s="52"/>
      <c r="E829" s="52"/>
      <c r="G829" s="52"/>
      <c r="I829" s="52"/>
    </row>
    <row r="830" spans="3:9" ht="15" customHeight="1" x14ac:dyDescent="0.25">
      <c r="C830" s="52"/>
      <c r="E830" s="52"/>
      <c r="G830" s="52"/>
      <c r="I830" s="52"/>
    </row>
    <row r="831" spans="3:9" ht="15" customHeight="1" x14ac:dyDescent="0.25">
      <c r="C831" s="52"/>
      <c r="E831" s="52"/>
      <c r="G831" s="52"/>
      <c r="I831" s="52"/>
    </row>
    <row r="832" spans="3:9" ht="15" customHeight="1" x14ac:dyDescent="0.25">
      <c r="C832" s="52"/>
      <c r="E832" s="52"/>
      <c r="G832" s="52"/>
      <c r="I832" s="52"/>
    </row>
    <row r="833" spans="3:9" ht="15" customHeight="1" x14ac:dyDescent="0.25">
      <c r="C833" s="52"/>
      <c r="E833" s="52"/>
      <c r="G833" s="52"/>
      <c r="I833" s="52"/>
    </row>
    <row r="834" spans="3:9" ht="15" customHeight="1" x14ac:dyDescent="0.25">
      <c r="C834" s="52"/>
      <c r="E834" s="52"/>
      <c r="G834" s="52"/>
      <c r="I834" s="52"/>
    </row>
    <row r="835" spans="3:9" ht="15" customHeight="1" x14ac:dyDescent="0.25">
      <c r="C835" s="52"/>
      <c r="E835" s="52"/>
      <c r="G835" s="52"/>
      <c r="I835" s="52"/>
    </row>
    <row r="836" spans="3:9" ht="15" customHeight="1" x14ac:dyDescent="0.25">
      <c r="C836" s="52"/>
      <c r="E836" s="52"/>
      <c r="G836" s="52"/>
      <c r="I836" s="52"/>
    </row>
    <row r="837" spans="3:9" ht="15" customHeight="1" x14ac:dyDescent="0.25">
      <c r="C837" s="52"/>
      <c r="E837" s="52"/>
      <c r="G837" s="52"/>
      <c r="I837" s="52"/>
    </row>
    <row r="838" spans="3:9" ht="15" customHeight="1" x14ac:dyDescent="0.25">
      <c r="C838" s="52"/>
      <c r="E838" s="52"/>
      <c r="G838" s="52"/>
      <c r="I838" s="52"/>
    </row>
    <row r="839" spans="3:9" ht="15" customHeight="1" x14ac:dyDescent="0.25">
      <c r="C839" s="52"/>
      <c r="E839" s="52"/>
      <c r="G839" s="52"/>
      <c r="I839" s="52"/>
    </row>
    <row r="840" spans="3:9" ht="15" customHeight="1" x14ac:dyDescent="0.25">
      <c r="C840" s="52"/>
      <c r="E840" s="52"/>
      <c r="G840" s="52"/>
      <c r="I840" s="52"/>
    </row>
    <row r="841" spans="3:9" ht="15" customHeight="1" x14ac:dyDescent="0.25">
      <c r="C841" s="52"/>
      <c r="E841" s="52"/>
      <c r="G841" s="52"/>
      <c r="I841" s="52"/>
    </row>
    <row r="842" spans="3:9" ht="15" customHeight="1" x14ac:dyDescent="0.25">
      <c r="C842" s="52"/>
      <c r="E842" s="52"/>
      <c r="G842" s="52"/>
      <c r="I842" s="52"/>
    </row>
    <row r="843" spans="3:9" ht="15" customHeight="1" x14ac:dyDescent="0.25">
      <c r="C843" s="52"/>
      <c r="E843" s="52"/>
      <c r="G843" s="52"/>
      <c r="I843" s="52"/>
    </row>
    <row r="844" spans="3:9" ht="15" customHeight="1" x14ac:dyDescent="0.25">
      <c r="C844" s="52"/>
      <c r="E844" s="52"/>
      <c r="G844" s="52"/>
      <c r="I844" s="52"/>
    </row>
    <row r="845" spans="3:9" ht="15" customHeight="1" x14ac:dyDescent="0.25">
      <c r="C845" s="52"/>
      <c r="E845" s="52"/>
      <c r="G845" s="52"/>
      <c r="I845" s="52"/>
    </row>
    <row r="846" spans="3:9" ht="15" customHeight="1" x14ac:dyDescent="0.25">
      <c r="C846" s="52"/>
      <c r="E846" s="52"/>
      <c r="G846" s="52"/>
      <c r="I846" s="52"/>
    </row>
    <row r="847" spans="3:9" ht="15" customHeight="1" x14ac:dyDescent="0.25">
      <c r="C847" s="52"/>
      <c r="E847" s="52"/>
      <c r="G847" s="52"/>
      <c r="I847" s="52"/>
    </row>
    <row r="848" spans="3:9" ht="15" customHeight="1" x14ac:dyDescent="0.25">
      <c r="C848" s="52"/>
      <c r="E848" s="52"/>
      <c r="G848" s="52"/>
      <c r="I848" s="52"/>
    </row>
    <row r="849" spans="3:9" ht="15" customHeight="1" x14ac:dyDescent="0.25">
      <c r="C849" s="52"/>
      <c r="E849" s="52"/>
      <c r="G849" s="52"/>
      <c r="I849" s="52"/>
    </row>
    <row r="852" spans="3:9" ht="15" customHeight="1" x14ac:dyDescent="0.25">
      <c r="C852" s="57"/>
      <c r="E852" s="57"/>
      <c r="G852" s="57"/>
      <c r="I852" s="57"/>
    </row>
    <row r="853" spans="3:9" ht="15" customHeight="1" x14ac:dyDescent="0.25">
      <c r="C853" s="57"/>
      <c r="E853" s="57"/>
      <c r="G853" s="57"/>
      <c r="I853" s="57"/>
    </row>
    <row r="854" spans="3:9" ht="15" customHeight="1" x14ac:dyDescent="0.25">
      <c r="C854" s="57"/>
      <c r="E854" s="57"/>
      <c r="G854" s="57"/>
      <c r="I854" s="57"/>
    </row>
    <row r="855" spans="3:9" ht="15" customHeight="1" x14ac:dyDescent="0.25">
      <c r="C855" s="57"/>
      <c r="E855" s="57"/>
      <c r="G855" s="57"/>
      <c r="I855" s="57"/>
    </row>
    <row r="856" spans="3:9" ht="15" customHeight="1" x14ac:dyDescent="0.25">
      <c r="C856" s="57"/>
      <c r="E856" s="57"/>
      <c r="G856" s="57"/>
      <c r="I856" s="57"/>
    </row>
    <row r="857" spans="3:9" ht="15" customHeight="1" x14ac:dyDescent="0.25">
      <c r="C857" s="57"/>
      <c r="E857" s="57"/>
      <c r="G857" s="57"/>
      <c r="I857" s="57"/>
    </row>
    <row r="858" spans="3:9" ht="15" customHeight="1" x14ac:dyDescent="0.25">
      <c r="C858" s="57"/>
      <c r="E858" s="57"/>
      <c r="G858" s="57"/>
      <c r="I858" s="57"/>
    </row>
    <row r="859" spans="3:9" ht="15" customHeight="1" x14ac:dyDescent="0.25">
      <c r="C859" s="57"/>
      <c r="E859" s="57"/>
      <c r="G859" s="57"/>
      <c r="I859" s="57"/>
    </row>
    <row r="860" spans="3:9" ht="15" customHeight="1" x14ac:dyDescent="0.25">
      <c r="C860" s="57"/>
      <c r="E860" s="57"/>
      <c r="G860" s="57"/>
      <c r="I860" s="57"/>
    </row>
    <row r="861" spans="3:9" ht="15" customHeight="1" x14ac:dyDescent="0.25">
      <c r="C861" s="57"/>
      <c r="E861" s="57"/>
      <c r="G861" s="57"/>
      <c r="I861" s="57"/>
    </row>
    <row r="862" spans="3:9" ht="15" customHeight="1" x14ac:dyDescent="0.25">
      <c r="C862" s="57"/>
      <c r="E862" s="57"/>
      <c r="G862" s="57"/>
      <c r="I862" s="57"/>
    </row>
    <row r="863" spans="3:9" ht="15" customHeight="1" x14ac:dyDescent="0.25">
      <c r="C863" s="57"/>
      <c r="E863" s="57"/>
      <c r="G863" s="57"/>
      <c r="I863" s="57"/>
    </row>
    <row r="864" spans="3:9" ht="15" customHeight="1" x14ac:dyDescent="0.25">
      <c r="C864" s="57"/>
      <c r="E864" s="57"/>
      <c r="G864" s="57"/>
      <c r="I864" s="57"/>
    </row>
    <row r="865" spans="3:9" ht="15" customHeight="1" x14ac:dyDescent="0.25">
      <c r="C865" s="57"/>
      <c r="E865" s="57"/>
      <c r="G865" s="57"/>
      <c r="I865" s="57"/>
    </row>
    <row r="866" spans="3:9" ht="15" customHeight="1" x14ac:dyDescent="0.25">
      <c r="C866" s="57"/>
      <c r="E866" s="57"/>
      <c r="G866" s="57"/>
      <c r="I866" s="57"/>
    </row>
    <row r="867" spans="3:9" ht="15" customHeight="1" x14ac:dyDescent="0.25">
      <c r="C867" s="57"/>
      <c r="E867" s="57"/>
      <c r="G867" s="57"/>
      <c r="I867" s="57"/>
    </row>
    <row r="868" spans="3:9" ht="15" customHeight="1" x14ac:dyDescent="0.25">
      <c r="C868" s="57"/>
      <c r="E868" s="57"/>
      <c r="G868" s="57"/>
      <c r="I868" s="57"/>
    </row>
    <row r="869" spans="3:9" ht="15" customHeight="1" x14ac:dyDescent="0.25">
      <c r="C869" s="57"/>
      <c r="E869" s="57"/>
      <c r="G869" s="57"/>
      <c r="I869" s="57"/>
    </row>
    <row r="870" spans="3:9" ht="15" customHeight="1" x14ac:dyDescent="0.25">
      <c r="C870" s="57"/>
      <c r="E870" s="57"/>
      <c r="G870" s="57"/>
      <c r="I870" s="57"/>
    </row>
    <row r="871" spans="3:9" ht="15" customHeight="1" x14ac:dyDescent="0.25">
      <c r="C871" s="57"/>
      <c r="E871" s="57"/>
      <c r="G871" s="57"/>
      <c r="I871" s="57"/>
    </row>
    <row r="872" spans="3:9" ht="15" customHeight="1" x14ac:dyDescent="0.25">
      <c r="C872" s="57"/>
      <c r="E872" s="57"/>
      <c r="G872" s="57"/>
      <c r="I872" s="57"/>
    </row>
    <row r="873" spans="3:9" ht="15" customHeight="1" x14ac:dyDescent="0.25">
      <c r="C873" s="57"/>
      <c r="E873" s="57"/>
      <c r="G873" s="57"/>
      <c r="I873" s="57"/>
    </row>
    <row r="874" spans="3:9" ht="15" customHeight="1" x14ac:dyDescent="0.25">
      <c r="C874" s="57"/>
      <c r="E874" s="57"/>
      <c r="G874" s="57"/>
      <c r="I874" s="57"/>
    </row>
    <row r="875" spans="3:9" ht="15" customHeight="1" x14ac:dyDescent="0.25">
      <c r="C875" s="57"/>
      <c r="E875" s="57"/>
      <c r="G875" s="57"/>
      <c r="I875" s="57"/>
    </row>
    <row r="876" spans="3:9" ht="15" customHeight="1" x14ac:dyDescent="0.25">
      <c r="C876" s="57"/>
      <c r="E876" s="57"/>
      <c r="G876" s="57"/>
      <c r="I876" s="57"/>
    </row>
    <row r="877" spans="3:9" ht="15" customHeight="1" x14ac:dyDescent="0.25">
      <c r="C877" s="57"/>
      <c r="E877" s="57"/>
      <c r="G877" s="57"/>
      <c r="I877" s="57"/>
    </row>
    <row r="878" spans="3:9" ht="15" customHeight="1" x14ac:dyDescent="0.25">
      <c r="C878" s="57"/>
      <c r="E878" s="57"/>
      <c r="G878" s="57"/>
      <c r="I878" s="57"/>
    </row>
    <row r="879" spans="3:9" ht="15" customHeight="1" x14ac:dyDescent="0.25">
      <c r="C879" s="57"/>
      <c r="E879" s="57"/>
      <c r="G879" s="57"/>
      <c r="I879" s="57"/>
    </row>
    <row r="880" spans="3:9" ht="15" customHeight="1" x14ac:dyDescent="0.25">
      <c r="C880" s="57"/>
      <c r="E880" s="57"/>
      <c r="G880" s="57"/>
      <c r="I880" s="57"/>
    </row>
    <row r="881" spans="3:9" ht="15" customHeight="1" x14ac:dyDescent="0.25">
      <c r="C881" s="57"/>
      <c r="E881" s="57"/>
      <c r="G881" s="57"/>
      <c r="I881" s="57"/>
    </row>
    <row r="882" spans="3:9" ht="15" customHeight="1" x14ac:dyDescent="0.25">
      <c r="C882" s="57"/>
      <c r="E882" s="57"/>
      <c r="G882" s="57"/>
      <c r="I882" s="57"/>
    </row>
    <row r="883" spans="3:9" ht="15" customHeight="1" x14ac:dyDescent="0.25">
      <c r="C883" s="57"/>
      <c r="E883" s="57"/>
      <c r="G883" s="57"/>
      <c r="I883" s="57"/>
    </row>
    <row r="884" spans="3:9" ht="15" customHeight="1" x14ac:dyDescent="0.25">
      <c r="C884" s="57"/>
      <c r="E884" s="57"/>
      <c r="G884" s="57"/>
      <c r="I884" s="57"/>
    </row>
    <row r="885" spans="3:9" ht="15" customHeight="1" x14ac:dyDescent="0.25">
      <c r="C885" s="57"/>
      <c r="E885" s="57"/>
      <c r="G885" s="57"/>
      <c r="I885" s="57"/>
    </row>
    <row r="886" spans="3:9" ht="15" customHeight="1" x14ac:dyDescent="0.25">
      <c r="C886" s="57"/>
      <c r="E886" s="57"/>
      <c r="G886" s="57"/>
      <c r="I886" s="57"/>
    </row>
    <row r="887" spans="3:9" ht="15" customHeight="1" x14ac:dyDescent="0.25">
      <c r="C887" s="57"/>
      <c r="E887" s="57"/>
      <c r="G887" s="57"/>
      <c r="I887" s="57"/>
    </row>
    <row r="888" spans="3:9" ht="15" customHeight="1" x14ac:dyDescent="0.25">
      <c r="C888" s="57"/>
      <c r="E888" s="57"/>
      <c r="G888" s="57"/>
      <c r="I888" s="57"/>
    </row>
    <row r="889" spans="3:9" ht="15" customHeight="1" x14ac:dyDescent="0.25">
      <c r="C889" s="57"/>
      <c r="E889" s="57"/>
      <c r="G889" s="57"/>
      <c r="I889" s="57"/>
    </row>
    <row r="890" spans="3:9" ht="15" customHeight="1" x14ac:dyDescent="0.25">
      <c r="C890" s="57"/>
      <c r="E890" s="57"/>
      <c r="G890" s="57"/>
      <c r="I890" s="57"/>
    </row>
    <row r="891" spans="3:9" ht="15" customHeight="1" x14ac:dyDescent="0.25">
      <c r="C891" s="57"/>
      <c r="E891" s="57"/>
      <c r="G891" s="57"/>
      <c r="I891" s="57"/>
    </row>
    <row r="892" spans="3:9" ht="15" customHeight="1" x14ac:dyDescent="0.25">
      <c r="C892" s="57"/>
      <c r="E892" s="57"/>
      <c r="G892" s="57"/>
      <c r="I892" s="57"/>
    </row>
    <row r="893" spans="3:9" ht="15" customHeight="1" x14ac:dyDescent="0.25">
      <c r="C893" s="57"/>
      <c r="E893" s="57"/>
      <c r="G893" s="57"/>
      <c r="I893" s="57"/>
    </row>
    <row r="894" spans="3:9" ht="15" customHeight="1" x14ac:dyDescent="0.25">
      <c r="C894" s="57"/>
      <c r="E894" s="57"/>
      <c r="G894" s="57"/>
      <c r="I894" s="57"/>
    </row>
    <row r="895" spans="3:9" ht="15" customHeight="1" x14ac:dyDescent="0.25">
      <c r="C895" s="57"/>
      <c r="E895" s="57"/>
      <c r="G895" s="57"/>
      <c r="I895" s="57"/>
    </row>
    <row r="896" spans="3:9" ht="15" customHeight="1" x14ac:dyDescent="0.25">
      <c r="C896" s="57"/>
      <c r="E896" s="57"/>
      <c r="G896" s="57"/>
      <c r="I896" s="57"/>
    </row>
    <row r="897" spans="3:9" ht="15" customHeight="1" x14ac:dyDescent="0.25">
      <c r="C897" s="57"/>
      <c r="E897" s="57"/>
      <c r="G897" s="57"/>
      <c r="I897" s="57"/>
    </row>
    <row r="898" spans="3:9" ht="15" customHeight="1" x14ac:dyDescent="0.25">
      <c r="C898" s="57"/>
      <c r="E898" s="57"/>
      <c r="G898" s="57"/>
      <c r="I898" s="57"/>
    </row>
    <row r="899" spans="3:9" ht="15" customHeight="1" x14ac:dyDescent="0.25">
      <c r="C899" s="57"/>
      <c r="E899" s="57"/>
      <c r="G899" s="57"/>
      <c r="I899" s="57"/>
    </row>
    <row r="900" spans="3:9" ht="15" customHeight="1" x14ac:dyDescent="0.25">
      <c r="C900" s="57"/>
      <c r="E900" s="57"/>
      <c r="G900" s="57"/>
      <c r="I900" s="57"/>
    </row>
    <row r="901" spans="3:9" ht="15" customHeight="1" x14ac:dyDescent="0.25">
      <c r="C901" s="57"/>
      <c r="E901" s="57"/>
      <c r="G901" s="57"/>
      <c r="I901" s="57"/>
    </row>
    <row r="902" spans="3:9" ht="15" customHeight="1" x14ac:dyDescent="0.25">
      <c r="C902" s="57"/>
      <c r="E902" s="57"/>
      <c r="G902" s="57"/>
      <c r="I902" s="57"/>
    </row>
    <row r="903" spans="3:9" ht="15" customHeight="1" x14ac:dyDescent="0.25">
      <c r="C903" s="57"/>
      <c r="E903" s="57"/>
      <c r="G903" s="57"/>
      <c r="I903" s="57"/>
    </row>
    <row r="904" spans="3:9" ht="15" customHeight="1" x14ac:dyDescent="0.25">
      <c r="C904" s="57"/>
      <c r="E904" s="57"/>
      <c r="G904" s="57"/>
      <c r="I904" s="57"/>
    </row>
    <row r="905" spans="3:9" ht="15" customHeight="1" x14ac:dyDescent="0.25">
      <c r="C905" s="57"/>
      <c r="E905" s="57"/>
      <c r="G905" s="57"/>
      <c r="I905" s="57"/>
    </row>
    <row r="906" spans="3:9" ht="15" customHeight="1" x14ac:dyDescent="0.25">
      <c r="C906" s="57"/>
      <c r="E906" s="57"/>
      <c r="G906" s="57"/>
      <c r="I906" s="57"/>
    </row>
    <row r="907" spans="3:9" ht="15" customHeight="1" x14ac:dyDescent="0.25">
      <c r="C907" s="57"/>
      <c r="E907" s="57"/>
      <c r="G907" s="57"/>
      <c r="I907" s="57"/>
    </row>
    <row r="908" spans="3:9" ht="15" customHeight="1" x14ac:dyDescent="0.25">
      <c r="C908" s="57"/>
      <c r="E908" s="57"/>
      <c r="G908" s="57"/>
      <c r="I908" s="57"/>
    </row>
    <row r="909" spans="3:9" ht="15" customHeight="1" x14ac:dyDescent="0.25">
      <c r="C909" s="57"/>
      <c r="E909" s="57"/>
      <c r="G909" s="57"/>
      <c r="I909" s="57"/>
    </row>
    <row r="910" spans="3:9" ht="15" customHeight="1" x14ac:dyDescent="0.25">
      <c r="C910" s="57"/>
      <c r="E910" s="57"/>
      <c r="G910" s="57"/>
      <c r="I910" s="57"/>
    </row>
    <row r="911" spans="3:9" ht="15" customHeight="1" x14ac:dyDescent="0.25">
      <c r="C911" s="57"/>
      <c r="E911" s="57"/>
      <c r="G911" s="57"/>
      <c r="I911" s="57"/>
    </row>
    <row r="912" spans="3:9" ht="15" customHeight="1" x14ac:dyDescent="0.25">
      <c r="C912" s="57"/>
      <c r="E912" s="57"/>
      <c r="G912" s="57"/>
      <c r="I912" s="57"/>
    </row>
    <row r="913" spans="3:9" ht="15" customHeight="1" x14ac:dyDescent="0.25">
      <c r="C913" s="57"/>
      <c r="E913" s="57"/>
      <c r="G913" s="57"/>
      <c r="I913" s="57"/>
    </row>
    <row r="914" spans="3:9" ht="15" customHeight="1" x14ac:dyDescent="0.25">
      <c r="C914" s="57"/>
      <c r="E914" s="57"/>
      <c r="G914" s="57"/>
      <c r="I914" s="57"/>
    </row>
    <row r="915" spans="3:9" ht="15" customHeight="1" x14ac:dyDescent="0.25">
      <c r="C915" s="57"/>
      <c r="E915" s="57"/>
      <c r="G915" s="57"/>
      <c r="I915" s="57"/>
    </row>
    <row r="916" spans="3:9" ht="15" customHeight="1" x14ac:dyDescent="0.25">
      <c r="C916" s="57"/>
      <c r="E916" s="57"/>
      <c r="G916" s="57"/>
      <c r="I916" s="57"/>
    </row>
    <row r="917" spans="3:9" ht="15" customHeight="1" x14ac:dyDescent="0.25">
      <c r="C917" s="57"/>
      <c r="E917" s="57"/>
      <c r="G917" s="57"/>
      <c r="I917" s="57"/>
    </row>
    <row r="918" spans="3:9" ht="15" customHeight="1" x14ac:dyDescent="0.25">
      <c r="C918" s="57"/>
      <c r="E918" s="57"/>
      <c r="G918" s="57"/>
      <c r="I918" s="57"/>
    </row>
    <row r="919" spans="3:9" ht="15" customHeight="1" x14ac:dyDescent="0.25">
      <c r="C919" s="57"/>
      <c r="E919" s="57"/>
      <c r="G919" s="57"/>
      <c r="I919" s="57"/>
    </row>
    <row r="920" spans="3:9" ht="15" customHeight="1" x14ac:dyDescent="0.25">
      <c r="C920" s="57"/>
      <c r="E920" s="57"/>
      <c r="G920" s="57"/>
      <c r="I920" s="57"/>
    </row>
    <row r="921" spans="3:9" ht="15" customHeight="1" x14ac:dyDescent="0.25">
      <c r="C921" s="57"/>
      <c r="E921" s="57"/>
      <c r="G921" s="57"/>
      <c r="I921" s="57"/>
    </row>
    <row r="922" spans="3:9" ht="15" customHeight="1" x14ac:dyDescent="0.25">
      <c r="C922" s="57"/>
      <c r="E922" s="57"/>
      <c r="G922" s="57"/>
      <c r="I922" s="57"/>
    </row>
    <row r="923" spans="3:9" ht="15" customHeight="1" x14ac:dyDescent="0.25">
      <c r="C923" s="57"/>
      <c r="E923" s="57"/>
      <c r="G923" s="57"/>
      <c r="I923" s="57"/>
    </row>
    <row r="924" spans="3:9" ht="15" customHeight="1" x14ac:dyDescent="0.25">
      <c r="C924" s="57"/>
      <c r="E924" s="57"/>
      <c r="G924" s="57"/>
      <c r="I924" s="57"/>
    </row>
    <row r="925" spans="3:9" ht="15" customHeight="1" x14ac:dyDescent="0.25">
      <c r="C925" s="57"/>
      <c r="E925" s="57"/>
      <c r="G925" s="57"/>
      <c r="I925" s="57"/>
    </row>
    <row r="926" spans="3:9" ht="15" customHeight="1" x14ac:dyDescent="0.25">
      <c r="C926" s="57"/>
      <c r="E926" s="57"/>
      <c r="G926" s="57"/>
      <c r="I926" s="57"/>
    </row>
    <row r="927" spans="3:9" ht="15" customHeight="1" x14ac:dyDescent="0.25">
      <c r="C927" s="57"/>
      <c r="E927" s="57"/>
      <c r="G927" s="57"/>
      <c r="I927" s="57"/>
    </row>
    <row r="928" spans="3:9" ht="15" customHeight="1" x14ac:dyDescent="0.25">
      <c r="C928" s="57"/>
      <c r="E928" s="57"/>
      <c r="G928" s="57"/>
      <c r="I928" s="57"/>
    </row>
    <row r="929" spans="3:9" ht="15" customHeight="1" x14ac:dyDescent="0.25">
      <c r="C929" s="57"/>
      <c r="E929" s="57"/>
      <c r="G929" s="57"/>
      <c r="I929" s="57"/>
    </row>
    <row r="930" spans="3:9" ht="15" customHeight="1" x14ac:dyDescent="0.25">
      <c r="C930" s="57"/>
      <c r="E930" s="57"/>
      <c r="G930" s="57"/>
      <c r="I930" s="57"/>
    </row>
    <row r="931" spans="3:9" ht="15" customHeight="1" x14ac:dyDescent="0.25">
      <c r="C931" s="57"/>
      <c r="E931" s="57"/>
      <c r="G931" s="57"/>
      <c r="I931" s="57"/>
    </row>
    <row r="932" spans="3:9" ht="15" customHeight="1" x14ac:dyDescent="0.25">
      <c r="C932" s="57"/>
      <c r="E932" s="57"/>
      <c r="G932" s="57"/>
      <c r="I932" s="57"/>
    </row>
    <row r="933" spans="3:9" ht="15" customHeight="1" x14ac:dyDescent="0.25">
      <c r="C933" s="57"/>
      <c r="E933" s="57"/>
      <c r="G933" s="57"/>
      <c r="I933" s="57"/>
    </row>
    <row r="934" spans="3:9" ht="15" customHeight="1" x14ac:dyDescent="0.25">
      <c r="C934" s="57"/>
      <c r="E934" s="57"/>
      <c r="G934" s="57"/>
      <c r="I934" s="57"/>
    </row>
    <row r="935" spans="3:9" ht="15" customHeight="1" x14ac:dyDescent="0.25">
      <c r="C935" s="57"/>
      <c r="E935" s="57"/>
      <c r="G935" s="57"/>
      <c r="I935" s="57"/>
    </row>
    <row r="936" spans="3:9" ht="15" customHeight="1" x14ac:dyDescent="0.25">
      <c r="C936" s="57"/>
      <c r="E936" s="57"/>
      <c r="G936" s="57"/>
      <c r="I936" s="57"/>
    </row>
    <row r="937" spans="3:9" ht="15" customHeight="1" x14ac:dyDescent="0.25">
      <c r="C937" s="57"/>
      <c r="E937" s="57"/>
      <c r="G937" s="57"/>
      <c r="I937" s="57"/>
    </row>
    <row r="938" spans="3:9" ht="15" customHeight="1" x14ac:dyDescent="0.25">
      <c r="C938" s="57"/>
      <c r="E938" s="57"/>
      <c r="G938" s="57"/>
      <c r="I938" s="57"/>
    </row>
    <row r="939" spans="3:9" ht="15" customHeight="1" x14ac:dyDescent="0.25">
      <c r="C939" s="57"/>
      <c r="E939" s="57"/>
      <c r="G939" s="57"/>
      <c r="I939" s="57"/>
    </row>
    <row r="940" spans="3:9" ht="15" customHeight="1" x14ac:dyDescent="0.25">
      <c r="C940" s="57"/>
      <c r="E940" s="57"/>
      <c r="G940" s="57"/>
      <c r="I940" s="57"/>
    </row>
    <row r="941" spans="3:9" ht="15" customHeight="1" x14ac:dyDescent="0.25">
      <c r="C941" s="57"/>
      <c r="E941" s="57"/>
      <c r="G941" s="57"/>
      <c r="I941" s="57"/>
    </row>
    <row r="942" spans="3:9" ht="15" customHeight="1" x14ac:dyDescent="0.25">
      <c r="C942" s="57"/>
      <c r="E942" s="57"/>
      <c r="G942" s="57"/>
      <c r="I942" s="57"/>
    </row>
    <row r="943" spans="3:9" ht="15" customHeight="1" x14ac:dyDescent="0.25">
      <c r="C943" s="57"/>
      <c r="E943" s="57"/>
      <c r="G943" s="57"/>
      <c r="I943" s="57"/>
    </row>
    <row r="944" spans="3:9" ht="15" customHeight="1" x14ac:dyDescent="0.25">
      <c r="C944" s="57"/>
      <c r="E944" s="57"/>
      <c r="G944" s="57"/>
      <c r="I944" s="57"/>
    </row>
    <row r="945" spans="3:9" ht="15" customHeight="1" x14ac:dyDescent="0.25">
      <c r="C945" s="57"/>
      <c r="E945" s="57"/>
      <c r="G945" s="57"/>
      <c r="I945" s="57"/>
    </row>
    <row r="946" spans="3:9" ht="15" customHeight="1" x14ac:dyDescent="0.25">
      <c r="C946" s="57"/>
      <c r="E946" s="57"/>
      <c r="G946" s="57"/>
      <c r="I946" s="57"/>
    </row>
    <row r="947" spans="3:9" ht="15" customHeight="1" x14ac:dyDescent="0.25">
      <c r="C947" s="57"/>
      <c r="E947" s="57"/>
      <c r="G947" s="57"/>
      <c r="I947" s="57"/>
    </row>
    <row r="948" spans="3:9" ht="15" customHeight="1" x14ac:dyDescent="0.25">
      <c r="C948" s="57"/>
      <c r="E948" s="57"/>
      <c r="G948" s="57"/>
      <c r="I948" s="57"/>
    </row>
    <row r="949" spans="3:9" ht="15" customHeight="1" x14ac:dyDescent="0.25">
      <c r="C949" s="57"/>
      <c r="E949" s="57"/>
      <c r="G949" s="57"/>
      <c r="I949" s="57"/>
    </row>
    <row r="950" spans="3:9" ht="15" customHeight="1" x14ac:dyDescent="0.25">
      <c r="C950" s="57"/>
      <c r="E950" s="57"/>
      <c r="G950" s="57"/>
      <c r="I950" s="57"/>
    </row>
    <row r="951" spans="3:9" ht="15" customHeight="1" x14ac:dyDescent="0.25">
      <c r="C951" s="57"/>
      <c r="E951" s="57"/>
      <c r="G951" s="57"/>
      <c r="I951" s="57"/>
    </row>
    <row r="952" spans="3:9" ht="15" customHeight="1" x14ac:dyDescent="0.25">
      <c r="C952" s="57"/>
      <c r="E952" s="57"/>
      <c r="G952" s="57"/>
      <c r="I952" s="57"/>
    </row>
    <row r="953" spans="3:9" ht="15" customHeight="1" x14ac:dyDescent="0.25">
      <c r="C953" s="57"/>
      <c r="E953" s="57"/>
      <c r="G953" s="57"/>
      <c r="I953" s="57"/>
    </row>
    <row r="954" spans="3:9" ht="15" customHeight="1" x14ac:dyDescent="0.25">
      <c r="C954" s="57"/>
      <c r="E954" s="57"/>
      <c r="G954" s="57"/>
      <c r="I954" s="57"/>
    </row>
    <row r="955" spans="3:9" ht="15" customHeight="1" x14ac:dyDescent="0.25">
      <c r="C955" s="57"/>
      <c r="E955" s="57"/>
      <c r="G955" s="57"/>
      <c r="I955" s="57"/>
    </row>
    <row r="956" spans="3:9" ht="15" customHeight="1" x14ac:dyDescent="0.25">
      <c r="C956" s="57"/>
      <c r="E956" s="57"/>
      <c r="G956" s="57"/>
      <c r="I956" s="57"/>
    </row>
    <row r="957" spans="3:9" ht="15" customHeight="1" x14ac:dyDescent="0.25">
      <c r="C957" s="57"/>
      <c r="E957" s="57"/>
      <c r="G957" s="57"/>
      <c r="I957" s="57"/>
    </row>
    <row r="958" spans="3:9" ht="15" customHeight="1" x14ac:dyDescent="0.25">
      <c r="C958" s="57"/>
      <c r="E958" s="57"/>
      <c r="G958" s="57"/>
      <c r="I958" s="57"/>
    </row>
    <row r="959" spans="3:9" ht="15" customHeight="1" x14ac:dyDescent="0.25">
      <c r="C959" s="57"/>
      <c r="E959" s="57"/>
      <c r="G959" s="57"/>
      <c r="I959" s="57"/>
    </row>
    <row r="960" spans="3:9" ht="15" customHeight="1" x14ac:dyDescent="0.25">
      <c r="C960" s="57"/>
      <c r="E960" s="57"/>
      <c r="G960" s="57"/>
      <c r="I960" s="57"/>
    </row>
    <row r="961" spans="3:9" ht="15" customHeight="1" x14ac:dyDescent="0.25">
      <c r="C961" s="57"/>
      <c r="E961" s="57"/>
      <c r="G961" s="57"/>
      <c r="I961" s="57"/>
    </row>
    <row r="962" spans="3:9" ht="15" customHeight="1" x14ac:dyDescent="0.25">
      <c r="C962" s="57"/>
      <c r="E962" s="57"/>
      <c r="G962" s="57"/>
      <c r="I962" s="57"/>
    </row>
    <row r="963" spans="3:9" ht="15" customHeight="1" x14ac:dyDescent="0.25">
      <c r="C963" s="57"/>
      <c r="E963" s="57"/>
      <c r="G963" s="57"/>
      <c r="I963" s="57"/>
    </row>
    <row r="964" spans="3:9" ht="15" customHeight="1" x14ac:dyDescent="0.25">
      <c r="C964" s="57"/>
      <c r="E964" s="57"/>
      <c r="G964" s="57"/>
      <c r="I964" s="57"/>
    </row>
    <row r="965" spans="3:9" ht="15" customHeight="1" x14ac:dyDescent="0.25">
      <c r="C965" s="57"/>
      <c r="E965" s="57"/>
      <c r="G965" s="57"/>
      <c r="I965" s="57"/>
    </row>
    <row r="966" spans="3:9" ht="15" customHeight="1" x14ac:dyDescent="0.25">
      <c r="C966" s="57"/>
      <c r="E966" s="57"/>
      <c r="G966" s="57"/>
      <c r="I966" s="57"/>
    </row>
    <row r="967" spans="3:9" ht="15" customHeight="1" x14ac:dyDescent="0.25">
      <c r="C967" s="57"/>
      <c r="E967" s="57"/>
      <c r="G967" s="57"/>
      <c r="I967" s="57"/>
    </row>
    <row r="968" spans="3:9" ht="15" customHeight="1" x14ac:dyDescent="0.25">
      <c r="C968" s="57"/>
      <c r="E968" s="57"/>
      <c r="G968" s="57"/>
      <c r="I968" s="57"/>
    </row>
    <row r="969" spans="3:9" ht="15" customHeight="1" x14ac:dyDescent="0.25">
      <c r="C969" s="57"/>
      <c r="E969" s="57"/>
      <c r="G969" s="57"/>
      <c r="I969" s="57"/>
    </row>
    <row r="970" spans="3:9" ht="15" customHeight="1" x14ac:dyDescent="0.25">
      <c r="C970" s="57"/>
      <c r="E970" s="57"/>
      <c r="G970" s="57"/>
      <c r="I970" s="57"/>
    </row>
    <row r="971" spans="3:9" ht="15" customHeight="1" x14ac:dyDescent="0.25">
      <c r="C971" s="57"/>
      <c r="E971" s="57"/>
      <c r="G971" s="57"/>
      <c r="I971" s="57"/>
    </row>
    <row r="972" spans="3:9" ht="15" customHeight="1" x14ac:dyDescent="0.25">
      <c r="C972" s="57"/>
      <c r="E972" s="57"/>
      <c r="G972" s="57"/>
      <c r="I972" s="57"/>
    </row>
    <row r="973" spans="3:9" ht="15" customHeight="1" x14ac:dyDescent="0.25">
      <c r="C973" s="57"/>
      <c r="E973" s="57"/>
      <c r="G973" s="57"/>
      <c r="I973" s="57"/>
    </row>
    <row r="974" spans="3:9" ht="15" customHeight="1" x14ac:dyDescent="0.25">
      <c r="C974" s="57"/>
      <c r="E974" s="57"/>
      <c r="G974" s="57"/>
      <c r="I974" s="57"/>
    </row>
    <row r="975" spans="3:9" ht="15" customHeight="1" x14ac:dyDescent="0.25">
      <c r="C975" s="57"/>
      <c r="E975" s="57"/>
      <c r="G975" s="57"/>
      <c r="I975" s="57"/>
    </row>
    <row r="976" spans="3:9" ht="15" customHeight="1" x14ac:dyDescent="0.25">
      <c r="C976" s="57"/>
      <c r="E976" s="57"/>
      <c r="G976" s="57"/>
      <c r="I976" s="57"/>
    </row>
    <row r="977" spans="3:9" ht="15" customHeight="1" x14ac:dyDescent="0.25">
      <c r="C977" s="57"/>
      <c r="E977" s="57"/>
      <c r="G977" s="57"/>
      <c r="I977" s="57"/>
    </row>
    <row r="978" spans="3:9" ht="15" customHeight="1" x14ac:dyDescent="0.25">
      <c r="C978" s="57"/>
      <c r="E978" s="57"/>
      <c r="G978" s="57"/>
      <c r="I978" s="57"/>
    </row>
    <row r="979" spans="3:9" ht="15" customHeight="1" x14ac:dyDescent="0.25">
      <c r="C979" s="57"/>
      <c r="E979" s="57"/>
      <c r="G979" s="57"/>
      <c r="I979" s="57"/>
    </row>
    <row r="980" spans="3:9" ht="15" customHeight="1" x14ac:dyDescent="0.25">
      <c r="C980" s="57"/>
      <c r="E980" s="57"/>
      <c r="G980" s="57"/>
      <c r="I980" s="57"/>
    </row>
    <row r="981" spans="3:9" ht="15" customHeight="1" x14ac:dyDescent="0.25">
      <c r="C981" s="57"/>
      <c r="E981" s="57"/>
      <c r="G981" s="57"/>
      <c r="I981" s="57"/>
    </row>
    <row r="982" spans="3:9" ht="15" customHeight="1" x14ac:dyDescent="0.25">
      <c r="C982" s="57"/>
      <c r="E982" s="57"/>
      <c r="G982" s="57"/>
      <c r="I982" s="57"/>
    </row>
    <row r="983" spans="3:9" ht="15" customHeight="1" x14ac:dyDescent="0.25">
      <c r="C983" s="57"/>
      <c r="E983" s="57"/>
      <c r="G983" s="57"/>
      <c r="I983" s="57"/>
    </row>
    <row r="984" spans="3:9" ht="15" customHeight="1" x14ac:dyDescent="0.25">
      <c r="C984" s="57"/>
      <c r="E984" s="57"/>
      <c r="G984" s="57"/>
      <c r="I984" s="57"/>
    </row>
    <row r="985" spans="3:9" ht="15" customHeight="1" x14ac:dyDescent="0.25">
      <c r="C985" s="57"/>
      <c r="E985" s="57"/>
      <c r="G985" s="57"/>
      <c r="I985" s="57"/>
    </row>
    <row r="986" spans="3:9" ht="15" customHeight="1" x14ac:dyDescent="0.25">
      <c r="C986" s="57"/>
      <c r="E986" s="57"/>
      <c r="G986" s="57"/>
      <c r="I986" s="57"/>
    </row>
    <row r="987" spans="3:9" ht="15" customHeight="1" x14ac:dyDescent="0.25">
      <c r="C987" s="57"/>
      <c r="E987" s="57"/>
      <c r="G987" s="57"/>
      <c r="I987" s="57"/>
    </row>
    <row r="988" spans="3:9" ht="15" customHeight="1" x14ac:dyDescent="0.25">
      <c r="C988" s="57"/>
      <c r="E988" s="57"/>
      <c r="G988" s="57"/>
      <c r="I988" s="57"/>
    </row>
    <row r="989" spans="3:9" ht="15" customHeight="1" x14ac:dyDescent="0.25">
      <c r="C989" s="57"/>
      <c r="E989" s="57"/>
      <c r="G989" s="57"/>
      <c r="I989" s="57"/>
    </row>
    <row r="990" spans="3:9" ht="15" customHeight="1" x14ac:dyDescent="0.25">
      <c r="C990" s="57"/>
      <c r="E990" s="57"/>
      <c r="G990" s="57"/>
      <c r="I990" s="57"/>
    </row>
    <row r="991" spans="3:9" ht="15" customHeight="1" x14ac:dyDescent="0.25">
      <c r="C991" s="57"/>
      <c r="E991" s="57"/>
      <c r="G991" s="57"/>
      <c r="I991" s="57"/>
    </row>
    <row r="992" spans="3:9" ht="15" customHeight="1" x14ac:dyDescent="0.25">
      <c r="C992" s="57"/>
      <c r="E992" s="57"/>
      <c r="G992" s="57"/>
      <c r="I992" s="57"/>
    </row>
    <row r="993" spans="3:9" ht="15" customHeight="1" x14ac:dyDescent="0.25">
      <c r="C993" s="57"/>
      <c r="E993" s="57"/>
      <c r="G993" s="57"/>
      <c r="I993" s="57"/>
    </row>
    <row r="994" spans="3:9" ht="15" customHeight="1" x14ac:dyDescent="0.25">
      <c r="C994" s="57"/>
      <c r="E994" s="57"/>
      <c r="G994" s="57"/>
      <c r="I994" s="57"/>
    </row>
    <row r="995" spans="3:9" ht="15" customHeight="1" x14ac:dyDescent="0.25">
      <c r="C995" s="57"/>
      <c r="E995" s="57"/>
      <c r="G995" s="57"/>
      <c r="I995" s="57"/>
    </row>
    <row r="996" spans="3:9" ht="15" customHeight="1" x14ac:dyDescent="0.25">
      <c r="C996" s="57"/>
      <c r="E996" s="57"/>
      <c r="G996" s="57"/>
      <c r="I996" s="57"/>
    </row>
    <row r="997" spans="3:9" ht="15" customHeight="1" x14ac:dyDescent="0.25">
      <c r="C997" s="57"/>
      <c r="E997" s="57"/>
      <c r="G997" s="57"/>
      <c r="I997" s="57"/>
    </row>
    <row r="998" spans="3:9" ht="15" customHeight="1" x14ac:dyDescent="0.25">
      <c r="C998" s="57"/>
      <c r="E998" s="57"/>
      <c r="G998" s="57"/>
      <c r="I998" s="57"/>
    </row>
    <row r="999" spans="3:9" ht="15" customHeight="1" x14ac:dyDescent="0.25">
      <c r="C999" s="57"/>
      <c r="E999" s="57"/>
      <c r="G999" s="57"/>
      <c r="I999" s="57"/>
    </row>
    <row r="1000" spans="3:9" ht="15" customHeight="1" x14ac:dyDescent="0.25">
      <c r="C1000" s="57"/>
      <c r="E1000" s="57"/>
      <c r="G1000" s="57"/>
      <c r="I1000" s="57"/>
    </row>
    <row r="1001" spans="3:9" ht="15" customHeight="1" x14ac:dyDescent="0.25">
      <c r="C1001" s="57"/>
      <c r="E1001" s="57"/>
      <c r="G1001" s="57"/>
      <c r="I1001" s="57"/>
    </row>
    <row r="1002" spans="3:9" ht="15" customHeight="1" x14ac:dyDescent="0.25">
      <c r="C1002" s="57"/>
      <c r="E1002" s="57"/>
      <c r="G1002" s="57"/>
      <c r="I1002" s="57"/>
    </row>
    <row r="1003" spans="3:9" ht="15" customHeight="1" x14ac:dyDescent="0.25">
      <c r="C1003" s="57"/>
      <c r="E1003" s="57"/>
      <c r="G1003" s="57"/>
      <c r="I1003" s="57"/>
    </row>
    <row r="1004" spans="3:9" ht="15" customHeight="1" x14ac:dyDescent="0.25">
      <c r="C1004" s="57"/>
      <c r="E1004" s="57"/>
      <c r="G1004" s="57"/>
      <c r="I1004" s="57"/>
    </row>
    <row r="1005" spans="3:9" ht="15" customHeight="1" x14ac:dyDescent="0.25">
      <c r="C1005" s="57"/>
      <c r="E1005" s="57"/>
      <c r="G1005" s="57"/>
      <c r="I1005" s="57"/>
    </row>
    <row r="1006" spans="3:9" ht="15" customHeight="1" x14ac:dyDescent="0.25">
      <c r="C1006" s="57"/>
      <c r="E1006" s="57"/>
      <c r="G1006" s="57"/>
      <c r="I1006" s="57"/>
    </row>
    <row r="1007" spans="3:9" ht="15" customHeight="1" x14ac:dyDescent="0.25">
      <c r="C1007" s="57"/>
      <c r="E1007" s="57"/>
      <c r="G1007" s="57"/>
      <c r="I1007" s="57"/>
    </row>
    <row r="1008" spans="3:9" ht="15" customHeight="1" x14ac:dyDescent="0.25">
      <c r="C1008" s="57"/>
      <c r="E1008" s="57"/>
      <c r="G1008" s="57"/>
      <c r="I1008" s="57"/>
    </row>
    <row r="1009" spans="3:9" ht="15" customHeight="1" x14ac:dyDescent="0.25">
      <c r="C1009" s="57"/>
      <c r="E1009" s="57"/>
      <c r="G1009" s="57"/>
      <c r="I1009" s="57"/>
    </row>
    <row r="1010" spans="3:9" ht="15" customHeight="1" x14ac:dyDescent="0.25">
      <c r="C1010" s="57"/>
      <c r="E1010" s="57"/>
      <c r="G1010" s="57"/>
      <c r="I1010" s="57"/>
    </row>
    <row r="1011" spans="3:9" ht="15" customHeight="1" x14ac:dyDescent="0.25">
      <c r="C1011" s="57"/>
      <c r="E1011" s="57"/>
      <c r="G1011" s="57"/>
      <c r="I1011" s="57"/>
    </row>
    <row r="1012" spans="3:9" ht="15" customHeight="1" x14ac:dyDescent="0.25">
      <c r="C1012" s="57"/>
      <c r="E1012" s="57"/>
      <c r="G1012" s="57"/>
      <c r="I1012" s="57"/>
    </row>
    <row r="1013" spans="3:9" ht="15" customHeight="1" x14ac:dyDescent="0.25">
      <c r="C1013" s="57"/>
      <c r="E1013" s="57"/>
      <c r="G1013" s="57"/>
      <c r="I1013" s="57"/>
    </row>
    <row r="1014" spans="3:9" ht="15" customHeight="1" x14ac:dyDescent="0.25">
      <c r="C1014" s="57"/>
      <c r="E1014" s="57"/>
      <c r="G1014" s="57"/>
      <c r="I1014" s="57"/>
    </row>
    <row r="1015" spans="3:9" ht="15" customHeight="1" x14ac:dyDescent="0.25">
      <c r="C1015" s="57"/>
      <c r="E1015" s="57"/>
      <c r="G1015" s="57"/>
      <c r="I1015" s="57"/>
    </row>
    <row r="1016" spans="3:9" ht="15" customHeight="1" x14ac:dyDescent="0.25">
      <c r="C1016" s="57"/>
      <c r="E1016" s="57"/>
      <c r="G1016" s="57"/>
      <c r="I1016" s="57"/>
    </row>
    <row r="1017" spans="3:9" ht="15" customHeight="1" x14ac:dyDescent="0.25">
      <c r="C1017" s="57"/>
      <c r="E1017" s="57"/>
      <c r="G1017" s="57"/>
      <c r="I1017" s="57"/>
    </row>
    <row r="1018" spans="3:9" ht="15" customHeight="1" x14ac:dyDescent="0.25">
      <c r="C1018" s="57"/>
      <c r="E1018" s="57"/>
      <c r="G1018" s="57"/>
      <c r="I1018" s="57"/>
    </row>
    <row r="1019" spans="3:9" ht="15" customHeight="1" x14ac:dyDescent="0.25">
      <c r="C1019" s="57"/>
      <c r="E1019" s="57"/>
      <c r="G1019" s="57"/>
      <c r="I1019" s="57"/>
    </row>
    <row r="1020" spans="3:9" ht="15" customHeight="1" x14ac:dyDescent="0.25">
      <c r="C1020" s="57"/>
      <c r="E1020" s="57"/>
      <c r="G1020" s="57"/>
      <c r="I1020" s="57"/>
    </row>
    <row r="1021" spans="3:9" ht="15" customHeight="1" x14ac:dyDescent="0.25">
      <c r="C1021" s="57"/>
      <c r="E1021" s="57"/>
      <c r="G1021" s="57"/>
      <c r="I1021" s="57"/>
    </row>
    <row r="1022" spans="3:9" ht="15" customHeight="1" x14ac:dyDescent="0.25">
      <c r="C1022" s="57"/>
      <c r="E1022" s="57"/>
      <c r="G1022" s="57"/>
      <c r="I1022" s="57"/>
    </row>
    <row r="1023" spans="3:9" ht="15" customHeight="1" x14ac:dyDescent="0.25">
      <c r="C1023" s="57"/>
      <c r="E1023" s="57"/>
      <c r="G1023" s="57"/>
      <c r="I1023" s="57"/>
    </row>
    <row r="1024" spans="3:9" ht="15" customHeight="1" x14ac:dyDescent="0.25">
      <c r="C1024" s="57"/>
      <c r="E1024" s="57"/>
      <c r="G1024" s="57"/>
      <c r="I1024" s="57"/>
    </row>
    <row r="1025" spans="3:9" ht="15" customHeight="1" x14ac:dyDescent="0.25">
      <c r="C1025" s="57"/>
      <c r="E1025" s="57"/>
      <c r="G1025" s="57"/>
      <c r="I1025" s="57"/>
    </row>
    <row r="1026" spans="3:9" ht="15" customHeight="1" x14ac:dyDescent="0.25">
      <c r="C1026" s="57"/>
      <c r="E1026" s="57"/>
      <c r="G1026" s="57"/>
      <c r="I1026" s="57"/>
    </row>
    <row r="1027" spans="3:9" ht="15" customHeight="1" x14ac:dyDescent="0.25">
      <c r="C1027" s="57"/>
      <c r="E1027" s="57"/>
      <c r="G1027" s="57"/>
      <c r="I1027" s="57"/>
    </row>
    <row r="1028" spans="3:9" ht="15" customHeight="1" x14ac:dyDescent="0.25">
      <c r="C1028" s="57"/>
      <c r="E1028" s="57"/>
      <c r="G1028" s="57"/>
      <c r="I1028" s="57"/>
    </row>
    <row r="1029" spans="3:9" ht="15" customHeight="1" x14ac:dyDescent="0.25">
      <c r="C1029" s="57"/>
      <c r="E1029" s="57"/>
      <c r="G1029" s="57"/>
      <c r="I1029" s="57"/>
    </row>
    <row r="1030" spans="3:9" ht="15" customHeight="1" x14ac:dyDescent="0.25">
      <c r="C1030" s="57"/>
      <c r="E1030" s="57"/>
      <c r="G1030" s="57"/>
      <c r="I1030" s="57"/>
    </row>
    <row r="1031" spans="3:9" ht="15" customHeight="1" x14ac:dyDescent="0.25">
      <c r="C1031" s="57"/>
      <c r="E1031" s="57"/>
      <c r="G1031" s="57"/>
      <c r="I1031" s="57"/>
    </row>
    <row r="1032" spans="3:9" ht="15" customHeight="1" x14ac:dyDescent="0.25">
      <c r="C1032" s="57"/>
      <c r="E1032" s="57"/>
      <c r="G1032" s="57"/>
      <c r="I1032" s="57"/>
    </row>
    <row r="1033" spans="3:9" ht="15" customHeight="1" x14ac:dyDescent="0.25">
      <c r="C1033" s="57"/>
      <c r="E1033" s="57"/>
      <c r="G1033" s="57"/>
      <c r="I1033" s="57"/>
    </row>
    <row r="1034" spans="3:9" ht="15" customHeight="1" x14ac:dyDescent="0.25">
      <c r="C1034" s="57"/>
      <c r="E1034" s="57"/>
      <c r="G1034" s="57"/>
      <c r="I1034" s="57"/>
    </row>
    <row r="1035" spans="3:9" ht="15" customHeight="1" x14ac:dyDescent="0.25">
      <c r="C1035" s="57"/>
      <c r="E1035" s="57"/>
      <c r="G1035" s="57"/>
      <c r="I1035" s="57"/>
    </row>
    <row r="1036" spans="3:9" ht="15" customHeight="1" x14ac:dyDescent="0.25">
      <c r="C1036" s="57"/>
      <c r="E1036" s="57"/>
      <c r="G1036" s="57"/>
      <c r="I1036" s="57"/>
    </row>
    <row r="1037" spans="3:9" ht="15" customHeight="1" x14ac:dyDescent="0.25">
      <c r="C1037" s="57"/>
      <c r="E1037" s="57"/>
      <c r="G1037" s="57"/>
      <c r="I1037" s="57"/>
    </row>
    <row r="1038" spans="3:9" ht="15" customHeight="1" x14ac:dyDescent="0.25">
      <c r="C1038" s="57"/>
      <c r="E1038" s="57"/>
      <c r="G1038" s="57"/>
      <c r="I1038" s="57"/>
    </row>
    <row r="1039" spans="3:9" ht="15" customHeight="1" x14ac:dyDescent="0.25">
      <c r="C1039" s="57"/>
      <c r="E1039" s="57"/>
      <c r="G1039" s="57"/>
      <c r="I1039" s="57"/>
    </row>
    <row r="1040" spans="3:9" ht="15" customHeight="1" x14ac:dyDescent="0.25">
      <c r="C1040" s="57"/>
      <c r="E1040" s="57"/>
      <c r="G1040" s="57"/>
      <c r="I1040" s="57"/>
    </row>
    <row r="1041" spans="3:9" ht="15" customHeight="1" x14ac:dyDescent="0.25">
      <c r="C1041" s="57"/>
      <c r="E1041" s="57"/>
      <c r="G1041" s="57"/>
      <c r="I1041" s="57"/>
    </row>
    <row r="1042" spans="3:9" ht="15" customHeight="1" x14ac:dyDescent="0.25">
      <c r="C1042" s="57"/>
      <c r="E1042" s="57"/>
      <c r="G1042" s="57"/>
      <c r="I1042" s="57"/>
    </row>
    <row r="1043" spans="3:9" ht="15" customHeight="1" x14ac:dyDescent="0.25">
      <c r="C1043" s="57"/>
      <c r="E1043" s="57"/>
      <c r="G1043" s="57"/>
      <c r="I1043" s="57"/>
    </row>
    <row r="1044" spans="3:9" ht="15" customHeight="1" x14ac:dyDescent="0.25">
      <c r="C1044" s="57"/>
      <c r="E1044" s="57"/>
      <c r="G1044" s="57"/>
      <c r="I1044" s="57"/>
    </row>
    <row r="1045" spans="3:9" ht="15" customHeight="1" x14ac:dyDescent="0.25">
      <c r="C1045" s="57"/>
      <c r="E1045" s="57"/>
      <c r="G1045" s="57"/>
      <c r="I1045" s="57"/>
    </row>
    <row r="1046" spans="3:9" ht="15" customHeight="1" x14ac:dyDescent="0.25">
      <c r="C1046" s="57"/>
      <c r="E1046" s="57"/>
      <c r="G1046" s="57"/>
      <c r="I1046" s="57"/>
    </row>
    <row r="1047" spans="3:9" ht="15" customHeight="1" x14ac:dyDescent="0.25">
      <c r="C1047" s="57"/>
      <c r="E1047" s="57"/>
      <c r="G1047" s="57"/>
      <c r="I1047" s="57"/>
    </row>
    <row r="1048" spans="3:9" ht="15" customHeight="1" x14ac:dyDescent="0.25">
      <c r="C1048" s="57"/>
      <c r="E1048" s="57"/>
      <c r="G1048" s="57"/>
      <c r="I1048" s="57"/>
    </row>
    <row r="1049" spans="3:9" ht="15" customHeight="1" x14ac:dyDescent="0.25">
      <c r="C1049" s="57"/>
      <c r="E1049" s="57"/>
      <c r="G1049" s="57"/>
      <c r="I1049" s="57"/>
    </row>
    <row r="1050" spans="3:9" ht="15" customHeight="1" x14ac:dyDescent="0.25">
      <c r="C1050" s="57"/>
      <c r="E1050" s="57"/>
      <c r="G1050" s="57"/>
      <c r="I1050" s="57"/>
    </row>
    <row r="1051" spans="3:9" ht="15" customHeight="1" x14ac:dyDescent="0.25">
      <c r="C1051" s="57"/>
      <c r="E1051" s="57"/>
      <c r="G1051" s="57"/>
      <c r="I1051" s="57"/>
    </row>
    <row r="1052" spans="3:9" ht="15" customHeight="1" x14ac:dyDescent="0.25">
      <c r="C1052" s="57"/>
      <c r="E1052" s="57"/>
      <c r="G1052" s="57"/>
      <c r="I1052" s="57"/>
    </row>
    <row r="1053" spans="3:9" ht="15" customHeight="1" x14ac:dyDescent="0.25">
      <c r="C1053" s="57"/>
      <c r="E1053" s="57"/>
      <c r="G1053" s="57"/>
      <c r="I1053" s="57"/>
    </row>
    <row r="1054" spans="3:9" ht="15" customHeight="1" x14ac:dyDescent="0.25">
      <c r="C1054" s="57"/>
      <c r="E1054" s="57"/>
      <c r="G1054" s="57"/>
      <c r="I1054" s="57"/>
    </row>
    <row r="1055" spans="3:9" ht="15" customHeight="1" x14ac:dyDescent="0.25">
      <c r="C1055" s="57"/>
      <c r="E1055" s="57"/>
      <c r="G1055" s="57"/>
      <c r="I1055" s="57"/>
    </row>
    <row r="1056" spans="3:9" ht="15" customHeight="1" x14ac:dyDescent="0.25">
      <c r="C1056" s="57"/>
      <c r="E1056" s="57"/>
      <c r="G1056" s="57"/>
      <c r="I1056" s="57"/>
    </row>
    <row r="1057" spans="3:9" ht="15" customHeight="1" x14ac:dyDescent="0.25">
      <c r="C1057" s="57"/>
      <c r="E1057" s="57"/>
      <c r="G1057" s="57"/>
      <c r="I1057" s="57"/>
    </row>
    <row r="1058" spans="3:9" ht="15" customHeight="1" x14ac:dyDescent="0.25">
      <c r="C1058" s="57"/>
      <c r="E1058" s="57"/>
      <c r="G1058" s="57"/>
      <c r="I1058" s="57"/>
    </row>
    <row r="1059" spans="3:9" ht="15" customHeight="1" x14ac:dyDescent="0.25">
      <c r="C1059" s="57"/>
      <c r="E1059" s="57"/>
      <c r="G1059" s="57"/>
      <c r="I1059" s="57"/>
    </row>
    <row r="1060" spans="3:9" ht="15" customHeight="1" x14ac:dyDescent="0.25">
      <c r="C1060" s="57"/>
      <c r="E1060" s="57"/>
      <c r="G1060" s="57"/>
      <c r="I1060" s="57"/>
    </row>
    <row r="1061" spans="3:9" ht="15" customHeight="1" x14ac:dyDescent="0.25">
      <c r="C1061" s="57"/>
      <c r="E1061" s="57"/>
      <c r="G1061" s="57"/>
      <c r="I1061" s="57"/>
    </row>
    <row r="1062" spans="3:9" ht="15" customHeight="1" x14ac:dyDescent="0.25">
      <c r="C1062" s="57"/>
      <c r="E1062" s="57"/>
      <c r="G1062" s="57"/>
      <c r="I1062" s="57"/>
    </row>
    <row r="1063" spans="3:9" ht="15" customHeight="1" x14ac:dyDescent="0.25">
      <c r="C1063" s="57"/>
      <c r="E1063" s="57"/>
      <c r="G1063" s="57"/>
      <c r="I1063" s="57"/>
    </row>
    <row r="1064" spans="3:9" ht="15" customHeight="1" x14ac:dyDescent="0.25">
      <c r="C1064" s="57"/>
      <c r="E1064" s="57"/>
      <c r="G1064" s="57"/>
      <c r="I1064" s="57"/>
    </row>
    <row r="1065" spans="3:9" ht="15" customHeight="1" x14ac:dyDescent="0.25">
      <c r="C1065" s="57"/>
      <c r="E1065" s="57"/>
      <c r="G1065" s="57"/>
      <c r="I1065" s="57"/>
    </row>
    <row r="1066" spans="3:9" ht="15" customHeight="1" x14ac:dyDescent="0.25">
      <c r="C1066" s="57"/>
      <c r="E1066" s="57"/>
      <c r="G1066" s="57"/>
      <c r="I1066" s="57"/>
    </row>
    <row r="1067" spans="3:9" ht="15" customHeight="1" x14ac:dyDescent="0.25">
      <c r="C1067" s="57"/>
      <c r="E1067" s="57"/>
      <c r="G1067" s="57"/>
      <c r="I1067" s="57"/>
    </row>
    <row r="1068" spans="3:9" ht="15" customHeight="1" x14ac:dyDescent="0.25">
      <c r="C1068" s="57"/>
      <c r="E1068" s="57"/>
      <c r="G1068" s="57"/>
      <c r="I1068" s="57"/>
    </row>
    <row r="1069" spans="3:9" ht="15" customHeight="1" x14ac:dyDescent="0.25">
      <c r="C1069" s="57"/>
      <c r="E1069" s="57"/>
      <c r="G1069" s="57"/>
      <c r="I1069" s="57"/>
    </row>
    <row r="1070" spans="3:9" ht="15" customHeight="1" x14ac:dyDescent="0.25">
      <c r="C1070" s="57"/>
      <c r="E1070" s="57"/>
      <c r="G1070" s="57"/>
      <c r="I1070" s="57"/>
    </row>
    <row r="1071" spans="3:9" ht="15" customHeight="1" x14ac:dyDescent="0.25">
      <c r="C1071" s="57"/>
      <c r="E1071" s="57"/>
      <c r="G1071" s="57"/>
      <c r="I1071" s="57"/>
    </row>
    <row r="1072" spans="3:9" ht="15" customHeight="1" x14ac:dyDescent="0.25">
      <c r="C1072" s="57"/>
      <c r="E1072" s="57"/>
      <c r="G1072" s="57"/>
      <c r="I1072" s="57"/>
    </row>
    <row r="1073" spans="3:9" ht="15" customHeight="1" x14ac:dyDescent="0.25">
      <c r="C1073" s="57"/>
      <c r="E1073" s="57"/>
      <c r="G1073" s="57"/>
      <c r="I1073" s="57"/>
    </row>
    <row r="1074" spans="3:9" ht="15" customHeight="1" x14ac:dyDescent="0.25">
      <c r="C1074" s="57"/>
      <c r="E1074" s="57"/>
      <c r="G1074" s="57"/>
      <c r="I1074" s="57"/>
    </row>
    <row r="1075" spans="3:9" ht="15" customHeight="1" x14ac:dyDescent="0.25">
      <c r="C1075" s="57"/>
      <c r="E1075" s="57"/>
      <c r="G1075" s="57"/>
      <c r="I1075" s="57"/>
    </row>
    <row r="1076" spans="3:9" ht="15" customHeight="1" x14ac:dyDescent="0.25">
      <c r="C1076" s="57"/>
      <c r="E1076" s="57"/>
      <c r="G1076" s="57"/>
      <c r="I1076" s="57"/>
    </row>
    <row r="1077" spans="3:9" ht="15" customHeight="1" x14ac:dyDescent="0.25">
      <c r="C1077" s="57"/>
      <c r="E1077" s="57"/>
      <c r="G1077" s="57"/>
      <c r="I1077" s="57"/>
    </row>
    <row r="1078" spans="3:9" ht="15" customHeight="1" x14ac:dyDescent="0.25">
      <c r="C1078" s="57"/>
      <c r="E1078" s="57"/>
      <c r="G1078" s="57"/>
      <c r="I1078" s="57"/>
    </row>
    <row r="1079" spans="3:9" ht="15" customHeight="1" x14ac:dyDescent="0.25">
      <c r="C1079" s="57"/>
      <c r="E1079" s="57"/>
      <c r="G1079" s="57"/>
      <c r="I1079" s="57"/>
    </row>
    <row r="1080" spans="3:9" ht="15" customHeight="1" x14ac:dyDescent="0.25">
      <c r="C1080" s="57"/>
      <c r="E1080" s="57"/>
      <c r="G1080" s="57"/>
      <c r="I1080" s="57"/>
    </row>
    <row r="1081" spans="3:9" ht="15" customHeight="1" x14ac:dyDescent="0.25">
      <c r="C1081" s="57"/>
      <c r="E1081" s="57"/>
      <c r="G1081" s="57"/>
      <c r="I1081" s="57"/>
    </row>
    <row r="1082" spans="3:9" ht="15" customHeight="1" x14ac:dyDescent="0.25">
      <c r="C1082" s="57"/>
      <c r="E1082" s="57"/>
      <c r="G1082" s="57"/>
      <c r="I1082" s="57"/>
    </row>
    <row r="1083" spans="3:9" ht="15" customHeight="1" x14ac:dyDescent="0.25">
      <c r="C1083" s="57"/>
      <c r="E1083" s="57"/>
      <c r="G1083" s="57"/>
      <c r="I1083" s="57"/>
    </row>
    <row r="1084" spans="3:9" ht="15" customHeight="1" x14ac:dyDescent="0.25">
      <c r="C1084" s="57"/>
      <c r="E1084" s="57"/>
      <c r="G1084" s="57"/>
      <c r="I1084" s="57"/>
    </row>
    <row r="1085" spans="3:9" ht="15" customHeight="1" x14ac:dyDescent="0.25">
      <c r="C1085" s="57"/>
      <c r="E1085" s="57"/>
      <c r="G1085" s="57"/>
      <c r="I1085" s="57"/>
    </row>
    <row r="1086" spans="3:9" ht="15" customHeight="1" x14ac:dyDescent="0.25">
      <c r="C1086" s="57"/>
      <c r="E1086" s="57"/>
      <c r="G1086" s="57"/>
      <c r="I1086" s="57"/>
    </row>
    <row r="1087" spans="3:9" ht="15" customHeight="1" x14ac:dyDescent="0.25">
      <c r="C1087" s="57"/>
      <c r="E1087" s="57"/>
      <c r="G1087" s="57"/>
      <c r="I1087" s="57"/>
    </row>
    <row r="1088" spans="3:9" ht="15" customHeight="1" x14ac:dyDescent="0.25">
      <c r="C1088" s="57"/>
      <c r="E1088" s="57"/>
      <c r="G1088" s="57"/>
      <c r="I1088" s="57"/>
    </row>
    <row r="1089" spans="3:9" ht="15" customHeight="1" x14ac:dyDescent="0.25">
      <c r="C1089" s="57"/>
      <c r="E1089" s="57"/>
      <c r="G1089" s="57"/>
      <c r="I1089" s="57"/>
    </row>
    <row r="1090" spans="3:9" ht="15" customHeight="1" x14ac:dyDescent="0.25">
      <c r="C1090" s="57"/>
      <c r="E1090" s="57"/>
      <c r="G1090" s="57"/>
      <c r="I1090" s="57"/>
    </row>
    <row r="1091" spans="3:9" ht="15" customHeight="1" x14ac:dyDescent="0.25">
      <c r="C1091" s="57"/>
      <c r="E1091" s="57"/>
      <c r="G1091" s="57"/>
      <c r="I1091" s="57"/>
    </row>
    <row r="1092" spans="3:9" ht="15" customHeight="1" x14ac:dyDescent="0.25">
      <c r="C1092" s="57"/>
      <c r="E1092" s="57"/>
      <c r="G1092" s="57"/>
      <c r="I1092" s="57"/>
    </row>
    <row r="1093" spans="3:9" ht="15" customHeight="1" x14ac:dyDescent="0.25">
      <c r="C1093" s="57"/>
      <c r="E1093" s="57"/>
      <c r="G1093" s="57"/>
      <c r="I1093" s="57"/>
    </row>
    <row r="1094" spans="3:9" ht="15" customHeight="1" x14ac:dyDescent="0.25">
      <c r="C1094" s="57"/>
      <c r="E1094" s="57"/>
      <c r="G1094" s="57"/>
      <c r="I1094" s="57"/>
    </row>
    <row r="1095" spans="3:9" ht="15" customHeight="1" x14ac:dyDescent="0.25">
      <c r="C1095" s="57"/>
      <c r="E1095" s="57"/>
      <c r="G1095" s="57"/>
      <c r="I1095" s="57"/>
    </row>
    <row r="1096" spans="3:9" ht="15" customHeight="1" x14ac:dyDescent="0.25">
      <c r="C1096" s="57"/>
      <c r="E1096" s="57"/>
      <c r="G1096" s="57"/>
      <c r="I1096" s="57"/>
    </row>
    <row r="1097" spans="3:9" ht="15" customHeight="1" x14ac:dyDescent="0.25">
      <c r="C1097" s="57"/>
      <c r="E1097" s="57"/>
      <c r="G1097" s="57"/>
      <c r="I1097" s="57"/>
    </row>
    <row r="1098" spans="3:9" ht="15" customHeight="1" x14ac:dyDescent="0.25">
      <c r="C1098" s="57"/>
      <c r="E1098" s="57"/>
      <c r="G1098" s="57"/>
      <c r="I1098" s="57"/>
    </row>
    <row r="1099" spans="3:9" ht="15" customHeight="1" x14ac:dyDescent="0.25">
      <c r="C1099" s="57"/>
      <c r="E1099" s="57"/>
      <c r="G1099" s="57"/>
      <c r="I1099" s="57"/>
    </row>
    <row r="1100" spans="3:9" ht="15" customHeight="1" x14ac:dyDescent="0.25">
      <c r="C1100" s="57"/>
      <c r="E1100" s="57"/>
      <c r="G1100" s="57"/>
      <c r="I1100" s="57"/>
    </row>
    <row r="1101" spans="3:9" ht="15" customHeight="1" x14ac:dyDescent="0.25">
      <c r="C1101" s="57"/>
      <c r="E1101" s="57"/>
      <c r="G1101" s="57"/>
      <c r="I1101" s="57"/>
    </row>
    <row r="1102" spans="3:9" ht="15" customHeight="1" x14ac:dyDescent="0.25">
      <c r="C1102" s="57"/>
      <c r="E1102" s="57"/>
      <c r="G1102" s="57"/>
      <c r="I1102" s="57"/>
    </row>
    <row r="1103" spans="3:9" ht="15" customHeight="1" x14ac:dyDescent="0.25">
      <c r="C1103" s="57"/>
      <c r="E1103" s="57"/>
      <c r="G1103" s="57"/>
      <c r="I1103" s="57"/>
    </row>
    <row r="1104" spans="3:9" ht="15" customHeight="1" x14ac:dyDescent="0.25">
      <c r="C1104" s="57"/>
      <c r="E1104" s="57"/>
      <c r="G1104" s="57"/>
      <c r="I1104" s="57"/>
    </row>
    <row r="1105" spans="3:9" ht="15" customHeight="1" x14ac:dyDescent="0.25">
      <c r="C1105" s="57"/>
      <c r="E1105" s="57"/>
      <c r="G1105" s="57"/>
      <c r="I1105" s="57"/>
    </row>
    <row r="1106" spans="3:9" ht="15" customHeight="1" x14ac:dyDescent="0.25">
      <c r="C1106" s="57"/>
      <c r="E1106" s="57"/>
      <c r="G1106" s="57"/>
      <c r="I1106" s="57"/>
    </row>
    <row r="1107" spans="3:9" ht="15" customHeight="1" x14ac:dyDescent="0.25">
      <c r="C1107" s="57"/>
      <c r="E1107" s="57"/>
      <c r="G1107" s="57"/>
      <c r="I1107" s="57"/>
    </row>
    <row r="1108" spans="3:9" ht="15" customHeight="1" x14ac:dyDescent="0.25">
      <c r="C1108" s="57"/>
      <c r="E1108" s="57"/>
      <c r="G1108" s="57"/>
      <c r="I1108" s="57"/>
    </row>
    <row r="1109" spans="3:9" ht="15" customHeight="1" x14ac:dyDescent="0.25">
      <c r="C1109" s="57"/>
      <c r="E1109" s="57"/>
      <c r="G1109" s="57"/>
      <c r="I1109" s="57"/>
    </row>
    <row r="1110" spans="3:9" ht="15" customHeight="1" x14ac:dyDescent="0.25">
      <c r="C1110" s="57"/>
      <c r="E1110" s="57"/>
      <c r="G1110" s="57"/>
      <c r="I1110" s="57"/>
    </row>
    <row r="1111" spans="3:9" ht="15" customHeight="1" x14ac:dyDescent="0.25">
      <c r="C1111" s="57"/>
      <c r="E1111" s="57"/>
      <c r="G1111" s="57"/>
      <c r="I1111" s="57"/>
    </row>
    <row r="1112" spans="3:9" ht="15" customHeight="1" x14ac:dyDescent="0.25">
      <c r="C1112" s="57"/>
      <c r="E1112" s="57"/>
      <c r="G1112" s="57"/>
      <c r="I1112" s="57"/>
    </row>
    <row r="1113" spans="3:9" ht="15" customHeight="1" x14ac:dyDescent="0.25">
      <c r="C1113" s="57"/>
      <c r="E1113" s="57"/>
      <c r="G1113" s="57"/>
      <c r="I1113" s="57"/>
    </row>
    <row r="1114" spans="3:9" ht="15" customHeight="1" x14ac:dyDescent="0.25">
      <c r="C1114" s="57"/>
      <c r="E1114" s="57"/>
      <c r="G1114" s="57"/>
      <c r="I1114" s="57"/>
    </row>
    <row r="1115" spans="3:9" ht="15" customHeight="1" x14ac:dyDescent="0.25">
      <c r="C1115" s="57"/>
      <c r="E1115" s="57"/>
      <c r="G1115" s="57"/>
      <c r="I1115" s="57"/>
    </row>
    <row r="1116" spans="3:9" ht="15" customHeight="1" x14ac:dyDescent="0.25">
      <c r="C1116" s="57"/>
      <c r="E1116" s="57"/>
      <c r="G1116" s="57"/>
      <c r="I1116" s="57"/>
    </row>
    <row r="1117" spans="3:9" ht="15" customHeight="1" x14ac:dyDescent="0.25">
      <c r="C1117" s="57"/>
      <c r="E1117" s="57"/>
      <c r="G1117" s="57"/>
      <c r="I1117" s="57"/>
    </row>
    <row r="1118" spans="3:9" ht="15" customHeight="1" x14ac:dyDescent="0.25">
      <c r="C1118" s="57"/>
      <c r="E1118" s="57"/>
      <c r="G1118" s="57"/>
      <c r="I1118" s="57"/>
    </row>
    <row r="1119" spans="3:9" ht="15" customHeight="1" x14ac:dyDescent="0.25">
      <c r="C1119" s="57"/>
      <c r="E1119" s="57"/>
      <c r="G1119" s="57"/>
      <c r="I1119" s="57"/>
    </row>
    <row r="1120" spans="3:9" ht="15" customHeight="1" x14ac:dyDescent="0.25">
      <c r="C1120" s="57"/>
      <c r="E1120" s="57"/>
      <c r="G1120" s="57"/>
      <c r="I1120" s="57"/>
    </row>
    <row r="1121" spans="3:9" ht="15" customHeight="1" x14ac:dyDescent="0.25">
      <c r="C1121" s="57"/>
      <c r="E1121" s="57"/>
      <c r="G1121" s="57"/>
      <c r="I1121" s="57"/>
    </row>
    <row r="1122" spans="3:9" ht="15" customHeight="1" x14ac:dyDescent="0.25">
      <c r="C1122" s="57"/>
      <c r="E1122" s="57"/>
      <c r="G1122" s="57"/>
      <c r="I1122" s="57"/>
    </row>
    <row r="1123" spans="3:9" ht="15" customHeight="1" x14ac:dyDescent="0.25">
      <c r="C1123" s="57"/>
      <c r="E1123" s="57"/>
      <c r="G1123" s="57"/>
      <c r="I1123" s="57"/>
    </row>
    <row r="1124" spans="3:9" ht="15" customHeight="1" x14ac:dyDescent="0.25">
      <c r="C1124" s="57"/>
      <c r="E1124" s="57"/>
      <c r="G1124" s="57"/>
      <c r="I1124" s="57"/>
    </row>
    <row r="1125" spans="3:9" ht="15" customHeight="1" x14ac:dyDescent="0.25">
      <c r="C1125" s="57"/>
      <c r="E1125" s="57"/>
      <c r="G1125" s="57"/>
      <c r="I1125" s="57"/>
    </row>
    <row r="1126" spans="3:9" ht="15" customHeight="1" x14ac:dyDescent="0.25">
      <c r="C1126" s="57"/>
      <c r="E1126" s="57"/>
      <c r="G1126" s="57"/>
      <c r="I1126" s="57"/>
    </row>
    <row r="1127" spans="3:9" ht="15" customHeight="1" x14ac:dyDescent="0.25">
      <c r="C1127" s="57"/>
      <c r="E1127" s="57"/>
      <c r="G1127" s="57"/>
      <c r="I1127" s="57"/>
    </row>
    <row r="1128" spans="3:9" ht="15" customHeight="1" x14ac:dyDescent="0.25">
      <c r="C1128" s="57"/>
      <c r="E1128" s="57"/>
      <c r="G1128" s="57"/>
      <c r="I1128" s="57"/>
    </row>
    <row r="1129" spans="3:9" ht="15" customHeight="1" x14ac:dyDescent="0.25">
      <c r="C1129" s="57"/>
      <c r="E1129" s="57"/>
      <c r="G1129" s="57"/>
      <c r="I1129" s="57"/>
    </row>
    <row r="1130" spans="3:9" ht="15" customHeight="1" x14ac:dyDescent="0.25">
      <c r="C1130" s="57"/>
      <c r="E1130" s="57"/>
      <c r="G1130" s="57"/>
      <c r="I1130" s="57"/>
    </row>
    <row r="1131" spans="3:9" ht="15" customHeight="1" x14ac:dyDescent="0.25">
      <c r="C1131" s="57"/>
      <c r="E1131" s="57"/>
      <c r="G1131" s="57"/>
      <c r="I1131" s="57"/>
    </row>
    <row r="1132" spans="3:9" ht="15" customHeight="1" x14ac:dyDescent="0.25">
      <c r="C1132" s="57"/>
      <c r="E1132" s="57"/>
      <c r="G1132" s="57"/>
      <c r="I1132" s="57"/>
    </row>
    <row r="1133" spans="3:9" ht="15" customHeight="1" x14ac:dyDescent="0.25">
      <c r="C1133" s="57"/>
      <c r="E1133" s="57"/>
      <c r="G1133" s="57"/>
      <c r="I1133" s="57"/>
    </row>
    <row r="1134" spans="3:9" ht="15" customHeight="1" x14ac:dyDescent="0.25">
      <c r="C1134" s="57"/>
      <c r="E1134" s="57"/>
      <c r="G1134" s="57"/>
      <c r="I1134" s="57"/>
    </row>
    <row r="1135" spans="3:9" ht="15" customHeight="1" x14ac:dyDescent="0.25">
      <c r="C1135" s="57"/>
      <c r="E1135" s="57"/>
      <c r="G1135" s="57"/>
      <c r="I1135" s="57"/>
    </row>
    <row r="1136" spans="3:9" ht="15" customHeight="1" x14ac:dyDescent="0.25">
      <c r="C1136" s="57"/>
      <c r="E1136" s="57"/>
      <c r="G1136" s="57"/>
      <c r="I1136" s="57"/>
    </row>
    <row r="1137" spans="3:9" ht="15" customHeight="1" x14ac:dyDescent="0.25">
      <c r="C1137" s="57"/>
      <c r="E1137" s="57"/>
      <c r="G1137" s="57"/>
      <c r="I1137" s="57"/>
    </row>
    <row r="1138" spans="3:9" ht="15" customHeight="1" x14ac:dyDescent="0.25">
      <c r="C1138" s="57"/>
      <c r="E1138" s="57"/>
      <c r="G1138" s="57"/>
      <c r="I1138" s="57"/>
    </row>
    <row r="1139" spans="3:9" ht="15" customHeight="1" x14ac:dyDescent="0.25">
      <c r="C1139" s="57"/>
      <c r="E1139" s="57"/>
      <c r="G1139" s="57"/>
      <c r="I1139" s="57"/>
    </row>
    <row r="1140" spans="3:9" ht="15" customHeight="1" x14ac:dyDescent="0.25">
      <c r="C1140" s="57"/>
      <c r="E1140" s="57"/>
      <c r="G1140" s="57"/>
      <c r="I1140" s="57"/>
    </row>
    <row r="1141" spans="3:9" ht="15" customHeight="1" x14ac:dyDescent="0.25">
      <c r="C1141" s="57"/>
      <c r="E1141" s="57"/>
      <c r="G1141" s="57"/>
      <c r="I1141" s="57"/>
    </row>
    <row r="1142" spans="3:9" ht="15" customHeight="1" x14ac:dyDescent="0.25">
      <c r="C1142" s="57"/>
      <c r="E1142" s="57"/>
      <c r="G1142" s="57"/>
      <c r="I1142" s="57"/>
    </row>
    <row r="1143" spans="3:9" ht="15" customHeight="1" x14ac:dyDescent="0.25">
      <c r="C1143" s="57"/>
      <c r="E1143" s="57"/>
      <c r="G1143" s="57"/>
      <c r="I1143" s="57"/>
    </row>
    <row r="1144" spans="3:9" ht="15" customHeight="1" x14ac:dyDescent="0.25">
      <c r="C1144" s="57"/>
      <c r="E1144" s="57"/>
      <c r="G1144" s="57"/>
      <c r="I1144" s="57"/>
    </row>
    <row r="1145" spans="3:9" ht="15" customHeight="1" x14ac:dyDescent="0.25">
      <c r="C1145" s="57"/>
      <c r="E1145" s="57"/>
      <c r="G1145" s="57"/>
      <c r="I1145" s="57"/>
    </row>
    <row r="1146" spans="3:9" ht="15" customHeight="1" x14ac:dyDescent="0.25">
      <c r="C1146" s="57"/>
      <c r="E1146" s="57"/>
      <c r="G1146" s="57"/>
      <c r="I1146" s="57"/>
    </row>
    <row r="1147" spans="3:9" ht="15" customHeight="1" x14ac:dyDescent="0.25">
      <c r="C1147" s="57"/>
      <c r="E1147" s="57"/>
      <c r="G1147" s="57"/>
      <c r="I1147" s="57"/>
    </row>
    <row r="1148" spans="3:9" ht="15" customHeight="1" x14ac:dyDescent="0.25">
      <c r="C1148" s="57"/>
      <c r="E1148" s="57"/>
      <c r="G1148" s="57"/>
      <c r="I1148" s="57"/>
    </row>
    <row r="1149" spans="3:9" ht="15" customHeight="1" x14ac:dyDescent="0.25">
      <c r="C1149" s="57"/>
      <c r="E1149" s="57"/>
      <c r="G1149" s="57"/>
      <c r="I1149" s="57"/>
    </row>
    <row r="1150" spans="3:9" ht="15" customHeight="1" x14ac:dyDescent="0.25">
      <c r="C1150" s="57"/>
      <c r="E1150" s="57"/>
      <c r="G1150" s="57"/>
      <c r="I1150" s="57"/>
    </row>
    <row r="1151" spans="3:9" ht="15" customHeight="1" x14ac:dyDescent="0.25">
      <c r="C1151" s="57"/>
      <c r="E1151" s="57"/>
      <c r="G1151" s="57"/>
      <c r="I1151" s="57"/>
    </row>
    <row r="1152" spans="3:9" ht="15" customHeight="1" x14ac:dyDescent="0.25">
      <c r="C1152" s="57"/>
      <c r="E1152" s="57"/>
      <c r="G1152" s="57"/>
      <c r="I1152" s="57"/>
    </row>
    <row r="1153" spans="3:9" ht="15" customHeight="1" x14ac:dyDescent="0.25">
      <c r="C1153" s="57"/>
      <c r="E1153" s="57"/>
      <c r="G1153" s="57"/>
      <c r="I1153" s="57"/>
    </row>
    <row r="1154" spans="3:9" ht="15" customHeight="1" x14ac:dyDescent="0.25">
      <c r="C1154" s="57"/>
      <c r="E1154" s="57"/>
      <c r="G1154" s="57"/>
      <c r="I1154" s="57"/>
    </row>
    <row r="1155" spans="3:9" ht="15" customHeight="1" x14ac:dyDescent="0.25">
      <c r="C1155" s="57"/>
      <c r="E1155" s="57"/>
      <c r="G1155" s="57"/>
      <c r="I1155" s="57"/>
    </row>
    <row r="1156" spans="3:9" ht="15" customHeight="1" x14ac:dyDescent="0.25">
      <c r="C1156" s="57"/>
      <c r="E1156" s="57"/>
      <c r="G1156" s="57"/>
      <c r="I1156" s="57"/>
    </row>
    <row r="1157" spans="3:9" ht="15" customHeight="1" x14ac:dyDescent="0.25">
      <c r="C1157" s="57"/>
      <c r="E1157" s="57"/>
      <c r="G1157" s="57"/>
      <c r="I1157" s="57"/>
    </row>
    <row r="1158" spans="3:9" ht="15" customHeight="1" x14ac:dyDescent="0.25">
      <c r="C1158" s="57"/>
      <c r="E1158" s="57"/>
      <c r="G1158" s="57"/>
      <c r="I1158" s="57"/>
    </row>
    <row r="1159" spans="3:9" ht="15" customHeight="1" x14ac:dyDescent="0.25">
      <c r="C1159" s="57"/>
      <c r="E1159" s="57"/>
      <c r="G1159" s="57"/>
      <c r="I1159" s="57"/>
    </row>
    <row r="1160" spans="3:9" ht="15" customHeight="1" x14ac:dyDescent="0.25">
      <c r="C1160" s="57"/>
      <c r="E1160" s="57"/>
      <c r="G1160" s="57"/>
      <c r="I1160" s="57"/>
    </row>
    <row r="1161" spans="3:9" ht="15" customHeight="1" x14ac:dyDescent="0.25">
      <c r="C1161" s="57"/>
      <c r="E1161" s="57"/>
      <c r="G1161" s="57"/>
      <c r="I1161" s="57"/>
    </row>
    <row r="1162" spans="3:9" ht="15" customHeight="1" x14ac:dyDescent="0.25">
      <c r="C1162" s="57"/>
      <c r="E1162" s="57"/>
      <c r="G1162" s="57"/>
      <c r="I1162" s="57"/>
    </row>
    <row r="1163" spans="3:9" ht="15" customHeight="1" x14ac:dyDescent="0.25">
      <c r="C1163" s="57"/>
      <c r="E1163" s="57"/>
      <c r="G1163" s="57"/>
      <c r="I1163" s="57"/>
    </row>
    <row r="1164" spans="3:9" ht="15" customHeight="1" x14ac:dyDescent="0.25">
      <c r="C1164" s="57"/>
      <c r="E1164" s="57"/>
      <c r="G1164" s="57"/>
      <c r="I1164" s="57"/>
    </row>
    <row r="1165" spans="3:9" ht="15" customHeight="1" x14ac:dyDescent="0.25">
      <c r="C1165" s="57"/>
      <c r="E1165" s="57"/>
      <c r="G1165" s="57"/>
      <c r="I1165" s="57"/>
    </row>
    <row r="1166" spans="3:9" ht="15" customHeight="1" x14ac:dyDescent="0.25">
      <c r="C1166" s="57"/>
      <c r="E1166" s="57"/>
      <c r="G1166" s="57"/>
      <c r="I1166" s="57"/>
    </row>
    <row r="1167" spans="3:9" ht="15" customHeight="1" x14ac:dyDescent="0.25">
      <c r="C1167" s="57"/>
      <c r="E1167" s="57"/>
      <c r="G1167" s="57"/>
      <c r="I1167" s="57"/>
    </row>
    <row r="1168" spans="3:9" ht="15" customHeight="1" x14ac:dyDescent="0.25">
      <c r="C1168" s="57"/>
      <c r="E1168" s="57"/>
      <c r="G1168" s="57"/>
      <c r="I1168" s="57"/>
    </row>
    <row r="1169" spans="3:9" ht="15" customHeight="1" x14ac:dyDescent="0.25">
      <c r="C1169" s="57"/>
      <c r="E1169" s="57"/>
      <c r="G1169" s="57"/>
      <c r="I1169" s="57"/>
    </row>
    <row r="1170" spans="3:9" ht="15" customHeight="1" x14ac:dyDescent="0.25">
      <c r="C1170" s="57"/>
      <c r="E1170" s="57"/>
      <c r="G1170" s="57"/>
      <c r="I1170" s="57"/>
    </row>
    <row r="1171" spans="3:9" ht="15" customHeight="1" x14ac:dyDescent="0.25">
      <c r="C1171" s="57"/>
      <c r="E1171" s="57"/>
      <c r="G1171" s="57"/>
      <c r="I1171" s="57"/>
    </row>
    <row r="1172" spans="3:9" ht="15" customHeight="1" x14ac:dyDescent="0.25">
      <c r="C1172" s="57"/>
      <c r="E1172" s="57"/>
      <c r="G1172" s="57"/>
      <c r="I1172" s="57"/>
    </row>
    <row r="1173" spans="3:9" ht="15" customHeight="1" x14ac:dyDescent="0.25">
      <c r="C1173" s="57"/>
      <c r="E1173" s="57"/>
      <c r="G1173" s="57"/>
      <c r="I1173" s="57"/>
    </row>
    <row r="1174" spans="3:9" ht="15" customHeight="1" x14ac:dyDescent="0.25">
      <c r="C1174" s="57"/>
      <c r="E1174" s="57"/>
      <c r="G1174" s="57"/>
      <c r="I1174" s="57"/>
    </row>
    <row r="1175" spans="3:9" ht="15" customHeight="1" x14ac:dyDescent="0.25">
      <c r="C1175" s="57"/>
      <c r="E1175" s="57"/>
      <c r="G1175" s="57"/>
      <c r="I1175" s="57"/>
    </row>
    <row r="1176" spans="3:9" ht="15" customHeight="1" x14ac:dyDescent="0.25">
      <c r="C1176" s="57"/>
      <c r="E1176" s="57"/>
      <c r="G1176" s="57"/>
      <c r="I1176" s="57"/>
    </row>
    <row r="1177" spans="3:9" ht="15" customHeight="1" x14ac:dyDescent="0.25">
      <c r="C1177" s="57"/>
      <c r="E1177" s="57"/>
      <c r="G1177" s="57"/>
      <c r="I1177" s="57"/>
    </row>
    <row r="1178" spans="3:9" ht="15" customHeight="1" x14ac:dyDescent="0.25">
      <c r="C1178" s="57"/>
      <c r="E1178" s="57"/>
      <c r="G1178" s="57"/>
      <c r="I1178" s="57"/>
    </row>
    <row r="1179" spans="3:9" ht="15" customHeight="1" x14ac:dyDescent="0.25">
      <c r="C1179" s="57"/>
      <c r="E1179" s="57"/>
      <c r="G1179" s="57"/>
      <c r="I1179" s="57"/>
    </row>
    <row r="1180" spans="3:9" ht="15" customHeight="1" x14ac:dyDescent="0.25">
      <c r="C1180" s="57"/>
      <c r="E1180" s="57"/>
      <c r="G1180" s="57"/>
      <c r="I1180" s="57"/>
    </row>
    <row r="1181" spans="3:9" ht="15" customHeight="1" x14ac:dyDescent="0.25">
      <c r="C1181" s="57"/>
      <c r="E1181" s="57"/>
      <c r="G1181" s="57"/>
      <c r="I1181" s="57"/>
    </row>
    <row r="1182" spans="3:9" ht="15" customHeight="1" x14ac:dyDescent="0.25">
      <c r="C1182" s="57"/>
      <c r="E1182" s="57"/>
      <c r="G1182" s="57"/>
      <c r="I1182" s="57"/>
    </row>
    <row r="1183" spans="3:9" ht="15" customHeight="1" x14ac:dyDescent="0.25">
      <c r="C1183" s="57"/>
      <c r="E1183" s="57"/>
      <c r="G1183" s="57"/>
      <c r="I1183" s="57"/>
    </row>
    <row r="1184" spans="3:9" ht="15" customHeight="1" x14ac:dyDescent="0.25">
      <c r="C1184" s="57"/>
      <c r="E1184" s="57"/>
      <c r="G1184" s="57"/>
      <c r="I1184" s="57"/>
    </row>
    <row r="1185" spans="3:9" ht="15" customHeight="1" x14ac:dyDescent="0.25">
      <c r="C1185" s="57"/>
      <c r="E1185" s="57"/>
      <c r="G1185" s="57"/>
      <c r="I1185" s="57"/>
    </row>
    <row r="1186" spans="3:9" ht="15" customHeight="1" x14ac:dyDescent="0.25">
      <c r="C1186" s="57"/>
      <c r="E1186" s="57"/>
      <c r="G1186" s="57"/>
      <c r="I1186" s="57"/>
    </row>
    <row r="1187" spans="3:9" ht="15" customHeight="1" x14ac:dyDescent="0.25">
      <c r="C1187" s="57"/>
      <c r="E1187" s="57"/>
      <c r="G1187" s="57"/>
      <c r="I1187" s="57"/>
    </row>
    <row r="1188" spans="3:9" ht="15" customHeight="1" x14ac:dyDescent="0.25">
      <c r="C1188" s="57"/>
      <c r="E1188" s="57"/>
      <c r="G1188" s="57"/>
      <c r="I1188" s="57"/>
    </row>
    <row r="1189" spans="3:9" ht="15" customHeight="1" x14ac:dyDescent="0.25">
      <c r="C1189" s="57"/>
      <c r="E1189" s="57"/>
      <c r="G1189" s="57"/>
      <c r="I1189" s="57"/>
    </row>
    <row r="1190" spans="3:9" ht="15" customHeight="1" x14ac:dyDescent="0.25">
      <c r="C1190" s="57"/>
      <c r="E1190" s="57"/>
      <c r="G1190" s="57"/>
      <c r="I1190" s="57"/>
    </row>
    <row r="1191" spans="3:9" ht="15" customHeight="1" x14ac:dyDescent="0.25">
      <c r="C1191" s="57"/>
      <c r="E1191" s="57"/>
      <c r="G1191" s="57"/>
      <c r="I1191" s="57"/>
    </row>
    <row r="1192" spans="3:9" ht="15" customHeight="1" x14ac:dyDescent="0.25">
      <c r="C1192" s="57"/>
      <c r="E1192" s="57"/>
      <c r="G1192" s="57"/>
      <c r="I1192" s="57"/>
    </row>
    <row r="1193" spans="3:9" ht="15" customHeight="1" x14ac:dyDescent="0.25">
      <c r="C1193" s="57"/>
      <c r="E1193" s="57"/>
      <c r="G1193" s="57"/>
      <c r="I1193" s="57"/>
    </row>
    <row r="1194" spans="3:9" ht="15" customHeight="1" x14ac:dyDescent="0.25">
      <c r="C1194" s="57"/>
      <c r="E1194" s="57"/>
      <c r="G1194" s="57"/>
      <c r="I1194" s="57"/>
    </row>
    <row r="1195" spans="3:9" ht="15" customHeight="1" x14ac:dyDescent="0.25">
      <c r="C1195" s="57"/>
      <c r="E1195" s="57"/>
      <c r="G1195" s="57"/>
      <c r="I1195" s="57"/>
    </row>
    <row r="1196" spans="3:9" ht="15" customHeight="1" x14ac:dyDescent="0.25">
      <c r="C1196" s="57"/>
      <c r="E1196" s="57"/>
      <c r="G1196" s="57"/>
      <c r="I1196" s="57"/>
    </row>
    <row r="1197" spans="3:9" ht="15" customHeight="1" x14ac:dyDescent="0.25">
      <c r="C1197" s="57"/>
      <c r="E1197" s="57"/>
      <c r="G1197" s="57"/>
      <c r="I1197" s="57"/>
    </row>
    <row r="1198" spans="3:9" ht="15" customHeight="1" x14ac:dyDescent="0.25">
      <c r="C1198" s="57"/>
      <c r="E1198" s="57"/>
      <c r="G1198" s="57"/>
      <c r="I1198" s="57"/>
    </row>
    <row r="1199" spans="3:9" ht="15" customHeight="1" x14ac:dyDescent="0.25">
      <c r="C1199" s="57"/>
      <c r="E1199" s="57"/>
      <c r="G1199" s="57"/>
      <c r="I1199" s="57"/>
    </row>
    <row r="1200" spans="3:9" ht="15" customHeight="1" x14ac:dyDescent="0.25">
      <c r="C1200" s="57"/>
      <c r="E1200" s="57"/>
      <c r="G1200" s="57"/>
      <c r="I1200" s="57"/>
    </row>
    <row r="1201" spans="3:9" ht="15" customHeight="1" x14ac:dyDescent="0.25">
      <c r="C1201" s="57"/>
      <c r="E1201" s="57"/>
      <c r="G1201" s="57"/>
      <c r="I1201" s="57"/>
    </row>
    <row r="1202" spans="3:9" ht="15" customHeight="1" x14ac:dyDescent="0.25">
      <c r="C1202" s="57"/>
      <c r="E1202" s="57"/>
      <c r="G1202" s="57"/>
      <c r="I1202" s="57"/>
    </row>
    <row r="1203" spans="3:9" ht="15" customHeight="1" x14ac:dyDescent="0.25">
      <c r="C1203" s="57"/>
      <c r="E1203" s="57"/>
      <c r="G1203" s="57"/>
      <c r="I1203" s="57"/>
    </row>
    <row r="1204" spans="3:9" ht="15" customHeight="1" x14ac:dyDescent="0.25">
      <c r="C1204" s="57"/>
      <c r="E1204" s="57"/>
      <c r="G1204" s="57"/>
      <c r="I1204" s="57"/>
    </row>
    <row r="1205" spans="3:9" ht="15" customHeight="1" x14ac:dyDescent="0.25">
      <c r="C1205" s="57"/>
      <c r="E1205" s="57"/>
      <c r="G1205" s="57"/>
      <c r="I1205" s="57"/>
    </row>
    <row r="1206" spans="3:9" ht="15" customHeight="1" x14ac:dyDescent="0.25">
      <c r="C1206" s="57"/>
      <c r="E1206" s="57"/>
      <c r="G1206" s="57"/>
      <c r="I1206" s="57"/>
    </row>
    <row r="1207" spans="3:9" ht="15" customHeight="1" x14ac:dyDescent="0.25">
      <c r="C1207" s="57"/>
      <c r="E1207" s="57"/>
      <c r="G1207" s="57"/>
      <c r="I1207" s="57"/>
    </row>
    <row r="1208" spans="3:9" ht="15" customHeight="1" x14ac:dyDescent="0.25">
      <c r="C1208" s="57"/>
      <c r="E1208" s="57"/>
      <c r="G1208" s="57"/>
      <c r="I1208" s="57"/>
    </row>
    <row r="1209" spans="3:9" ht="15" customHeight="1" x14ac:dyDescent="0.25">
      <c r="C1209" s="57"/>
      <c r="E1209" s="57"/>
      <c r="G1209" s="57"/>
      <c r="I1209" s="57"/>
    </row>
    <row r="1210" spans="3:9" ht="15" customHeight="1" x14ac:dyDescent="0.25">
      <c r="C1210" s="57"/>
      <c r="E1210" s="57"/>
      <c r="G1210" s="57"/>
      <c r="I1210" s="57"/>
    </row>
    <row r="1211" spans="3:9" ht="15" customHeight="1" x14ac:dyDescent="0.25">
      <c r="C1211" s="57"/>
      <c r="E1211" s="57"/>
      <c r="G1211" s="57"/>
      <c r="I1211" s="57"/>
    </row>
    <row r="1212" spans="3:9" ht="15" customHeight="1" x14ac:dyDescent="0.25">
      <c r="C1212" s="57"/>
      <c r="E1212" s="57"/>
      <c r="G1212" s="57"/>
      <c r="I1212" s="57"/>
    </row>
    <row r="1213" spans="3:9" ht="15" customHeight="1" x14ac:dyDescent="0.25">
      <c r="C1213" s="57"/>
      <c r="E1213" s="57"/>
      <c r="G1213" s="57"/>
      <c r="I1213" s="57"/>
    </row>
    <row r="1214" spans="3:9" ht="15" customHeight="1" x14ac:dyDescent="0.25">
      <c r="C1214" s="57"/>
      <c r="E1214" s="57"/>
      <c r="G1214" s="57"/>
      <c r="I1214" s="57"/>
    </row>
    <row r="1215" spans="3:9" ht="15" customHeight="1" x14ac:dyDescent="0.25">
      <c r="C1215" s="57"/>
      <c r="E1215" s="57"/>
      <c r="G1215" s="57"/>
      <c r="I1215" s="57"/>
    </row>
    <row r="1216" spans="3:9" ht="15" customHeight="1" x14ac:dyDescent="0.25">
      <c r="C1216" s="57"/>
      <c r="E1216" s="57"/>
      <c r="G1216" s="57"/>
      <c r="I1216" s="57"/>
    </row>
    <row r="1217" spans="3:9" ht="15" customHeight="1" x14ac:dyDescent="0.25">
      <c r="C1217" s="57"/>
      <c r="E1217" s="57"/>
      <c r="G1217" s="57"/>
      <c r="I1217" s="57"/>
    </row>
    <row r="1218" spans="3:9" ht="15" customHeight="1" x14ac:dyDescent="0.25">
      <c r="C1218" s="57"/>
      <c r="E1218" s="57"/>
      <c r="G1218" s="57"/>
      <c r="I1218" s="57"/>
    </row>
    <row r="1219" spans="3:9" ht="15" customHeight="1" x14ac:dyDescent="0.25">
      <c r="C1219" s="57"/>
      <c r="E1219" s="57"/>
      <c r="G1219" s="57"/>
      <c r="I1219" s="57"/>
    </row>
    <row r="1220" spans="3:9" ht="15" customHeight="1" x14ac:dyDescent="0.25">
      <c r="C1220" s="57"/>
      <c r="E1220" s="57"/>
      <c r="G1220" s="57"/>
      <c r="I1220" s="57"/>
    </row>
    <row r="1221" spans="3:9" ht="15" customHeight="1" x14ac:dyDescent="0.25">
      <c r="C1221" s="57"/>
      <c r="E1221" s="57"/>
      <c r="G1221" s="57"/>
      <c r="I1221" s="57"/>
    </row>
    <row r="1222" spans="3:9" ht="15" customHeight="1" x14ac:dyDescent="0.25">
      <c r="C1222" s="57"/>
      <c r="E1222" s="57"/>
      <c r="G1222" s="57"/>
      <c r="I1222" s="57"/>
    </row>
    <row r="1223" spans="3:9" ht="15" customHeight="1" x14ac:dyDescent="0.25">
      <c r="C1223" s="57"/>
      <c r="E1223" s="57"/>
      <c r="G1223" s="57"/>
      <c r="I1223" s="57"/>
    </row>
    <row r="1224" spans="3:9" ht="15" customHeight="1" x14ac:dyDescent="0.25">
      <c r="C1224" s="57"/>
      <c r="E1224" s="57"/>
      <c r="G1224" s="57"/>
      <c r="I1224" s="57"/>
    </row>
    <row r="1225" spans="3:9" ht="15" customHeight="1" x14ac:dyDescent="0.25">
      <c r="C1225" s="57"/>
      <c r="E1225" s="57"/>
      <c r="G1225" s="57"/>
      <c r="I1225" s="57"/>
    </row>
    <row r="1226" spans="3:9" ht="15" customHeight="1" x14ac:dyDescent="0.25">
      <c r="C1226" s="57"/>
      <c r="E1226" s="57"/>
      <c r="G1226" s="57"/>
      <c r="I1226" s="57"/>
    </row>
    <row r="1227" spans="3:9" ht="15" customHeight="1" x14ac:dyDescent="0.25">
      <c r="C1227" s="57"/>
      <c r="E1227" s="57"/>
      <c r="G1227" s="57"/>
      <c r="I1227" s="57"/>
    </row>
    <row r="1228" spans="3:9" ht="15" customHeight="1" x14ac:dyDescent="0.25">
      <c r="C1228" s="57"/>
      <c r="E1228" s="57"/>
      <c r="G1228" s="57"/>
      <c r="I1228" s="57"/>
    </row>
    <row r="1229" spans="3:9" ht="15" customHeight="1" x14ac:dyDescent="0.25">
      <c r="C1229" s="57"/>
      <c r="E1229" s="57"/>
      <c r="G1229" s="57"/>
      <c r="I1229" s="57"/>
    </row>
    <row r="1230" spans="3:9" ht="15" customHeight="1" x14ac:dyDescent="0.25">
      <c r="C1230" s="57"/>
      <c r="E1230" s="57"/>
      <c r="G1230" s="57"/>
      <c r="I1230" s="57"/>
    </row>
    <row r="1231" spans="3:9" ht="15" customHeight="1" x14ac:dyDescent="0.25">
      <c r="C1231" s="57"/>
      <c r="E1231" s="57"/>
      <c r="G1231" s="57"/>
      <c r="I1231" s="57"/>
    </row>
    <row r="1232" spans="3:9" ht="15" customHeight="1" x14ac:dyDescent="0.25">
      <c r="C1232" s="57"/>
      <c r="E1232" s="57"/>
      <c r="G1232" s="57"/>
      <c r="I1232" s="57"/>
    </row>
    <row r="1233" spans="3:9" ht="15" customHeight="1" x14ac:dyDescent="0.25">
      <c r="C1233" s="57"/>
      <c r="E1233" s="57"/>
      <c r="G1233" s="57"/>
      <c r="I1233" s="57"/>
    </row>
    <row r="1234" spans="3:9" ht="15" customHeight="1" x14ac:dyDescent="0.25">
      <c r="C1234" s="57"/>
      <c r="E1234" s="57"/>
      <c r="G1234" s="57"/>
      <c r="I1234" s="57"/>
    </row>
    <row r="1235" spans="3:9" ht="15" customHeight="1" x14ac:dyDescent="0.25">
      <c r="C1235" s="57"/>
      <c r="E1235" s="57"/>
      <c r="G1235" s="57"/>
      <c r="I1235" s="57"/>
    </row>
    <row r="1236" spans="3:9" ht="15" customHeight="1" x14ac:dyDescent="0.25">
      <c r="C1236" s="57"/>
      <c r="E1236" s="57"/>
      <c r="G1236" s="57"/>
      <c r="I1236" s="57"/>
    </row>
    <row r="1237" spans="3:9" ht="15" customHeight="1" x14ac:dyDescent="0.25">
      <c r="C1237" s="57"/>
      <c r="E1237" s="57"/>
      <c r="G1237" s="57"/>
      <c r="I1237" s="57"/>
    </row>
    <row r="1238" spans="3:9" ht="15" customHeight="1" x14ac:dyDescent="0.25">
      <c r="C1238" s="57"/>
      <c r="E1238" s="57"/>
      <c r="G1238" s="57"/>
      <c r="I1238" s="57"/>
    </row>
    <row r="1239" spans="3:9" ht="15" customHeight="1" x14ac:dyDescent="0.25">
      <c r="C1239" s="57"/>
      <c r="E1239" s="57"/>
      <c r="G1239" s="57"/>
      <c r="I1239" s="57"/>
    </row>
    <row r="1240" spans="3:9" ht="15" customHeight="1" x14ac:dyDescent="0.25">
      <c r="C1240" s="57"/>
      <c r="E1240" s="57"/>
      <c r="G1240" s="57"/>
      <c r="I1240" s="57"/>
    </row>
    <row r="1241" spans="3:9" ht="15" customHeight="1" x14ac:dyDescent="0.25">
      <c r="C1241" s="57"/>
      <c r="E1241" s="57"/>
      <c r="G1241" s="57"/>
      <c r="I1241" s="57"/>
    </row>
    <row r="1242" spans="3:9" ht="15" customHeight="1" x14ac:dyDescent="0.25">
      <c r="C1242" s="57"/>
      <c r="E1242" s="57"/>
      <c r="G1242" s="57"/>
      <c r="I1242" s="57"/>
    </row>
    <row r="1243" spans="3:9" ht="15" customHeight="1" x14ac:dyDescent="0.25">
      <c r="C1243" s="57"/>
      <c r="E1243" s="57"/>
      <c r="G1243" s="57"/>
      <c r="I1243" s="57"/>
    </row>
    <row r="1244" spans="3:9" ht="15" customHeight="1" x14ac:dyDescent="0.25">
      <c r="C1244" s="57"/>
      <c r="E1244" s="57"/>
      <c r="G1244" s="57"/>
      <c r="I1244" s="57"/>
    </row>
    <row r="1245" spans="3:9" ht="15" customHeight="1" x14ac:dyDescent="0.25">
      <c r="C1245" s="57"/>
      <c r="E1245" s="57"/>
      <c r="G1245" s="57"/>
      <c r="I1245" s="57"/>
    </row>
    <row r="1246" spans="3:9" ht="15" customHeight="1" x14ac:dyDescent="0.25">
      <c r="C1246" s="57"/>
      <c r="E1246" s="57"/>
      <c r="G1246" s="57"/>
      <c r="I1246" s="57"/>
    </row>
    <row r="1247" spans="3:9" ht="15" customHeight="1" x14ac:dyDescent="0.25">
      <c r="C1247" s="57"/>
      <c r="E1247" s="57"/>
      <c r="G1247" s="57"/>
      <c r="I1247" s="57"/>
    </row>
    <row r="1248" spans="3:9" ht="15" customHeight="1" x14ac:dyDescent="0.25">
      <c r="C1248" s="57"/>
      <c r="E1248" s="57"/>
      <c r="G1248" s="57"/>
      <c r="I1248" s="57"/>
    </row>
    <row r="1249" spans="3:9" ht="15" customHeight="1" x14ac:dyDescent="0.25">
      <c r="C1249" s="57"/>
      <c r="E1249" s="57"/>
      <c r="G1249" s="57"/>
      <c r="I1249" s="57"/>
    </row>
    <row r="1250" spans="3:9" ht="15" customHeight="1" x14ac:dyDescent="0.25">
      <c r="C1250" s="57"/>
      <c r="E1250" s="57"/>
      <c r="G1250" s="57"/>
      <c r="I1250" s="57"/>
    </row>
    <row r="1251" spans="3:9" ht="15" customHeight="1" x14ac:dyDescent="0.25">
      <c r="C1251" s="57"/>
      <c r="E1251" s="57"/>
      <c r="G1251" s="57"/>
      <c r="I1251" s="57"/>
    </row>
    <row r="1252" spans="3:9" ht="15" customHeight="1" x14ac:dyDescent="0.25">
      <c r="C1252" s="57"/>
      <c r="E1252" s="57"/>
      <c r="G1252" s="57"/>
      <c r="I1252" s="57"/>
    </row>
    <row r="1253" spans="3:9" ht="15" customHeight="1" x14ac:dyDescent="0.25">
      <c r="C1253" s="57"/>
      <c r="E1253" s="57"/>
      <c r="G1253" s="57"/>
      <c r="I1253" s="57"/>
    </row>
    <row r="1254" spans="3:9" ht="15" customHeight="1" x14ac:dyDescent="0.25">
      <c r="C1254" s="57"/>
      <c r="E1254" s="57"/>
      <c r="G1254" s="57"/>
      <c r="I1254" s="57"/>
    </row>
    <row r="1255" spans="3:9" ht="15" customHeight="1" x14ac:dyDescent="0.25">
      <c r="C1255" s="57"/>
      <c r="E1255" s="57"/>
      <c r="G1255" s="57"/>
      <c r="I1255" s="57"/>
    </row>
    <row r="1256" spans="3:9" ht="15" customHeight="1" x14ac:dyDescent="0.25">
      <c r="C1256" s="57"/>
      <c r="E1256" s="57"/>
      <c r="G1256" s="57"/>
      <c r="I1256" s="57"/>
    </row>
    <row r="1257" spans="3:9" ht="15" customHeight="1" x14ac:dyDescent="0.25">
      <c r="C1257" s="57"/>
      <c r="E1257" s="57"/>
      <c r="G1257" s="57"/>
      <c r="I1257" s="57"/>
    </row>
    <row r="1258" spans="3:9" ht="15" customHeight="1" x14ac:dyDescent="0.25">
      <c r="C1258" s="57"/>
      <c r="E1258" s="57"/>
      <c r="G1258" s="57"/>
      <c r="I1258" s="57"/>
    </row>
    <row r="1259" spans="3:9" ht="15" customHeight="1" x14ac:dyDescent="0.25">
      <c r="C1259" s="57"/>
      <c r="E1259" s="57"/>
      <c r="G1259" s="57"/>
      <c r="I1259" s="57"/>
    </row>
    <row r="1260" spans="3:9" ht="15" customHeight="1" x14ac:dyDescent="0.25">
      <c r="C1260" s="57"/>
      <c r="E1260" s="57"/>
      <c r="G1260" s="57"/>
      <c r="I1260" s="57"/>
    </row>
    <row r="1261" spans="3:9" ht="15" customHeight="1" x14ac:dyDescent="0.25">
      <c r="C1261" s="57"/>
      <c r="E1261" s="57"/>
      <c r="G1261" s="57"/>
      <c r="I1261" s="57"/>
    </row>
    <row r="1262" spans="3:9" ht="15" customHeight="1" x14ac:dyDescent="0.25">
      <c r="C1262" s="57"/>
      <c r="E1262" s="57"/>
      <c r="G1262" s="57"/>
      <c r="I1262" s="57"/>
    </row>
    <row r="1263" spans="3:9" ht="15" customHeight="1" x14ac:dyDescent="0.25">
      <c r="C1263" s="57"/>
      <c r="E1263" s="57"/>
      <c r="G1263" s="57"/>
      <c r="I1263" s="57"/>
    </row>
    <row r="1264" spans="3:9" ht="15" customHeight="1" x14ac:dyDescent="0.25">
      <c r="C1264" s="57"/>
      <c r="E1264" s="57"/>
      <c r="G1264" s="57"/>
      <c r="I1264" s="57"/>
    </row>
    <row r="1265" spans="3:9" ht="15" customHeight="1" x14ac:dyDescent="0.25">
      <c r="C1265" s="57"/>
      <c r="E1265" s="57"/>
      <c r="G1265" s="57"/>
      <c r="I1265" s="57"/>
    </row>
    <row r="1266" spans="3:9" ht="15" customHeight="1" x14ac:dyDescent="0.25">
      <c r="C1266" s="57"/>
      <c r="E1266" s="57"/>
      <c r="G1266" s="57"/>
      <c r="I1266" s="57"/>
    </row>
    <row r="1267" spans="3:9" ht="15" customHeight="1" x14ac:dyDescent="0.25">
      <c r="C1267" s="57"/>
      <c r="E1267" s="57"/>
      <c r="G1267" s="57"/>
      <c r="I1267" s="57"/>
    </row>
    <row r="1268" spans="3:9" ht="15" customHeight="1" x14ac:dyDescent="0.25">
      <c r="C1268" s="57"/>
      <c r="E1268" s="57"/>
      <c r="G1268" s="57"/>
      <c r="I1268" s="57"/>
    </row>
    <row r="1269" spans="3:9" ht="15" customHeight="1" x14ac:dyDescent="0.25">
      <c r="C1269" s="57"/>
      <c r="E1269" s="57"/>
      <c r="G1269" s="57"/>
      <c r="I1269" s="57"/>
    </row>
    <row r="1270" spans="3:9" ht="15" customHeight="1" x14ac:dyDescent="0.25">
      <c r="C1270" s="57"/>
      <c r="E1270" s="57"/>
      <c r="G1270" s="57"/>
      <c r="I1270" s="57"/>
    </row>
    <row r="1271" spans="3:9" ht="15" customHeight="1" x14ac:dyDescent="0.25">
      <c r="C1271" s="57"/>
      <c r="E1271" s="57"/>
      <c r="G1271" s="57"/>
      <c r="I1271" s="57"/>
    </row>
    <row r="1272" spans="3:9" ht="15" customHeight="1" x14ac:dyDescent="0.25">
      <c r="C1272" s="57"/>
      <c r="E1272" s="57"/>
      <c r="G1272" s="57"/>
      <c r="I1272" s="57"/>
    </row>
    <row r="1273" spans="3:9" ht="15" customHeight="1" x14ac:dyDescent="0.25">
      <c r="C1273" s="57"/>
      <c r="E1273" s="57"/>
      <c r="G1273" s="57"/>
      <c r="I1273" s="57"/>
    </row>
    <row r="1274" spans="3:9" ht="15" customHeight="1" x14ac:dyDescent="0.25">
      <c r="C1274" s="57"/>
      <c r="E1274" s="57"/>
      <c r="G1274" s="57"/>
      <c r="I1274" s="57"/>
    </row>
    <row r="1275" spans="3:9" ht="15" customHeight="1" x14ac:dyDescent="0.25">
      <c r="C1275" s="57"/>
      <c r="E1275" s="57"/>
      <c r="G1275" s="57"/>
      <c r="I1275" s="57"/>
    </row>
    <row r="1276" spans="3:9" ht="15" customHeight="1" x14ac:dyDescent="0.25">
      <c r="C1276" s="57"/>
      <c r="E1276" s="57"/>
      <c r="G1276" s="57"/>
      <c r="I1276" s="57"/>
    </row>
    <row r="1277" spans="3:9" ht="15" customHeight="1" x14ac:dyDescent="0.25">
      <c r="C1277" s="57"/>
      <c r="E1277" s="57"/>
      <c r="G1277" s="57"/>
      <c r="I1277" s="57"/>
    </row>
    <row r="1278" spans="3:9" ht="15" customHeight="1" x14ac:dyDescent="0.25">
      <c r="C1278" s="57"/>
      <c r="E1278" s="57"/>
      <c r="G1278" s="57"/>
      <c r="I1278" s="57"/>
    </row>
    <row r="1279" spans="3:9" ht="15" customHeight="1" x14ac:dyDescent="0.25">
      <c r="C1279" s="57"/>
      <c r="E1279" s="57"/>
      <c r="G1279" s="57"/>
      <c r="I1279" s="57"/>
    </row>
    <row r="1280" spans="3:9" ht="15" customHeight="1" x14ac:dyDescent="0.25">
      <c r="C1280" s="57"/>
      <c r="E1280" s="57"/>
      <c r="G1280" s="57"/>
      <c r="I1280" s="57"/>
    </row>
    <row r="1281" spans="3:9" ht="15" customHeight="1" x14ac:dyDescent="0.25">
      <c r="C1281" s="57"/>
      <c r="E1281" s="57"/>
      <c r="G1281" s="57"/>
      <c r="I1281" s="57"/>
    </row>
    <row r="1282" spans="3:9" ht="15" customHeight="1" x14ac:dyDescent="0.25">
      <c r="C1282" s="57"/>
      <c r="E1282" s="57"/>
      <c r="G1282" s="57"/>
      <c r="I1282" s="57"/>
    </row>
    <row r="1283" spans="3:9" ht="15" customHeight="1" x14ac:dyDescent="0.25">
      <c r="C1283" s="57"/>
      <c r="E1283" s="57"/>
      <c r="G1283" s="57"/>
      <c r="I1283" s="57"/>
    </row>
    <row r="1284" spans="3:9" ht="15" customHeight="1" x14ac:dyDescent="0.25">
      <c r="C1284" s="57"/>
      <c r="E1284" s="57"/>
      <c r="G1284" s="57"/>
      <c r="I1284" s="57"/>
    </row>
    <row r="1285" spans="3:9" ht="15" customHeight="1" x14ac:dyDescent="0.25">
      <c r="C1285" s="57"/>
      <c r="E1285" s="57"/>
      <c r="G1285" s="57"/>
      <c r="I1285" s="57"/>
    </row>
    <row r="1286" spans="3:9" ht="15" customHeight="1" x14ac:dyDescent="0.25">
      <c r="C1286" s="57"/>
      <c r="E1286" s="57"/>
      <c r="G1286" s="57"/>
      <c r="I1286" s="57"/>
    </row>
    <row r="1287" spans="3:9" ht="15" customHeight="1" x14ac:dyDescent="0.25">
      <c r="C1287" s="57"/>
      <c r="E1287" s="57"/>
      <c r="G1287" s="57"/>
      <c r="I1287" s="57"/>
    </row>
    <row r="1288" spans="3:9" ht="15" customHeight="1" x14ac:dyDescent="0.25">
      <c r="C1288" s="57"/>
      <c r="E1288" s="57"/>
      <c r="G1288" s="57"/>
      <c r="I1288" s="57"/>
    </row>
    <row r="1289" spans="3:9" ht="15" customHeight="1" x14ac:dyDescent="0.25">
      <c r="C1289" s="57"/>
      <c r="E1289" s="57"/>
      <c r="G1289" s="57"/>
      <c r="I1289" s="57"/>
    </row>
    <row r="1290" spans="3:9" ht="15" customHeight="1" x14ac:dyDescent="0.25">
      <c r="C1290" s="57"/>
      <c r="E1290" s="57"/>
      <c r="G1290" s="57"/>
      <c r="I1290" s="57"/>
    </row>
    <row r="1291" spans="3:9" ht="15" customHeight="1" x14ac:dyDescent="0.25">
      <c r="C1291" s="57"/>
      <c r="E1291" s="57"/>
      <c r="G1291" s="57"/>
      <c r="I1291" s="57"/>
    </row>
    <row r="1292" spans="3:9" ht="15" customHeight="1" x14ac:dyDescent="0.25">
      <c r="C1292" s="57"/>
      <c r="E1292" s="57"/>
      <c r="G1292" s="57"/>
      <c r="I1292" s="57"/>
    </row>
    <row r="1293" spans="3:9" ht="15" customHeight="1" x14ac:dyDescent="0.25">
      <c r="C1293" s="57"/>
      <c r="E1293" s="57"/>
      <c r="G1293" s="57"/>
      <c r="I1293" s="57"/>
    </row>
    <row r="1294" spans="3:9" ht="15" customHeight="1" x14ac:dyDescent="0.25">
      <c r="C1294" s="57"/>
      <c r="E1294" s="57"/>
      <c r="G1294" s="57"/>
      <c r="I1294" s="57"/>
    </row>
    <row r="1295" spans="3:9" ht="15" customHeight="1" x14ac:dyDescent="0.25">
      <c r="C1295" s="57"/>
      <c r="E1295" s="57"/>
      <c r="G1295" s="57"/>
      <c r="I1295" s="57"/>
    </row>
    <row r="1296" spans="3:9" ht="15" customHeight="1" x14ac:dyDescent="0.25">
      <c r="C1296" s="57"/>
      <c r="E1296" s="57"/>
      <c r="G1296" s="57"/>
      <c r="I1296" s="57"/>
    </row>
    <row r="1297" spans="3:9" ht="15" customHeight="1" x14ac:dyDescent="0.25">
      <c r="C1297" s="57"/>
      <c r="E1297" s="57"/>
      <c r="G1297" s="57"/>
      <c r="I1297" s="57"/>
    </row>
    <row r="1298" spans="3:9" ht="15" customHeight="1" x14ac:dyDescent="0.25">
      <c r="C1298" s="57"/>
      <c r="E1298" s="57"/>
      <c r="G1298" s="57"/>
      <c r="I1298" s="57"/>
    </row>
    <row r="1299" spans="3:9" ht="15" customHeight="1" x14ac:dyDescent="0.25">
      <c r="C1299" s="57"/>
      <c r="E1299" s="57"/>
      <c r="G1299" s="57"/>
      <c r="I1299" s="57"/>
    </row>
    <row r="1300" spans="3:9" ht="15" customHeight="1" x14ac:dyDescent="0.25">
      <c r="C1300" s="57"/>
      <c r="E1300" s="57"/>
      <c r="G1300" s="57"/>
      <c r="I1300" s="57"/>
    </row>
    <row r="1301" spans="3:9" ht="15" customHeight="1" x14ac:dyDescent="0.25">
      <c r="C1301" s="57"/>
      <c r="E1301" s="57"/>
      <c r="G1301" s="57"/>
      <c r="I1301" s="57"/>
    </row>
    <row r="1302" spans="3:9" ht="15" customHeight="1" x14ac:dyDescent="0.25">
      <c r="C1302" s="57"/>
      <c r="E1302" s="57"/>
      <c r="G1302" s="57"/>
      <c r="I1302" s="57"/>
    </row>
    <row r="1303" spans="3:9" ht="15" customHeight="1" x14ac:dyDescent="0.25">
      <c r="C1303" s="57"/>
      <c r="E1303" s="57"/>
      <c r="G1303" s="57"/>
      <c r="I1303" s="57"/>
    </row>
    <row r="1304" spans="3:9" ht="15" customHeight="1" x14ac:dyDescent="0.25">
      <c r="C1304" s="57"/>
      <c r="E1304" s="57"/>
      <c r="G1304" s="57"/>
      <c r="I1304" s="57"/>
    </row>
    <row r="1305" spans="3:9" ht="15" customHeight="1" x14ac:dyDescent="0.25">
      <c r="C1305" s="57"/>
      <c r="E1305" s="57"/>
      <c r="G1305" s="57"/>
      <c r="I1305" s="57"/>
    </row>
    <row r="1306" spans="3:9" ht="15" customHeight="1" x14ac:dyDescent="0.25">
      <c r="C1306" s="57"/>
      <c r="E1306" s="57"/>
      <c r="G1306" s="57"/>
      <c r="I1306" s="57"/>
    </row>
    <row r="1307" spans="3:9" ht="15" customHeight="1" x14ac:dyDescent="0.25">
      <c r="C1307" s="57"/>
      <c r="E1307" s="57"/>
      <c r="G1307" s="57"/>
      <c r="I1307" s="57"/>
    </row>
    <row r="1308" spans="3:9" ht="15" customHeight="1" x14ac:dyDescent="0.25">
      <c r="C1308" s="57"/>
      <c r="E1308" s="57"/>
      <c r="G1308" s="57"/>
      <c r="I1308" s="57"/>
    </row>
    <row r="1309" spans="3:9" ht="15" customHeight="1" x14ac:dyDescent="0.25">
      <c r="C1309" s="57"/>
      <c r="E1309" s="57"/>
      <c r="G1309" s="57"/>
      <c r="I1309" s="57"/>
    </row>
    <row r="1310" spans="3:9" ht="15" customHeight="1" x14ac:dyDescent="0.25">
      <c r="C1310" s="57"/>
      <c r="E1310" s="57"/>
      <c r="G1310" s="57"/>
      <c r="I1310" s="57"/>
    </row>
    <row r="1311" spans="3:9" ht="15" customHeight="1" x14ac:dyDescent="0.25">
      <c r="C1311" s="57"/>
      <c r="E1311" s="57"/>
      <c r="G1311" s="57"/>
      <c r="I1311" s="57"/>
    </row>
    <row r="1312" spans="3:9" ht="15" customHeight="1" x14ac:dyDescent="0.25">
      <c r="C1312" s="57"/>
      <c r="E1312" s="57"/>
      <c r="G1312" s="57"/>
      <c r="I1312" s="57"/>
    </row>
    <row r="1313" spans="3:9" ht="15" customHeight="1" x14ac:dyDescent="0.25">
      <c r="C1313" s="57"/>
      <c r="E1313" s="57"/>
      <c r="G1313" s="57"/>
      <c r="I1313" s="57"/>
    </row>
    <row r="1314" spans="3:9" ht="15" customHeight="1" x14ac:dyDescent="0.25">
      <c r="C1314" s="57"/>
      <c r="E1314" s="57"/>
      <c r="G1314" s="57"/>
      <c r="I1314" s="57"/>
    </row>
    <row r="1315" spans="3:9" ht="15" customHeight="1" x14ac:dyDescent="0.25">
      <c r="C1315" s="57"/>
      <c r="E1315" s="57"/>
      <c r="G1315" s="57"/>
      <c r="I1315" s="57"/>
    </row>
    <row r="1316" spans="3:9" ht="15" customHeight="1" x14ac:dyDescent="0.25">
      <c r="C1316" s="57"/>
      <c r="E1316" s="57"/>
      <c r="G1316" s="57"/>
      <c r="I1316" s="57"/>
    </row>
    <row r="1317" spans="3:9" ht="15" customHeight="1" x14ac:dyDescent="0.25">
      <c r="C1317" s="57"/>
      <c r="E1317" s="57"/>
      <c r="G1317" s="57"/>
      <c r="I1317" s="57"/>
    </row>
    <row r="1318" spans="3:9" ht="15" customHeight="1" x14ac:dyDescent="0.25">
      <c r="C1318" s="57"/>
      <c r="E1318" s="57"/>
      <c r="G1318" s="57"/>
      <c r="I1318" s="57"/>
    </row>
    <row r="1319" spans="3:9" ht="15" customHeight="1" x14ac:dyDescent="0.25">
      <c r="C1319" s="57"/>
      <c r="E1319" s="57"/>
      <c r="G1319" s="57"/>
      <c r="I1319" s="57"/>
    </row>
    <row r="1320" spans="3:9" ht="15" customHeight="1" x14ac:dyDescent="0.25">
      <c r="C1320" s="57"/>
      <c r="E1320" s="57"/>
      <c r="G1320" s="57"/>
      <c r="I1320" s="57"/>
    </row>
    <row r="1321" spans="3:9" ht="15" customHeight="1" x14ac:dyDescent="0.25">
      <c r="C1321" s="57"/>
      <c r="E1321" s="57"/>
      <c r="G1321" s="57"/>
      <c r="I1321" s="57"/>
    </row>
    <row r="1322" spans="3:9" ht="15" customHeight="1" x14ac:dyDescent="0.25">
      <c r="C1322" s="57"/>
      <c r="E1322" s="57"/>
      <c r="G1322" s="57"/>
      <c r="I1322" s="57"/>
    </row>
    <row r="1323" spans="3:9" ht="15" customHeight="1" x14ac:dyDescent="0.25">
      <c r="C1323" s="57"/>
      <c r="E1323" s="57"/>
      <c r="G1323" s="57"/>
      <c r="I1323" s="57"/>
    </row>
    <row r="1324" spans="3:9" ht="15" customHeight="1" x14ac:dyDescent="0.25">
      <c r="C1324" s="57"/>
      <c r="E1324" s="57"/>
      <c r="G1324" s="57"/>
      <c r="I1324" s="57"/>
    </row>
    <row r="1325" spans="3:9" ht="15" customHeight="1" x14ac:dyDescent="0.25">
      <c r="C1325" s="57"/>
      <c r="E1325" s="57"/>
      <c r="G1325" s="57"/>
      <c r="I1325" s="57"/>
    </row>
    <row r="1326" spans="3:9" ht="15" customHeight="1" x14ac:dyDescent="0.25">
      <c r="C1326" s="57"/>
      <c r="E1326" s="57"/>
      <c r="G1326" s="57"/>
      <c r="I1326" s="57"/>
    </row>
    <row r="1327" spans="3:9" ht="15" customHeight="1" x14ac:dyDescent="0.25">
      <c r="C1327" s="57"/>
      <c r="E1327" s="57"/>
      <c r="G1327" s="57"/>
      <c r="I1327" s="57"/>
    </row>
    <row r="1328" spans="3:9" ht="15" customHeight="1" x14ac:dyDescent="0.25">
      <c r="C1328" s="57"/>
      <c r="E1328" s="57"/>
      <c r="G1328" s="57"/>
      <c r="I1328" s="57"/>
    </row>
    <row r="1329" spans="3:9" ht="15" customHeight="1" x14ac:dyDescent="0.25">
      <c r="C1329" s="57"/>
      <c r="E1329" s="57"/>
      <c r="G1329" s="57"/>
      <c r="I1329" s="57"/>
    </row>
    <row r="1330" spans="3:9" ht="15" customHeight="1" x14ac:dyDescent="0.25">
      <c r="C1330" s="57"/>
      <c r="E1330" s="57"/>
      <c r="G1330" s="57"/>
      <c r="I1330" s="57"/>
    </row>
    <row r="1331" spans="3:9" ht="15" customHeight="1" x14ac:dyDescent="0.25">
      <c r="C1331" s="57"/>
      <c r="E1331" s="57"/>
      <c r="G1331" s="57"/>
      <c r="I1331" s="57"/>
    </row>
    <row r="1332" spans="3:9" ht="15" customHeight="1" x14ac:dyDescent="0.25">
      <c r="C1332" s="57"/>
      <c r="E1332" s="57"/>
      <c r="G1332" s="57"/>
      <c r="I1332" s="57"/>
    </row>
    <row r="1333" spans="3:9" ht="15" customHeight="1" x14ac:dyDescent="0.25">
      <c r="C1333" s="57"/>
      <c r="E1333" s="57"/>
      <c r="G1333" s="57"/>
      <c r="I1333" s="57"/>
    </row>
    <row r="1334" spans="3:9" ht="15" customHeight="1" x14ac:dyDescent="0.25">
      <c r="C1334" s="57"/>
      <c r="E1334" s="57"/>
      <c r="G1334" s="57"/>
      <c r="I1334" s="57"/>
    </row>
    <row r="1335" spans="3:9" ht="15" customHeight="1" x14ac:dyDescent="0.25">
      <c r="C1335" s="57"/>
      <c r="E1335" s="57"/>
      <c r="G1335" s="57"/>
      <c r="I1335" s="57"/>
    </row>
    <row r="1336" spans="3:9" ht="15" customHeight="1" x14ac:dyDescent="0.25">
      <c r="C1336" s="57"/>
      <c r="E1336" s="57"/>
      <c r="G1336" s="57"/>
      <c r="I1336" s="57"/>
    </row>
    <row r="1337" spans="3:9" ht="15" customHeight="1" x14ac:dyDescent="0.25">
      <c r="C1337" s="57"/>
      <c r="E1337" s="57"/>
      <c r="G1337" s="57"/>
      <c r="I1337" s="57"/>
    </row>
    <row r="1338" spans="3:9" ht="15" customHeight="1" x14ac:dyDescent="0.25">
      <c r="C1338" s="57"/>
      <c r="E1338" s="57"/>
      <c r="G1338" s="57"/>
      <c r="I1338" s="57"/>
    </row>
    <row r="1339" spans="3:9" ht="15" customHeight="1" x14ac:dyDescent="0.25">
      <c r="C1339" s="57"/>
      <c r="E1339" s="57"/>
      <c r="G1339" s="57"/>
      <c r="I1339" s="57"/>
    </row>
    <row r="1340" spans="3:9" ht="15" customHeight="1" x14ac:dyDescent="0.25">
      <c r="C1340" s="57"/>
      <c r="E1340" s="57"/>
      <c r="G1340" s="57"/>
      <c r="I1340" s="57"/>
    </row>
    <row r="1341" spans="3:9" ht="15" customHeight="1" x14ac:dyDescent="0.25">
      <c r="C1341" s="57"/>
      <c r="E1341" s="57"/>
      <c r="G1341" s="57"/>
      <c r="I1341" s="57"/>
    </row>
    <row r="1342" spans="3:9" ht="15" customHeight="1" x14ac:dyDescent="0.25">
      <c r="C1342" s="57"/>
      <c r="E1342" s="57"/>
      <c r="G1342" s="57"/>
      <c r="I1342" s="57"/>
    </row>
    <row r="1343" spans="3:9" ht="15" customHeight="1" x14ac:dyDescent="0.25">
      <c r="C1343" s="57"/>
      <c r="E1343" s="57"/>
      <c r="G1343" s="57"/>
      <c r="I1343" s="57"/>
    </row>
    <row r="1344" spans="3:9" ht="15" customHeight="1" x14ac:dyDescent="0.25">
      <c r="C1344" s="57"/>
      <c r="E1344" s="57"/>
      <c r="G1344" s="57"/>
      <c r="I1344" s="57"/>
    </row>
    <row r="1345" spans="3:9" ht="15" customHeight="1" x14ac:dyDescent="0.25">
      <c r="C1345" s="57"/>
      <c r="E1345" s="57"/>
      <c r="G1345" s="57"/>
      <c r="I1345" s="57"/>
    </row>
    <row r="1346" spans="3:9" ht="15" customHeight="1" x14ac:dyDescent="0.25">
      <c r="C1346" s="57"/>
      <c r="E1346" s="57"/>
      <c r="G1346" s="57"/>
      <c r="I1346" s="57"/>
    </row>
    <row r="1347" spans="3:9" ht="15" customHeight="1" x14ac:dyDescent="0.25">
      <c r="C1347" s="57"/>
      <c r="E1347" s="57"/>
      <c r="G1347" s="57"/>
      <c r="I1347" s="57"/>
    </row>
    <row r="1348" spans="3:9" ht="15" customHeight="1" x14ac:dyDescent="0.25">
      <c r="C1348" s="57"/>
      <c r="E1348" s="57"/>
      <c r="G1348" s="57"/>
      <c r="I1348" s="57"/>
    </row>
    <row r="1349" spans="3:9" ht="15" customHeight="1" x14ac:dyDescent="0.25">
      <c r="C1349" s="57"/>
      <c r="E1349" s="57"/>
      <c r="G1349" s="57"/>
      <c r="I1349" s="57"/>
    </row>
    <row r="1350" spans="3:9" ht="15" customHeight="1" x14ac:dyDescent="0.25">
      <c r="C1350" s="57"/>
      <c r="E1350" s="57"/>
      <c r="G1350" s="57"/>
      <c r="I1350" s="57"/>
    </row>
    <row r="1351" spans="3:9" ht="15" customHeight="1" x14ac:dyDescent="0.25">
      <c r="C1351" s="57"/>
      <c r="E1351" s="57"/>
      <c r="G1351" s="57"/>
      <c r="I1351" s="57"/>
    </row>
    <row r="1352" spans="3:9" ht="15" customHeight="1" x14ac:dyDescent="0.25">
      <c r="C1352" s="57"/>
      <c r="E1352" s="57"/>
      <c r="G1352" s="57"/>
      <c r="I1352" s="57"/>
    </row>
    <row r="1353" spans="3:9" ht="15" customHeight="1" x14ac:dyDescent="0.25">
      <c r="C1353" s="57"/>
      <c r="E1353" s="57"/>
      <c r="G1353" s="57"/>
      <c r="I1353" s="57"/>
    </row>
    <row r="1354" spans="3:9" ht="15" customHeight="1" x14ac:dyDescent="0.25">
      <c r="C1354" s="57"/>
      <c r="E1354" s="57"/>
      <c r="G1354" s="57"/>
      <c r="I1354" s="57"/>
    </row>
    <row r="1355" spans="3:9" ht="15" customHeight="1" x14ac:dyDescent="0.25">
      <c r="C1355" s="57"/>
      <c r="E1355" s="57"/>
      <c r="G1355" s="57"/>
      <c r="I1355" s="57"/>
    </row>
    <row r="1356" spans="3:9" ht="15" customHeight="1" x14ac:dyDescent="0.25">
      <c r="C1356" s="57"/>
      <c r="E1356" s="57"/>
      <c r="G1356" s="57"/>
      <c r="I1356" s="57"/>
    </row>
    <row r="1357" spans="3:9" ht="15" customHeight="1" x14ac:dyDescent="0.25">
      <c r="C1357" s="57"/>
      <c r="E1357" s="57"/>
      <c r="G1357" s="57"/>
      <c r="I1357" s="57"/>
    </row>
    <row r="1358" spans="3:9" ht="15" customHeight="1" x14ac:dyDescent="0.25">
      <c r="C1358" s="57"/>
      <c r="E1358" s="57"/>
      <c r="G1358" s="57"/>
      <c r="I1358" s="57"/>
    </row>
    <row r="1359" spans="3:9" ht="15" customHeight="1" x14ac:dyDescent="0.25">
      <c r="C1359" s="57"/>
      <c r="E1359" s="57"/>
      <c r="G1359" s="57"/>
      <c r="I1359" s="57"/>
    </row>
    <row r="1360" spans="3:9" ht="15" customHeight="1" x14ac:dyDescent="0.25">
      <c r="C1360" s="57"/>
      <c r="E1360" s="57"/>
      <c r="G1360" s="57"/>
      <c r="I1360" s="57"/>
    </row>
    <row r="1361" spans="3:9" ht="15" customHeight="1" x14ac:dyDescent="0.25">
      <c r="C1361" s="57"/>
      <c r="E1361" s="57"/>
      <c r="G1361" s="57"/>
      <c r="I1361" s="57"/>
    </row>
    <row r="1362" spans="3:9" ht="15" customHeight="1" x14ac:dyDescent="0.25">
      <c r="C1362" s="57"/>
      <c r="E1362" s="57"/>
      <c r="G1362" s="57"/>
      <c r="I1362" s="57"/>
    </row>
    <row r="1363" spans="3:9" ht="15" customHeight="1" x14ac:dyDescent="0.25">
      <c r="C1363" s="57"/>
      <c r="E1363" s="57"/>
      <c r="G1363" s="57"/>
      <c r="I1363" s="57"/>
    </row>
    <row r="1364" spans="3:9" ht="15" customHeight="1" x14ac:dyDescent="0.25">
      <c r="C1364" s="57"/>
      <c r="E1364" s="57"/>
      <c r="G1364" s="57"/>
      <c r="I1364" s="57"/>
    </row>
    <row r="1365" spans="3:9" ht="15" customHeight="1" x14ac:dyDescent="0.25">
      <c r="C1365" s="57"/>
      <c r="E1365" s="57"/>
      <c r="G1365" s="57"/>
      <c r="I1365" s="57"/>
    </row>
    <row r="1366" spans="3:9" ht="15" customHeight="1" x14ac:dyDescent="0.25">
      <c r="C1366" s="57"/>
      <c r="E1366" s="57"/>
      <c r="G1366" s="57"/>
      <c r="I1366" s="57"/>
    </row>
    <row r="1367" spans="3:9" ht="15" customHeight="1" x14ac:dyDescent="0.25">
      <c r="C1367" s="57"/>
      <c r="E1367" s="57"/>
      <c r="G1367" s="57"/>
      <c r="I1367" s="57"/>
    </row>
    <row r="1368" spans="3:9" ht="15" customHeight="1" x14ac:dyDescent="0.25">
      <c r="C1368" s="57"/>
      <c r="E1368" s="57"/>
      <c r="G1368" s="57"/>
      <c r="I1368" s="57"/>
    </row>
    <row r="1369" spans="3:9" ht="15" customHeight="1" x14ac:dyDescent="0.25">
      <c r="C1369" s="57"/>
      <c r="E1369" s="57"/>
      <c r="G1369" s="57"/>
      <c r="I1369" s="57"/>
    </row>
    <row r="1370" spans="3:9" ht="15" customHeight="1" x14ac:dyDescent="0.25">
      <c r="C1370" s="57"/>
      <c r="E1370" s="57"/>
      <c r="G1370" s="57"/>
      <c r="I1370" s="57"/>
    </row>
    <row r="1371" spans="3:9" ht="15" customHeight="1" x14ac:dyDescent="0.25">
      <c r="C1371" s="57"/>
      <c r="E1371" s="57"/>
      <c r="G1371" s="57"/>
      <c r="I1371" s="57"/>
    </row>
    <row r="1372" spans="3:9" ht="15" customHeight="1" x14ac:dyDescent="0.25">
      <c r="C1372" s="57"/>
      <c r="E1372" s="57"/>
      <c r="G1372" s="57"/>
      <c r="I1372" s="57"/>
    </row>
    <row r="1373" spans="3:9" ht="15" customHeight="1" x14ac:dyDescent="0.25">
      <c r="C1373" s="57"/>
      <c r="E1373" s="57"/>
      <c r="G1373" s="57"/>
      <c r="I1373" s="57"/>
    </row>
    <row r="1374" spans="3:9" ht="15" customHeight="1" x14ac:dyDescent="0.25">
      <c r="C1374" s="57"/>
      <c r="E1374" s="57"/>
      <c r="G1374" s="57"/>
      <c r="I1374" s="57"/>
    </row>
    <row r="1375" spans="3:9" ht="15" customHeight="1" x14ac:dyDescent="0.25">
      <c r="C1375" s="57"/>
      <c r="E1375" s="57"/>
      <c r="G1375" s="57"/>
      <c r="I1375" s="57"/>
    </row>
    <row r="1376" spans="3:9" ht="15" customHeight="1" x14ac:dyDescent="0.25">
      <c r="C1376" s="57"/>
      <c r="E1376" s="57"/>
      <c r="G1376" s="57"/>
      <c r="I1376" s="57"/>
    </row>
    <row r="1377" spans="3:9" ht="15" customHeight="1" x14ac:dyDescent="0.25">
      <c r="C1377" s="57"/>
      <c r="E1377" s="57"/>
      <c r="G1377" s="57"/>
      <c r="I1377" s="57"/>
    </row>
    <row r="1378" spans="3:9" ht="15" customHeight="1" x14ac:dyDescent="0.25">
      <c r="C1378" s="57"/>
      <c r="E1378" s="57"/>
      <c r="G1378" s="57"/>
      <c r="I1378" s="57"/>
    </row>
    <row r="1379" spans="3:9" ht="15" customHeight="1" x14ac:dyDescent="0.25">
      <c r="C1379" s="57"/>
      <c r="E1379" s="57"/>
      <c r="G1379" s="57"/>
      <c r="I1379" s="57"/>
    </row>
    <row r="1380" spans="3:9" ht="15" customHeight="1" x14ac:dyDescent="0.25">
      <c r="C1380" s="57"/>
      <c r="E1380" s="57"/>
      <c r="G1380" s="57"/>
      <c r="I1380" s="57"/>
    </row>
    <row r="1381" spans="3:9" ht="15" customHeight="1" x14ac:dyDescent="0.25">
      <c r="C1381" s="57"/>
      <c r="E1381" s="57"/>
      <c r="G1381" s="57"/>
      <c r="I1381" s="57"/>
    </row>
    <row r="1382" spans="3:9" ht="15" customHeight="1" x14ac:dyDescent="0.25">
      <c r="C1382" s="57"/>
      <c r="E1382" s="57"/>
      <c r="G1382" s="57"/>
      <c r="I1382" s="57"/>
    </row>
    <row r="1383" spans="3:9" ht="15" customHeight="1" x14ac:dyDescent="0.25">
      <c r="C1383" s="57"/>
      <c r="E1383" s="57"/>
      <c r="G1383" s="57"/>
      <c r="I1383" s="57"/>
    </row>
    <row r="1384" spans="3:9" ht="15" customHeight="1" x14ac:dyDescent="0.25">
      <c r="C1384" s="57"/>
      <c r="E1384" s="57"/>
      <c r="G1384" s="57"/>
      <c r="I1384" s="57"/>
    </row>
    <row r="1385" spans="3:9" ht="15" customHeight="1" x14ac:dyDescent="0.25">
      <c r="C1385" s="57"/>
      <c r="E1385" s="57"/>
      <c r="G1385" s="57"/>
      <c r="I1385" s="57"/>
    </row>
    <row r="1386" spans="3:9" ht="15" customHeight="1" x14ac:dyDescent="0.25">
      <c r="C1386" s="57"/>
      <c r="E1386" s="57"/>
      <c r="G1386" s="57"/>
      <c r="I1386" s="57"/>
    </row>
    <row r="1387" spans="3:9" ht="15" customHeight="1" x14ac:dyDescent="0.25">
      <c r="C1387" s="57"/>
      <c r="E1387" s="57"/>
      <c r="G1387" s="57"/>
      <c r="I1387" s="57"/>
    </row>
    <row r="1388" spans="3:9" ht="15" customHeight="1" x14ac:dyDescent="0.25">
      <c r="C1388" s="57"/>
      <c r="E1388" s="57"/>
      <c r="G1388" s="57"/>
      <c r="I1388" s="57"/>
    </row>
    <row r="1389" spans="3:9" ht="15" customHeight="1" x14ac:dyDescent="0.25">
      <c r="C1389" s="57"/>
      <c r="E1389" s="57"/>
      <c r="G1389" s="57"/>
      <c r="I1389" s="57"/>
    </row>
    <row r="1390" spans="3:9" ht="15" customHeight="1" x14ac:dyDescent="0.25">
      <c r="C1390" s="57"/>
      <c r="E1390" s="57"/>
      <c r="G1390" s="57"/>
      <c r="I1390" s="57"/>
    </row>
    <row r="1391" spans="3:9" ht="15" customHeight="1" x14ac:dyDescent="0.25">
      <c r="C1391" s="57"/>
      <c r="E1391" s="57"/>
      <c r="G1391" s="57"/>
      <c r="I1391" s="57"/>
    </row>
    <row r="1392" spans="3:9" ht="15" customHeight="1" x14ac:dyDescent="0.25">
      <c r="C1392" s="57"/>
      <c r="E1392" s="57"/>
      <c r="G1392" s="57"/>
      <c r="I1392" s="57"/>
    </row>
    <row r="1393" spans="3:9" ht="15" customHeight="1" x14ac:dyDescent="0.25">
      <c r="C1393" s="57"/>
      <c r="E1393" s="57"/>
      <c r="G1393" s="57"/>
      <c r="I1393" s="57"/>
    </row>
    <row r="1394" spans="3:9" ht="15" customHeight="1" x14ac:dyDescent="0.25">
      <c r="C1394" s="57"/>
      <c r="E1394" s="57"/>
      <c r="G1394" s="57"/>
      <c r="I1394" s="57"/>
    </row>
    <row r="1395" spans="3:9" ht="15" customHeight="1" x14ac:dyDescent="0.25">
      <c r="C1395" s="57"/>
      <c r="E1395" s="57"/>
      <c r="G1395" s="57"/>
      <c r="I1395" s="57"/>
    </row>
    <row r="1396" spans="3:9" ht="15" customHeight="1" x14ac:dyDescent="0.25">
      <c r="C1396" s="57"/>
      <c r="E1396" s="57"/>
      <c r="G1396" s="57"/>
      <c r="I1396" s="57"/>
    </row>
    <row r="1397" spans="3:9" ht="15" customHeight="1" x14ac:dyDescent="0.25">
      <c r="C1397" s="57"/>
      <c r="E1397" s="57"/>
      <c r="G1397" s="57"/>
      <c r="I1397" s="57"/>
    </row>
    <row r="1398" spans="3:9" ht="15" customHeight="1" x14ac:dyDescent="0.25">
      <c r="C1398" s="57"/>
      <c r="E1398" s="57"/>
      <c r="G1398" s="57"/>
      <c r="I1398" s="57"/>
    </row>
    <row r="1399" spans="3:9" ht="15" customHeight="1" x14ac:dyDescent="0.25">
      <c r="C1399" s="57"/>
      <c r="E1399" s="57"/>
      <c r="G1399" s="57"/>
      <c r="I1399" s="57"/>
    </row>
    <row r="1400" spans="3:9" ht="15" customHeight="1" x14ac:dyDescent="0.25">
      <c r="C1400" s="57"/>
      <c r="E1400" s="57"/>
      <c r="G1400" s="57"/>
      <c r="I1400" s="57"/>
    </row>
    <row r="1401" spans="3:9" ht="15" customHeight="1" x14ac:dyDescent="0.25">
      <c r="C1401" s="57"/>
      <c r="E1401" s="57"/>
      <c r="G1401" s="57"/>
      <c r="I1401" s="57"/>
    </row>
    <row r="1402" spans="3:9" ht="15" customHeight="1" x14ac:dyDescent="0.25">
      <c r="C1402" s="57"/>
      <c r="E1402" s="57"/>
      <c r="G1402" s="57"/>
      <c r="I1402" s="57"/>
    </row>
    <row r="1403" spans="3:9" ht="15" customHeight="1" x14ac:dyDescent="0.25">
      <c r="C1403" s="57"/>
      <c r="E1403" s="57"/>
      <c r="G1403" s="57"/>
      <c r="I1403" s="57"/>
    </row>
    <row r="1404" spans="3:9" ht="15" customHeight="1" x14ac:dyDescent="0.25">
      <c r="C1404" s="57"/>
      <c r="E1404" s="57"/>
      <c r="G1404" s="57"/>
      <c r="I1404" s="57"/>
    </row>
    <row r="1405" spans="3:9" ht="15" customHeight="1" x14ac:dyDescent="0.25">
      <c r="C1405" s="57"/>
      <c r="E1405" s="57"/>
      <c r="G1405" s="57"/>
      <c r="I1405" s="57"/>
    </row>
    <row r="1406" spans="3:9" ht="15" customHeight="1" x14ac:dyDescent="0.25">
      <c r="C1406" s="57"/>
      <c r="E1406" s="57"/>
      <c r="G1406" s="57"/>
      <c r="I1406" s="57"/>
    </row>
    <row r="1407" spans="3:9" ht="15" customHeight="1" x14ac:dyDescent="0.25">
      <c r="C1407" s="57"/>
      <c r="E1407" s="57"/>
      <c r="G1407" s="57"/>
      <c r="I1407" s="57"/>
    </row>
    <row r="1408" spans="3:9" ht="15" customHeight="1" x14ac:dyDescent="0.25">
      <c r="C1408" s="57"/>
      <c r="E1408" s="57"/>
      <c r="G1408" s="57"/>
      <c r="I1408" s="57"/>
    </row>
    <row r="1409" spans="3:9" ht="15" customHeight="1" x14ac:dyDescent="0.25">
      <c r="C1409" s="57"/>
      <c r="E1409" s="57"/>
      <c r="G1409" s="57"/>
      <c r="I1409" s="57"/>
    </row>
    <row r="1410" spans="3:9" ht="15" customHeight="1" x14ac:dyDescent="0.25">
      <c r="C1410" s="57"/>
      <c r="E1410" s="57"/>
      <c r="G1410" s="57"/>
      <c r="I1410" s="57"/>
    </row>
    <row r="1411" spans="3:9" ht="15" customHeight="1" x14ac:dyDescent="0.25">
      <c r="C1411" s="57"/>
      <c r="E1411" s="57"/>
      <c r="G1411" s="57"/>
      <c r="I1411" s="57"/>
    </row>
    <row r="1412" spans="3:9" ht="15" customHeight="1" x14ac:dyDescent="0.25">
      <c r="C1412" s="57"/>
      <c r="E1412" s="57"/>
      <c r="G1412" s="57"/>
      <c r="I1412" s="57"/>
    </row>
    <row r="1413" spans="3:9" ht="15" customHeight="1" x14ac:dyDescent="0.25">
      <c r="C1413" s="57"/>
      <c r="E1413" s="57"/>
      <c r="G1413" s="57"/>
      <c r="I1413" s="57"/>
    </row>
    <row r="1414" spans="3:9" ht="15" customHeight="1" x14ac:dyDescent="0.25">
      <c r="C1414" s="57"/>
      <c r="E1414" s="57"/>
      <c r="G1414" s="57"/>
      <c r="I1414" s="57"/>
    </row>
    <row r="1415" spans="3:9" ht="15" customHeight="1" x14ac:dyDescent="0.25">
      <c r="C1415" s="57"/>
      <c r="E1415" s="57"/>
      <c r="G1415" s="57"/>
      <c r="I1415" s="57"/>
    </row>
    <row r="1416" spans="3:9" ht="15" customHeight="1" x14ac:dyDescent="0.25">
      <c r="C1416" s="57"/>
      <c r="E1416" s="57"/>
      <c r="G1416" s="57"/>
      <c r="I1416" s="57"/>
    </row>
    <row r="1417" spans="3:9" ht="15" customHeight="1" x14ac:dyDescent="0.25">
      <c r="C1417" s="57"/>
      <c r="E1417" s="57"/>
      <c r="G1417" s="57"/>
      <c r="I1417" s="57"/>
    </row>
    <row r="1418" spans="3:9" ht="15" customHeight="1" x14ac:dyDescent="0.25">
      <c r="C1418" s="57"/>
      <c r="E1418" s="57"/>
      <c r="G1418" s="57"/>
      <c r="I1418" s="57"/>
    </row>
    <row r="1419" spans="3:9" ht="15" customHeight="1" x14ac:dyDescent="0.25">
      <c r="C1419" s="57"/>
      <c r="E1419" s="57"/>
      <c r="G1419" s="57"/>
      <c r="I1419" s="57"/>
    </row>
    <row r="1420" spans="3:9" ht="15" customHeight="1" x14ac:dyDescent="0.25">
      <c r="C1420" s="57"/>
      <c r="E1420" s="57"/>
      <c r="G1420" s="57"/>
      <c r="I1420" s="57"/>
    </row>
    <row r="1421" spans="3:9" ht="15" customHeight="1" x14ac:dyDescent="0.25">
      <c r="C1421" s="57"/>
      <c r="E1421" s="57"/>
      <c r="G1421" s="57"/>
      <c r="I1421" s="57"/>
    </row>
    <row r="1422" spans="3:9" ht="15" customHeight="1" x14ac:dyDescent="0.25">
      <c r="C1422" s="57"/>
      <c r="E1422" s="57"/>
      <c r="G1422" s="57"/>
      <c r="I1422" s="57"/>
    </row>
    <row r="1423" spans="3:9" ht="15" customHeight="1" x14ac:dyDescent="0.25">
      <c r="C1423" s="57"/>
      <c r="E1423" s="57"/>
      <c r="G1423" s="57"/>
      <c r="I1423" s="57"/>
    </row>
    <row r="1424" spans="3:9" ht="15" customHeight="1" x14ac:dyDescent="0.25">
      <c r="C1424" s="57"/>
      <c r="E1424" s="57"/>
      <c r="G1424" s="57"/>
      <c r="I1424" s="57"/>
    </row>
    <row r="1425" spans="3:9" ht="15" customHeight="1" x14ac:dyDescent="0.25">
      <c r="C1425" s="57"/>
      <c r="E1425" s="57"/>
      <c r="G1425" s="57"/>
      <c r="I1425" s="57"/>
    </row>
    <row r="1426" spans="3:9" ht="15" customHeight="1" x14ac:dyDescent="0.25">
      <c r="C1426" s="57"/>
      <c r="E1426" s="57"/>
      <c r="G1426" s="57"/>
      <c r="I1426" s="57"/>
    </row>
    <row r="1427" spans="3:9" ht="15" customHeight="1" x14ac:dyDescent="0.25">
      <c r="C1427" s="57"/>
      <c r="E1427" s="57"/>
      <c r="G1427" s="57"/>
      <c r="I1427" s="57"/>
    </row>
    <row r="1428" spans="3:9" ht="15" customHeight="1" x14ac:dyDescent="0.25">
      <c r="C1428" s="57"/>
      <c r="E1428" s="57"/>
      <c r="G1428" s="57"/>
      <c r="I1428" s="57"/>
    </row>
    <row r="1429" spans="3:9" ht="15" customHeight="1" x14ac:dyDescent="0.25">
      <c r="C1429" s="57"/>
      <c r="E1429" s="57"/>
      <c r="G1429" s="57"/>
      <c r="I1429" s="57"/>
    </row>
    <row r="1430" spans="3:9" ht="15" customHeight="1" x14ac:dyDescent="0.25">
      <c r="C1430" s="57"/>
      <c r="E1430" s="57"/>
      <c r="G1430" s="57"/>
      <c r="I1430" s="57"/>
    </row>
    <row r="1431" spans="3:9" ht="15" customHeight="1" x14ac:dyDescent="0.25">
      <c r="C1431" s="57"/>
      <c r="E1431" s="57"/>
      <c r="G1431" s="57"/>
      <c r="I1431" s="57"/>
    </row>
    <row r="1432" spans="3:9" ht="15" customHeight="1" x14ac:dyDescent="0.25">
      <c r="C1432" s="57"/>
      <c r="E1432" s="57"/>
      <c r="G1432" s="57"/>
      <c r="I1432" s="57"/>
    </row>
    <row r="1433" spans="3:9" ht="15" customHeight="1" x14ac:dyDescent="0.25">
      <c r="C1433" s="57"/>
      <c r="E1433" s="57"/>
      <c r="G1433" s="57"/>
      <c r="I1433" s="57"/>
    </row>
    <row r="1434" spans="3:9" ht="15" customHeight="1" x14ac:dyDescent="0.25">
      <c r="C1434" s="57"/>
      <c r="E1434" s="57"/>
      <c r="G1434" s="57"/>
      <c r="I1434" s="57"/>
    </row>
    <row r="1435" spans="3:9" ht="15" customHeight="1" x14ac:dyDescent="0.25">
      <c r="C1435" s="57"/>
      <c r="E1435" s="57"/>
      <c r="G1435" s="57"/>
      <c r="I1435" s="57"/>
    </row>
    <row r="1436" spans="3:9" ht="15" customHeight="1" x14ac:dyDescent="0.25">
      <c r="C1436" s="57"/>
      <c r="E1436" s="57"/>
      <c r="G1436" s="57"/>
      <c r="I1436" s="57"/>
    </row>
    <row r="1437" spans="3:9" ht="15" customHeight="1" x14ac:dyDescent="0.25">
      <c r="C1437" s="57"/>
      <c r="E1437" s="57"/>
      <c r="G1437" s="57"/>
      <c r="I1437" s="57"/>
    </row>
    <row r="1438" spans="3:9" ht="15" customHeight="1" x14ac:dyDescent="0.25">
      <c r="C1438" s="57"/>
      <c r="E1438" s="57"/>
      <c r="G1438" s="57"/>
      <c r="I1438" s="57"/>
    </row>
    <row r="1439" spans="3:9" ht="15" customHeight="1" x14ac:dyDescent="0.25">
      <c r="C1439" s="57"/>
      <c r="E1439" s="57"/>
      <c r="G1439" s="57"/>
      <c r="I1439" s="57"/>
    </row>
    <row r="1440" spans="3:9" ht="15" customHeight="1" x14ac:dyDescent="0.25">
      <c r="C1440" s="57"/>
      <c r="E1440" s="57"/>
      <c r="G1440" s="57"/>
      <c r="I1440" s="57"/>
    </row>
    <row r="1441" spans="3:9" ht="15" customHeight="1" x14ac:dyDescent="0.25">
      <c r="C1441" s="57"/>
      <c r="E1441" s="57"/>
      <c r="G1441" s="57"/>
      <c r="I1441" s="57"/>
    </row>
    <row r="1442" spans="3:9" ht="15" customHeight="1" x14ac:dyDescent="0.25">
      <c r="C1442" s="57"/>
      <c r="E1442" s="57"/>
      <c r="G1442" s="57"/>
      <c r="I1442" s="57"/>
    </row>
    <row r="1443" spans="3:9" ht="15" customHeight="1" x14ac:dyDescent="0.25">
      <c r="C1443" s="57"/>
      <c r="E1443" s="57"/>
      <c r="G1443" s="57"/>
      <c r="I1443" s="57"/>
    </row>
    <row r="1444" spans="3:9" ht="15" customHeight="1" x14ac:dyDescent="0.25">
      <c r="C1444" s="57"/>
      <c r="E1444" s="57"/>
      <c r="G1444" s="57"/>
      <c r="I1444" s="57"/>
    </row>
    <row r="1445" spans="3:9" ht="15" customHeight="1" x14ac:dyDescent="0.25">
      <c r="C1445" s="57"/>
      <c r="E1445" s="57"/>
      <c r="G1445" s="57"/>
      <c r="I1445" s="57"/>
    </row>
    <row r="1446" spans="3:9" ht="15" customHeight="1" x14ac:dyDescent="0.25">
      <c r="C1446" s="57"/>
      <c r="E1446" s="57"/>
      <c r="G1446" s="57"/>
      <c r="I1446" s="57"/>
    </row>
    <row r="1447" spans="3:9" ht="15" customHeight="1" x14ac:dyDescent="0.25">
      <c r="C1447" s="57"/>
      <c r="E1447" s="57"/>
      <c r="G1447" s="57"/>
      <c r="I1447" s="57"/>
    </row>
    <row r="1448" spans="3:9" ht="15" customHeight="1" x14ac:dyDescent="0.25">
      <c r="C1448" s="57"/>
      <c r="E1448" s="57"/>
      <c r="G1448" s="57"/>
      <c r="I1448" s="57"/>
    </row>
    <row r="1449" spans="3:9" ht="15" customHeight="1" x14ac:dyDescent="0.25">
      <c r="C1449" s="57"/>
      <c r="E1449" s="57"/>
      <c r="G1449" s="57"/>
      <c r="I1449" s="57"/>
    </row>
    <row r="1450" spans="3:9" ht="15" customHeight="1" x14ac:dyDescent="0.25">
      <c r="C1450" s="57"/>
      <c r="E1450" s="57"/>
      <c r="G1450" s="57"/>
      <c r="I1450" s="57"/>
    </row>
    <row r="1451" spans="3:9" ht="15" customHeight="1" x14ac:dyDescent="0.25">
      <c r="C1451" s="57"/>
      <c r="E1451" s="57"/>
      <c r="G1451" s="57"/>
      <c r="I1451" s="57"/>
    </row>
    <row r="1452" spans="3:9" ht="15" customHeight="1" x14ac:dyDescent="0.25">
      <c r="C1452" s="57"/>
      <c r="E1452" s="57"/>
      <c r="G1452" s="57"/>
      <c r="I1452" s="57"/>
    </row>
    <row r="1453" spans="3:9" ht="15" customHeight="1" x14ac:dyDescent="0.25">
      <c r="C1453" s="57"/>
      <c r="E1453" s="57"/>
      <c r="G1453" s="57"/>
      <c r="I1453" s="57"/>
    </row>
    <row r="1454" spans="3:9" ht="15" customHeight="1" x14ac:dyDescent="0.25">
      <c r="C1454" s="57"/>
      <c r="E1454" s="57"/>
      <c r="G1454" s="57"/>
      <c r="I1454" s="57"/>
    </row>
    <row r="1455" spans="3:9" ht="15" customHeight="1" x14ac:dyDescent="0.25">
      <c r="C1455" s="57"/>
      <c r="E1455" s="57"/>
      <c r="G1455" s="57"/>
      <c r="I1455" s="57"/>
    </row>
    <row r="1456" spans="3:9" ht="15" customHeight="1" x14ac:dyDescent="0.25">
      <c r="C1456" s="57"/>
      <c r="E1456" s="57"/>
      <c r="G1456" s="57"/>
      <c r="I1456" s="57"/>
    </row>
    <row r="1457" spans="3:9" ht="15" customHeight="1" x14ac:dyDescent="0.25">
      <c r="C1457" s="57"/>
      <c r="E1457" s="57"/>
      <c r="G1457" s="57"/>
      <c r="I1457" s="57"/>
    </row>
    <row r="1458" spans="3:9" ht="15" customHeight="1" x14ac:dyDescent="0.25">
      <c r="C1458" s="57"/>
      <c r="E1458" s="57"/>
      <c r="G1458" s="57"/>
      <c r="I1458" s="57"/>
    </row>
    <row r="1459" spans="3:9" ht="15" customHeight="1" x14ac:dyDescent="0.25">
      <c r="C1459" s="57"/>
      <c r="E1459" s="57"/>
      <c r="G1459" s="57"/>
      <c r="I1459" s="57"/>
    </row>
    <row r="1460" spans="3:9" ht="15" customHeight="1" x14ac:dyDescent="0.25">
      <c r="C1460" s="57"/>
      <c r="E1460" s="57"/>
      <c r="G1460" s="57"/>
      <c r="I1460" s="57"/>
    </row>
    <row r="1461" spans="3:9" ht="15" customHeight="1" x14ac:dyDescent="0.25">
      <c r="C1461" s="57"/>
      <c r="E1461" s="57"/>
      <c r="G1461" s="57"/>
      <c r="I1461" s="57"/>
    </row>
    <row r="1462" spans="3:9" ht="15" customHeight="1" x14ac:dyDescent="0.25">
      <c r="C1462" s="57"/>
      <c r="E1462" s="57"/>
      <c r="G1462" s="57"/>
      <c r="I1462" s="57"/>
    </row>
    <row r="1463" spans="3:9" ht="15" customHeight="1" x14ac:dyDescent="0.25">
      <c r="C1463" s="57"/>
      <c r="E1463" s="57"/>
      <c r="G1463" s="57"/>
      <c r="I1463" s="57"/>
    </row>
    <row r="1464" spans="3:9" ht="15" customHeight="1" x14ac:dyDescent="0.25">
      <c r="C1464" s="57"/>
      <c r="E1464" s="57"/>
      <c r="G1464" s="57"/>
      <c r="I1464" s="57"/>
    </row>
    <row r="1465" spans="3:9" ht="15" customHeight="1" x14ac:dyDescent="0.25">
      <c r="C1465" s="57"/>
      <c r="E1465" s="57"/>
      <c r="G1465" s="57"/>
      <c r="I1465" s="57"/>
    </row>
    <row r="1466" spans="3:9" ht="15" customHeight="1" x14ac:dyDescent="0.25">
      <c r="C1466" s="57"/>
      <c r="E1466" s="57"/>
      <c r="G1466" s="57"/>
      <c r="I1466" s="57"/>
    </row>
    <row r="1467" spans="3:9" ht="15" customHeight="1" x14ac:dyDescent="0.25">
      <c r="C1467" s="57"/>
      <c r="E1467" s="57"/>
      <c r="G1467" s="57"/>
      <c r="I1467" s="57"/>
    </row>
    <row r="1468" spans="3:9" ht="15" customHeight="1" x14ac:dyDescent="0.25">
      <c r="C1468" s="57"/>
      <c r="E1468" s="57"/>
      <c r="G1468" s="57"/>
      <c r="I1468" s="57"/>
    </row>
    <row r="1469" spans="3:9" ht="15" customHeight="1" x14ac:dyDescent="0.25">
      <c r="C1469" s="57"/>
      <c r="E1469" s="57"/>
      <c r="G1469" s="57"/>
      <c r="I1469" s="57"/>
    </row>
    <row r="1470" spans="3:9" ht="15" customHeight="1" x14ac:dyDescent="0.25">
      <c r="C1470" s="57"/>
      <c r="E1470" s="57"/>
      <c r="G1470" s="57"/>
      <c r="I1470" s="57"/>
    </row>
    <row r="1471" spans="3:9" ht="15" customHeight="1" x14ac:dyDescent="0.25">
      <c r="C1471" s="57"/>
      <c r="E1471" s="57"/>
      <c r="G1471" s="57"/>
      <c r="I1471" s="57"/>
    </row>
    <row r="1472" spans="3:9" ht="15" customHeight="1" x14ac:dyDescent="0.25">
      <c r="C1472" s="57"/>
      <c r="E1472" s="57"/>
      <c r="G1472" s="57"/>
      <c r="I1472" s="57"/>
    </row>
    <row r="1473" spans="3:9" ht="15" customHeight="1" x14ac:dyDescent="0.25">
      <c r="C1473" s="57"/>
      <c r="E1473" s="57"/>
      <c r="G1473" s="57"/>
      <c r="I1473" s="57"/>
    </row>
    <row r="1474" spans="3:9" ht="15" customHeight="1" x14ac:dyDescent="0.25">
      <c r="C1474" s="57"/>
      <c r="E1474" s="57"/>
      <c r="G1474" s="57"/>
      <c r="I1474" s="57"/>
    </row>
    <row r="1475" spans="3:9" ht="15" customHeight="1" x14ac:dyDescent="0.25">
      <c r="C1475" s="57"/>
      <c r="E1475" s="57"/>
      <c r="G1475" s="57"/>
      <c r="I1475" s="57"/>
    </row>
    <row r="1476" spans="3:9" ht="15" customHeight="1" x14ac:dyDescent="0.25">
      <c r="C1476" s="57"/>
      <c r="E1476" s="57"/>
      <c r="G1476" s="57"/>
      <c r="I1476" s="57"/>
    </row>
    <row r="1477" spans="3:9" ht="15" customHeight="1" x14ac:dyDescent="0.25">
      <c r="C1477" s="57"/>
      <c r="E1477" s="57"/>
      <c r="G1477" s="57"/>
      <c r="I1477" s="57"/>
    </row>
    <row r="1478" spans="3:9" ht="15" customHeight="1" x14ac:dyDescent="0.25">
      <c r="C1478" s="57"/>
      <c r="E1478" s="57"/>
      <c r="G1478" s="57"/>
      <c r="I1478" s="57"/>
    </row>
    <row r="1479" spans="3:9" ht="15" customHeight="1" x14ac:dyDescent="0.25">
      <c r="C1479" s="57"/>
      <c r="E1479" s="57"/>
      <c r="G1479" s="57"/>
      <c r="I1479" s="57"/>
    </row>
    <row r="1480" spans="3:9" ht="15" customHeight="1" x14ac:dyDescent="0.25">
      <c r="C1480" s="57"/>
      <c r="E1480" s="57"/>
      <c r="G1480" s="57"/>
      <c r="I1480" s="57"/>
    </row>
    <row r="1481" spans="3:9" ht="15" customHeight="1" x14ac:dyDescent="0.25">
      <c r="C1481" s="57"/>
      <c r="E1481" s="57"/>
      <c r="G1481" s="57"/>
      <c r="I1481" s="57"/>
    </row>
    <row r="1482" spans="3:9" ht="15" customHeight="1" x14ac:dyDescent="0.25">
      <c r="C1482" s="57"/>
      <c r="E1482" s="57"/>
      <c r="G1482" s="57"/>
      <c r="I1482" s="57"/>
    </row>
    <row r="1483" spans="3:9" ht="15" customHeight="1" x14ac:dyDescent="0.25">
      <c r="C1483" s="57"/>
      <c r="E1483" s="57"/>
      <c r="G1483" s="57"/>
      <c r="I1483" s="57"/>
    </row>
    <row r="1484" spans="3:9" ht="15" customHeight="1" x14ac:dyDescent="0.25">
      <c r="C1484" s="57"/>
      <c r="E1484" s="57"/>
      <c r="G1484" s="57"/>
      <c r="I1484" s="57"/>
    </row>
    <row r="1485" spans="3:9" ht="15" customHeight="1" x14ac:dyDescent="0.25">
      <c r="C1485" s="57"/>
      <c r="E1485" s="57"/>
      <c r="G1485" s="57"/>
      <c r="I1485" s="57"/>
    </row>
    <row r="1486" spans="3:9" ht="15" customHeight="1" x14ac:dyDescent="0.25">
      <c r="C1486" s="57"/>
      <c r="E1486" s="57"/>
      <c r="G1486" s="57"/>
      <c r="I1486" s="57"/>
    </row>
    <row r="1487" spans="3:9" ht="15" customHeight="1" x14ac:dyDescent="0.25">
      <c r="C1487" s="57"/>
      <c r="E1487" s="57"/>
      <c r="G1487" s="57"/>
      <c r="I1487" s="57"/>
    </row>
    <row r="1488" spans="3:9" ht="15" customHeight="1" x14ac:dyDescent="0.25">
      <c r="C1488" s="57"/>
      <c r="E1488" s="57"/>
      <c r="G1488" s="57"/>
      <c r="I1488" s="57"/>
    </row>
    <row r="1489" spans="3:9" ht="15" customHeight="1" x14ac:dyDescent="0.25">
      <c r="C1489" s="57"/>
      <c r="E1489" s="57"/>
      <c r="G1489" s="57"/>
      <c r="I1489" s="57"/>
    </row>
    <row r="1490" spans="3:9" ht="15" customHeight="1" x14ac:dyDescent="0.25">
      <c r="C1490" s="57"/>
      <c r="E1490" s="57"/>
      <c r="G1490" s="57"/>
      <c r="I1490" s="57"/>
    </row>
    <row r="1491" spans="3:9" ht="15" customHeight="1" x14ac:dyDescent="0.25">
      <c r="C1491" s="57"/>
      <c r="E1491" s="57"/>
      <c r="G1491" s="57"/>
      <c r="I1491" s="57"/>
    </row>
    <row r="1492" spans="3:9" ht="15" customHeight="1" x14ac:dyDescent="0.25">
      <c r="C1492" s="57"/>
      <c r="E1492" s="57"/>
      <c r="G1492" s="57"/>
      <c r="I1492" s="57"/>
    </row>
    <row r="1493" spans="3:9" ht="15" customHeight="1" x14ac:dyDescent="0.25">
      <c r="C1493" s="57"/>
      <c r="E1493" s="57"/>
      <c r="G1493" s="57"/>
      <c r="I1493" s="57"/>
    </row>
    <row r="1494" spans="3:9" ht="15" customHeight="1" x14ac:dyDescent="0.25">
      <c r="C1494" s="57"/>
      <c r="E1494" s="57"/>
      <c r="G1494" s="57"/>
      <c r="I1494" s="57"/>
    </row>
    <row r="1495" spans="3:9" ht="15" customHeight="1" x14ac:dyDescent="0.25">
      <c r="C1495" s="57"/>
      <c r="E1495" s="57"/>
      <c r="G1495" s="57"/>
      <c r="I1495" s="57"/>
    </row>
    <row r="1496" spans="3:9" ht="15" customHeight="1" x14ac:dyDescent="0.25">
      <c r="C1496" s="57"/>
      <c r="E1496" s="57"/>
      <c r="G1496" s="57"/>
      <c r="I1496" s="57"/>
    </row>
    <row r="1497" spans="3:9" ht="15" customHeight="1" x14ac:dyDescent="0.25">
      <c r="C1497" s="57"/>
      <c r="E1497" s="57"/>
      <c r="G1497" s="57"/>
      <c r="I1497" s="57"/>
    </row>
    <row r="1498" spans="3:9" ht="15" customHeight="1" x14ac:dyDescent="0.25">
      <c r="C1498" s="57"/>
      <c r="E1498" s="57"/>
      <c r="G1498" s="57"/>
      <c r="I1498" s="57"/>
    </row>
    <row r="1499" spans="3:9" ht="15" customHeight="1" x14ac:dyDescent="0.25">
      <c r="C1499" s="57"/>
      <c r="E1499" s="57"/>
      <c r="G1499" s="57"/>
      <c r="I1499" s="57"/>
    </row>
    <row r="1500" spans="3:9" ht="15" customHeight="1" x14ac:dyDescent="0.25">
      <c r="C1500" s="57"/>
      <c r="E1500" s="57"/>
      <c r="G1500" s="57"/>
      <c r="I1500" s="57"/>
    </row>
    <row r="1501" spans="3:9" ht="15" customHeight="1" x14ac:dyDescent="0.25">
      <c r="C1501" s="57"/>
      <c r="E1501" s="57"/>
      <c r="G1501" s="57"/>
      <c r="I1501" s="57"/>
    </row>
    <row r="1502" spans="3:9" ht="15" customHeight="1" x14ac:dyDescent="0.25">
      <c r="C1502" s="57"/>
      <c r="E1502" s="57"/>
      <c r="G1502" s="57"/>
      <c r="I1502" s="57"/>
    </row>
    <row r="1503" spans="3:9" ht="15" customHeight="1" x14ac:dyDescent="0.25">
      <c r="C1503" s="57"/>
      <c r="E1503" s="57"/>
      <c r="G1503" s="57"/>
      <c r="I1503" s="57"/>
    </row>
    <row r="1504" spans="3:9" ht="15" customHeight="1" x14ac:dyDescent="0.25">
      <c r="C1504" s="57"/>
      <c r="E1504" s="57"/>
      <c r="G1504" s="57"/>
      <c r="I1504" s="57"/>
    </row>
    <row r="1505" spans="3:9" ht="15" customHeight="1" x14ac:dyDescent="0.25">
      <c r="C1505" s="57"/>
      <c r="E1505" s="57"/>
      <c r="G1505" s="57"/>
      <c r="I1505" s="57"/>
    </row>
    <row r="1506" spans="3:9" ht="15" customHeight="1" x14ac:dyDescent="0.25">
      <c r="C1506" s="57"/>
      <c r="E1506" s="57"/>
      <c r="G1506" s="57"/>
      <c r="I1506" s="57"/>
    </row>
    <row r="1507" spans="3:9" ht="15" customHeight="1" x14ac:dyDescent="0.25">
      <c r="C1507" s="57"/>
      <c r="E1507" s="57"/>
      <c r="G1507" s="57"/>
      <c r="I1507" s="57"/>
    </row>
    <row r="1508" spans="3:9" ht="15" customHeight="1" x14ac:dyDescent="0.25">
      <c r="C1508" s="57"/>
      <c r="E1508" s="57"/>
      <c r="G1508" s="57"/>
      <c r="I1508" s="57"/>
    </row>
    <row r="1509" spans="3:9" ht="15" customHeight="1" x14ac:dyDescent="0.25">
      <c r="C1509" s="57"/>
      <c r="E1509" s="57"/>
      <c r="G1509" s="57"/>
      <c r="I1509" s="57"/>
    </row>
    <row r="1510" spans="3:9" ht="15" customHeight="1" x14ac:dyDescent="0.25">
      <c r="C1510" s="57"/>
      <c r="E1510" s="57"/>
      <c r="G1510" s="57"/>
      <c r="I1510" s="57"/>
    </row>
    <row r="1511" spans="3:9" ht="15" customHeight="1" x14ac:dyDescent="0.25">
      <c r="C1511" s="57"/>
      <c r="E1511" s="57"/>
      <c r="G1511" s="57"/>
      <c r="I1511" s="57"/>
    </row>
    <row r="1512" spans="3:9" ht="15" customHeight="1" x14ac:dyDescent="0.25">
      <c r="C1512" s="57"/>
      <c r="E1512" s="57"/>
      <c r="G1512" s="57"/>
      <c r="I1512" s="57"/>
    </row>
    <row r="1513" spans="3:9" ht="15" customHeight="1" x14ac:dyDescent="0.25">
      <c r="C1513" s="57"/>
      <c r="E1513" s="57"/>
      <c r="G1513" s="57"/>
      <c r="I1513" s="57"/>
    </row>
    <row r="1514" spans="3:9" ht="15" customHeight="1" x14ac:dyDescent="0.25">
      <c r="C1514" s="57"/>
      <c r="E1514" s="57"/>
      <c r="G1514" s="57"/>
      <c r="I1514" s="57"/>
    </row>
    <row r="1515" spans="3:9" ht="15" customHeight="1" x14ac:dyDescent="0.25">
      <c r="C1515" s="57"/>
      <c r="E1515" s="57"/>
      <c r="G1515" s="57"/>
      <c r="I1515" s="57"/>
    </row>
    <row r="1516" spans="3:9" ht="15" customHeight="1" x14ac:dyDescent="0.25">
      <c r="C1516" s="57"/>
      <c r="E1516" s="57"/>
      <c r="G1516" s="57"/>
      <c r="I1516" s="57"/>
    </row>
    <row r="1517" spans="3:9" ht="15" customHeight="1" x14ac:dyDescent="0.25">
      <c r="C1517" s="57"/>
      <c r="E1517" s="57"/>
      <c r="G1517" s="57"/>
      <c r="I1517" s="57"/>
    </row>
    <row r="1518" spans="3:9" ht="15" customHeight="1" x14ac:dyDescent="0.25">
      <c r="C1518" s="57"/>
      <c r="E1518" s="57"/>
      <c r="G1518" s="57"/>
      <c r="I1518" s="57"/>
    </row>
    <row r="1519" spans="3:9" ht="15" customHeight="1" x14ac:dyDescent="0.25">
      <c r="C1519" s="57"/>
      <c r="E1519" s="57"/>
      <c r="G1519" s="57"/>
      <c r="I1519" s="57"/>
    </row>
    <row r="1520" spans="3:9" ht="15" customHeight="1" x14ac:dyDescent="0.25">
      <c r="C1520" s="57"/>
      <c r="E1520" s="57"/>
      <c r="G1520" s="57"/>
      <c r="I1520" s="57"/>
    </row>
    <row r="1521" spans="3:9" ht="15" customHeight="1" x14ac:dyDescent="0.25">
      <c r="C1521" s="57"/>
      <c r="E1521" s="57"/>
      <c r="G1521" s="57"/>
      <c r="I1521" s="57"/>
    </row>
    <row r="1522" spans="3:9" ht="15" customHeight="1" x14ac:dyDescent="0.25">
      <c r="C1522" s="57"/>
      <c r="E1522" s="57"/>
      <c r="G1522" s="57"/>
      <c r="I1522" s="57"/>
    </row>
    <row r="1523" spans="3:9" ht="15" customHeight="1" x14ac:dyDescent="0.25">
      <c r="C1523" s="57"/>
      <c r="E1523" s="57"/>
      <c r="G1523" s="57"/>
      <c r="I1523" s="57"/>
    </row>
    <row r="1524" spans="3:9" ht="15" customHeight="1" x14ac:dyDescent="0.25">
      <c r="C1524" s="57"/>
      <c r="E1524" s="57"/>
      <c r="G1524" s="57"/>
      <c r="I1524" s="57"/>
    </row>
    <row r="1525" spans="3:9" ht="15" customHeight="1" x14ac:dyDescent="0.25">
      <c r="C1525" s="57"/>
      <c r="E1525" s="57"/>
      <c r="G1525" s="57"/>
      <c r="I1525" s="57"/>
    </row>
    <row r="1526" spans="3:9" ht="15" customHeight="1" x14ac:dyDescent="0.25">
      <c r="C1526" s="57"/>
      <c r="E1526" s="57"/>
      <c r="G1526" s="57"/>
      <c r="I1526" s="57"/>
    </row>
    <row r="1527" spans="3:9" ht="15" customHeight="1" x14ac:dyDescent="0.25">
      <c r="C1527" s="57"/>
      <c r="E1527" s="57"/>
      <c r="G1527" s="57"/>
      <c r="I1527" s="57"/>
    </row>
    <row r="1528" spans="3:9" ht="15" customHeight="1" x14ac:dyDescent="0.25">
      <c r="C1528" s="57"/>
      <c r="E1528" s="57"/>
      <c r="G1528" s="57"/>
      <c r="I1528" s="57"/>
    </row>
    <row r="1529" spans="3:9" ht="15" customHeight="1" x14ac:dyDescent="0.25">
      <c r="C1529" s="57"/>
      <c r="E1529" s="57"/>
      <c r="G1529" s="57"/>
      <c r="I1529" s="57"/>
    </row>
    <row r="1530" spans="3:9" ht="15" customHeight="1" x14ac:dyDescent="0.25">
      <c r="C1530" s="57"/>
      <c r="E1530" s="57"/>
      <c r="G1530" s="57"/>
      <c r="I1530" s="57"/>
    </row>
    <row r="1531" spans="3:9" ht="15" customHeight="1" x14ac:dyDescent="0.25">
      <c r="C1531" s="57"/>
      <c r="E1531" s="57"/>
      <c r="G1531" s="57"/>
      <c r="I1531" s="57"/>
    </row>
    <row r="1532" spans="3:9" ht="15" customHeight="1" x14ac:dyDescent="0.25">
      <c r="C1532" s="57"/>
      <c r="E1532" s="57"/>
      <c r="G1532" s="57"/>
      <c r="I1532" s="57"/>
    </row>
    <row r="1533" spans="3:9" ht="15" customHeight="1" x14ac:dyDescent="0.25">
      <c r="C1533" s="57"/>
      <c r="E1533" s="57"/>
      <c r="G1533" s="57"/>
      <c r="I1533" s="57"/>
    </row>
    <row r="1534" spans="3:9" ht="15" customHeight="1" x14ac:dyDescent="0.25">
      <c r="C1534" s="57"/>
      <c r="E1534" s="57"/>
      <c r="G1534" s="57"/>
      <c r="I1534" s="57"/>
    </row>
    <row r="1535" spans="3:9" ht="15" customHeight="1" x14ac:dyDescent="0.25">
      <c r="C1535" s="57"/>
      <c r="E1535" s="57"/>
      <c r="G1535" s="57"/>
      <c r="I1535" s="57"/>
    </row>
    <row r="1536" spans="3:9" ht="15" customHeight="1" x14ac:dyDescent="0.25">
      <c r="C1536" s="57"/>
      <c r="E1536" s="57"/>
      <c r="G1536" s="57"/>
      <c r="I1536" s="57"/>
    </row>
    <row r="1537" spans="3:9" ht="15" customHeight="1" x14ac:dyDescent="0.25">
      <c r="C1537" s="57"/>
      <c r="E1537" s="57"/>
      <c r="G1537" s="57"/>
      <c r="I1537" s="57"/>
    </row>
    <row r="1538" spans="3:9" ht="15" customHeight="1" x14ac:dyDescent="0.25">
      <c r="C1538" s="57"/>
      <c r="E1538" s="57"/>
      <c r="G1538" s="57"/>
      <c r="I1538" s="57"/>
    </row>
    <row r="1539" spans="3:9" ht="15" customHeight="1" x14ac:dyDescent="0.25">
      <c r="C1539" s="57"/>
      <c r="E1539" s="57"/>
      <c r="G1539" s="57"/>
      <c r="I1539" s="57"/>
    </row>
    <row r="1540" spans="3:9" ht="15" customHeight="1" x14ac:dyDescent="0.25">
      <c r="C1540" s="57"/>
      <c r="E1540" s="57"/>
      <c r="G1540" s="57"/>
      <c r="I1540" s="57"/>
    </row>
    <row r="1541" spans="3:9" ht="15" customHeight="1" x14ac:dyDescent="0.25">
      <c r="C1541" s="57"/>
      <c r="E1541" s="57"/>
      <c r="G1541" s="57"/>
      <c r="I1541" s="57"/>
    </row>
    <row r="1542" spans="3:9" ht="15" customHeight="1" x14ac:dyDescent="0.25">
      <c r="C1542" s="57"/>
      <c r="E1542" s="57"/>
      <c r="G1542" s="57"/>
      <c r="I1542" s="57"/>
    </row>
    <row r="1543" spans="3:9" ht="15" customHeight="1" x14ac:dyDescent="0.25">
      <c r="C1543" s="57"/>
      <c r="E1543" s="57"/>
      <c r="G1543" s="57"/>
      <c r="I1543" s="57"/>
    </row>
    <row r="1544" spans="3:9" ht="15" customHeight="1" x14ac:dyDescent="0.25">
      <c r="C1544" s="57"/>
      <c r="E1544" s="57"/>
      <c r="G1544" s="57"/>
      <c r="I1544" s="57"/>
    </row>
    <row r="1545" spans="3:9" ht="15" customHeight="1" x14ac:dyDescent="0.25">
      <c r="C1545" s="57"/>
      <c r="E1545" s="57"/>
      <c r="G1545" s="57"/>
      <c r="I1545" s="57"/>
    </row>
    <row r="1546" spans="3:9" ht="15" customHeight="1" x14ac:dyDescent="0.25">
      <c r="C1546" s="57"/>
      <c r="E1546" s="57"/>
      <c r="G1546" s="57"/>
      <c r="I1546" s="57"/>
    </row>
    <row r="1547" spans="3:9" ht="15" customHeight="1" x14ac:dyDescent="0.25">
      <c r="C1547" s="57"/>
      <c r="E1547" s="57"/>
      <c r="G1547" s="57"/>
      <c r="I1547" s="57"/>
    </row>
    <row r="1548" spans="3:9" ht="15" customHeight="1" x14ac:dyDescent="0.25">
      <c r="C1548" s="57"/>
      <c r="E1548" s="57"/>
      <c r="G1548" s="57"/>
      <c r="I1548" s="57"/>
    </row>
    <row r="1549" spans="3:9" ht="15" customHeight="1" x14ac:dyDescent="0.25">
      <c r="C1549" s="57"/>
      <c r="E1549" s="57"/>
      <c r="G1549" s="57"/>
      <c r="I1549" s="57"/>
    </row>
    <row r="1550" spans="3:9" ht="15" customHeight="1" x14ac:dyDescent="0.25">
      <c r="C1550" s="57"/>
      <c r="E1550" s="57"/>
      <c r="G1550" s="57"/>
      <c r="I1550" s="57"/>
    </row>
    <row r="1551" spans="3:9" ht="15" customHeight="1" x14ac:dyDescent="0.25">
      <c r="C1551" s="57"/>
      <c r="E1551" s="57"/>
      <c r="G1551" s="57"/>
      <c r="I1551" s="57"/>
    </row>
    <row r="1552" spans="3:9" ht="15" customHeight="1" x14ac:dyDescent="0.25">
      <c r="C1552" s="57"/>
      <c r="E1552" s="57"/>
      <c r="G1552" s="57"/>
      <c r="I1552" s="57"/>
    </row>
    <row r="1553" spans="3:9" ht="15" customHeight="1" x14ac:dyDescent="0.25">
      <c r="C1553" s="57"/>
      <c r="E1553" s="57"/>
      <c r="G1553" s="57"/>
      <c r="I1553" s="57"/>
    </row>
    <row r="1554" spans="3:9" ht="15" customHeight="1" x14ac:dyDescent="0.25">
      <c r="C1554" s="57"/>
      <c r="E1554" s="57"/>
      <c r="G1554" s="57"/>
      <c r="I1554" s="57"/>
    </row>
    <row r="1555" spans="3:9" ht="15" customHeight="1" x14ac:dyDescent="0.25">
      <c r="C1555" s="57"/>
      <c r="E1555" s="57"/>
      <c r="G1555" s="57"/>
      <c r="I1555" s="57"/>
    </row>
    <row r="1556" spans="3:9" ht="15" customHeight="1" x14ac:dyDescent="0.25">
      <c r="C1556" s="57"/>
      <c r="E1556" s="57"/>
      <c r="G1556" s="57"/>
      <c r="I1556" s="57"/>
    </row>
    <row r="1557" spans="3:9" ht="15" customHeight="1" x14ac:dyDescent="0.25">
      <c r="C1557" s="57"/>
      <c r="E1557" s="57"/>
      <c r="G1557" s="57"/>
      <c r="I1557" s="57"/>
    </row>
    <row r="1558" spans="3:9" ht="15" customHeight="1" x14ac:dyDescent="0.25">
      <c r="C1558" s="57"/>
      <c r="E1558" s="57"/>
      <c r="G1558" s="57"/>
      <c r="I1558" s="57"/>
    </row>
    <row r="1559" spans="3:9" ht="15" customHeight="1" x14ac:dyDescent="0.25">
      <c r="C1559" s="57"/>
      <c r="E1559" s="57"/>
      <c r="G1559" s="57"/>
      <c r="I1559" s="57"/>
    </row>
    <row r="1560" spans="3:9" ht="15" customHeight="1" x14ac:dyDescent="0.25">
      <c r="C1560" s="57"/>
      <c r="E1560" s="57"/>
      <c r="G1560" s="57"/>
      <c r="I1560" s="57"/>
    </row>
    <row r="1561" spans="3:9" ht="15" customHeight="1" x14ac:dyDescent="0.25">
      <c r="C1561" s="57"/>
      <c r="E1561" s="57"/>
      <c r="G1561" s="57"/>
      <c r="I1561" s="57"/>
    </row>
    <row r="1562" spans="3:9" ht="15" customHeight="1" x14ac:dyDescent="0.25">
      <c r="C1562" s="57"/>
      <c r="E1562" s="57"/>
      <c r="G1562" s="57"/>
      <c r="I1562" s="57"/>
    </row>
    <row r="1563" spans="3:9" ht="15" customHeight="1" x14ac:dyDescent="0.25">
      <c r="C1563" s="57"/>
      <c r="E1563" s="57"/>
      <c r="G1563" s="57"/>
      <c r="I1563" s="57"/>
    </row>
    <row r="1564" spans="3:9" ht="15" customHeight="1" x14ac:dyDescent="0.25">
      <c r="C1564" s="57"/>
      <c r="E1564" s="57"/>
      <c r="G1564" s="57"/>
      <c r="I1564" s="57"/>
    </row>
    <row r="1565" spans="3:9" ht="15" customHeight="1" x14ac:dyDescent="0.25">
      <c r="C1565" s="57"/>
      <c r="E1565" s="57"/>
      <c r="G1565" s="57"/>
      <c r="I1565" s="57"/>
    </row>
    <row r="1566" spans="3:9" ht="15" customHeight="1" x14ac:dyDescent="0.25">
      <c r="C1566" s="57"/>
      <c r="E1566" s="57"/>
      <c r="G1566" s="57"/>
      <c r="I1566" s="57"/>
    </row>
    <row r="1567" spans="3:9" ht="15" customHeight="1" x14ac:dyDescent="0.25">
      <c r="C1567" s="57"/>
      <c r="E1567" s="57"/>
      <c r="G1567" s="57"/>
      <c r="I1567" s="57"/>
    </row>
    <row r="1568" spans="3:9" ht="15" customHeight="1" x14ac:dyDescent="0.25">
      <c r="C1568" s="57"/>
      <c r="E1568" s="57"/>
      <c r="G1568" s="57"/>
      <c r="I1568" s="57"/>
    </row>
    <row r="1569" spans="3:9" ht="15" customHeight="1" x14ac:dyDescent="0.25">
      <c r="C1569" s="57"/>
      <c r="E1569" s="57"/>
      <c r="G1569" s="57"/>
      <c r="I1569" s="57"/>
    </row>
    <row r="1570" spans="3:9" ht="15" customHeight="1" x14ac:dyDescent="0.25">
      <c r="C1570" s="57"/>
      <c r="E1570" s="57"/>
      <c r="G1570" s="57"/>
      <c r="I1570" s="57"/>
    </row>
    <row r="1571" spans="3:9" ht="15" customHeight="1" x14ac:dyDescent="0.25">
      <c r="C1571" s="57"/>
      <c r="E1571" s="57"/>
      <c r="G1571" s="57"/>
      <c r="I1571" s="57"/>
    </row>
    <row r="1572" spans="3:9" ht="15" customHeight="1" x14ac:dyDescent="0.25">
      <c r="C1572" s="57"/>
      <c r="E1572" s="57"/>
      <c r="G1572" s="57"/>
      <c r="I1572" s="57"/>
    </row>
    <row r="1573" spans="3:9" ht="15" customHeight="1" x14ac:dyDescent="0.25">
      <c r="C1573" s="57"/>
      <c r="E1573" s="57"/>
      <c r="G1573" s="57"/>
      <c r="I1573" s="57"/>
    </row>
    <row r="1574" spans="3:9" ht="15" customHeight="1" x14ac:dyDescent="0.25">
      <c r="C1574" s="57"/>
      <c r="E1574" s="57"/>
      <c r="G1574" s="57"/>
      <c r="I1574" s="57"/>
    </row>
    <row r="1575" spans="3:9" ht="15" customHeight="1" x14ac:dyDescent="0.25">
      <c r="C1575" s="57"/>
      <c r="E1575" s="57"/>
      <c r="G1575" s="57"/>
      <c r="I1575" s="57"/>
    </row>
    <row r="1576" spans="3:9" ht="15" customHeight="1" x14ac:dyDescent="0.25">
      <c r="C1576" s="57"/>
      <c r="E1576" s="57"/>
      <c r="G1576" s="57"/>
      <c r="I1576" s="57"/>
    </row>
    <row r="1577" spans="3:9" ht="15" customHeight="1" x14ac:dyDescent="0.25">
      <c r="C1577" s="57"/>
      <c r="E1577" s="57"/>
      <c r="G1577" s="57"/>
      <c r="I1577" s="57"/>
    </row>
    <row r="1578" spans="3:9" ht="15" customHeight="1" x14ac:dyDescent="0.25">
      <c r="C1578" s="57"/>
      <c r="E1578" s="57"/>
      <c r="G1578" s="57"/>
      <c r="I1578" s="57"/>
    </row>
    <row r="1579" spans="3:9" ht="15" customHeight="1" x14ac:dyDescent="0.25">
      <c r="C1579" s="57"/>
      <c r="E1579" s="57"/>
      <c r="G1579" s="57"/>
      <c r="I1579" s="57"/>
    </row>
    <row r="1580" spans="3:9" ht="15" customHeight="1" x14ac:dyDescent="0.25">
      <c r="C1580" s="57"/>
      <c r="E1580" s="57"/>
      <c r="G1580" s="57"/>
      <c r="I1580" s="57"/>
    </row>
    <row r="1581" spans="3:9" ht="15" customHeight="1" x14ac:dyDescent="0.25">
      <c r="C1581" s="57"/>
      <c r="E1581" s="57"/>
      <c r="G1581" s="57"/>
      <c r="I1581" s="57"/>
    </row>
    <row r="1582" spans="3:9" ht="15" customHeight="1" x14ac:dyDescent="0.25">
      <c r="C1582" s="57"/>
      <c r="E1582" s="57"/>
      <c r="G1582" s="57"/>
      <c r="I1582" s="57"/>
    </row>
    <row r="1583" spans="3:9" ht="15" customHeight="1" x14ac:dyDescent="0.25">
      <c r="C1583" s="57"/>
      <c r="E1583" s="57"/>
      <c r="G1583" s="57"/>
      <c r="I1583" s="57"/>
    </row>
    <row r="1584" spans="3:9" ht="15" customHeight="1" x14ac:dyDescent="0.25">
      <c r="C1584" s="57"/>
      <c r="E1584" s="57"/>
      <c r="G1584" s="57"/>
      <c r="I1584" s="57"/>
    </row>
    <row r="1585" spans="3:9" ht="15" customHeight="1" x14ac:dyDescent="0.25">
      <c r="C1585" s="57"/>
      <c r="E1585" s="57"/>
      <c r="G1585" s="57"/>
      <c r="I1585" s="57"/>
    </row>
    <row r="1586" spans="3:9" ht="15" customHeight="1" x14ac:dyDescent="0.25">
      <c r="C1586" s="57"/>
      <c r="E1586" s="57"/>
      <c r="G1586" s="57"/>
      <c r="I1586" s="57"/>
    </row>
    <row r="1587" spans="3:9" ht="15" customHeight="1" x14ac:dyDescent="0.25">
      <c r="C1587" s="57"/>
      <c r="E1587" s="57"/>
      <c r="G1587" s="57"/>
      <c r="I1587" s="57"/>
    </row>
    <row r="1588" spans="3:9" ht="15" customHeight="1" x14ac:dyDescent="0.25">
      <c r="C1588" s="57"/>
      <c r="E1588" s="57"/>
      <c r="G1588" s="57"/>
      <c r="I1588" s="57"/>
    </row>
    <row r="1589" spans="3:9" ht="15" customHeight="1" x14ac:dyDescent="0.25">
      <c r="C1589" s="57"/>
      <c r="E1589" s="57"/>
      <c r="G1589" s="57"/>
      <c r="I1589" s="57"/>
    </row>
    <row r="1590" spans="3:9" ht="15" customHeight="1" x14ac:dyDescent="0.25">
      <c r="C1590" s="57"/>
      <c r="E1590" s="57"/>
      <c r="G1590" s="57"/>
      <c r="I1590" s="57"/>
    </row>
    <row r="1591" spans="3:9" ht="15" customHeight="1" x14ac:dyDescent="0.25">
      <c r="C1591" s="57"/>
      <c r="E1591" s="57"/>
      <c r="G1591" s="57"/>
      <c r="I1591" s="57"/>
    </row>
    <row r="1592" spans="3:9" ht="15" customHeight="1" x14ac:dyDescent="0.25">
      <c r="C1592" s="57"/>
      <c r="E1592" s="57"/>
      <c r="G1592" s="57"/>
      <c r="I1592" s="57"/>
    </row>
    <row r="1593" spans="3:9" ht="15" customHeight="1" x14ac:dyDescent="0.25">
      <c r="C1593" s="57"/>
      <c r="E1593" s="57"/>
      <c r="G1593" s="57"/>
      <c r="I1593" s="57"/>
    </row>
    <row r="1594" spans="3:9" ht="15" customHeight="1" x14ac:dyDescent="0.25">
      <c r="C1594" s="57"/>
      <c r="E1594" s="57"/>
      <c r="G1594" s="57"/>
      <c r="I1594" s="57"/>
    </row>
    <row r="1595" spans="3:9" ht="15" customHeight="1" x14ac:dyDescent="0.25">
      <c r="C1595" s="57"/>
      <c r="E1595" s="57"/>
      <c r="G1595" s="57"/>
      <c r="I1595" s="57"/>
    </row>
    <row r="1596" spans="3:9" ht="15" customHeight="1" x14ac:dyDescent="0.25">
      <c r="C1596" s="57"/>
      <c r="E1596" s="57"/>
      <c r="G1596" s="57"/>
      <c r="I1596" s="57"/>
    </row>
    <row r="1597" spans="3:9" ht="15" customHeight="1" x14ac:dyDescent="0.25">
      <c r="C1597" s="57"/>
      <c r="E1597" s="57"/>
      <c r="G1597" s="57"/>
      <c r="I1597" s="57"/>
    </row>
    <row r="1598" spans="3:9" ht="15" customHeight="1" x14ac:dyDescent="0.25">
      <c r="C1598" s="57"/>
      <c r="E1598" s="57"/>
      <c r="G1598" s="57"/>
      <c r="I1598" s="57"/>
    </row>
    <row r="1599" spans="3:9" ht="15" customHeight="1" x14ac:dyDescent="0.25">
      <c r="C1599" s="57"/>
      <c r="E1599" s="57"/>
      <c r="G1599" s="57"/>
      <c r="I1599" s="57"/>
    </row>
    <row r="1600" spans="3:9" ht="15" customHeight="1" x14ac:dyDescent="0.25">
      <c r="C1600" s="57"/>
      <c r="E1600" s="57"/>
      <c r="G1600" s="57"/>
      <c r="I1600" s="57"/>
    </row>
    <row r="1601" spans="3:9" ht="15" customHeight="1" x14ac:dyDescent="0.25">
      <c r="C1601" s="57"/>
      <c r="E1601" s="57"/>
      <c r="G1601" s="57"/>
      <c r="I1601" s="57"/>
    </row>
    <row r="1602" spans="3:9" ht="15" customHeight="1" x14ac:dyDescent="0.25">
      <c r="C1602" s="57"/>
      <c r="E1602" s="57"/>
      <c r="G1602" s="57"/>
      <c r="I1602" s="57"/>
    </row>
    <row r="1603" spans="3:9" ht="15" customHeight="1" x14ac:dyDescent="0.25">
      <c r="C1603" s="57"/>
      <c r="E1603" s="57"/>
      <c r="G1603" s="57"/>
      <c r="I1603" s="57"/>
    </row>
    <row r="1604" spans="3:9" ht="15" customHeight="1" x14ac:dyDescent="0.25">
      <c r="C1604" s="57"/>
      <c r="E1604" s="57"/>
      <c r="G1604" s="57"/>
      <c r="I1604" s="57"/>
    </row>
    <row r="1605" spans="3:9" ht="15" customHeight="1" x14ac:dyDescent="0.25">
      <c r="C1605" s="57"/>
      <c r="E1605" s="57"/>
      <c r="G1605" s="57"/>
      <c r="I1605" s="57"/>
    </row>
    <row r="1606" spans="3:9" ht="15" customHeight="1" x14ac:dyDescent="0.25">
      <c r="C1606" s="57"/>
      <c r="E1606" s="57"/>
      <c r="G1606" s="57"/>
      <c r="I1606" s="57"/>
    </row>
    <row r="1607" spans="3:9" ht="15" customHeight="1" x14ac:dyDescent="0.25">
      <c r="C1607" s="57"/>
      <c r="E1607" s="57"/>
      <c r="G1607" s="57"/>
      <c r="I1607" s="57"/>
    </row>
    <row r="1608" spans="3:9" ht="15" customHeight="1" x14ac:dyDescent="0.25">
      <c r="C1608" s="57"/>
      <c r="E1608" s="57"/>
      <c r="G1608" s="57"/>
      <c r="I1608" s="57"/>
    </row>
    <row r="1609" spans="3:9" ht="15" customHeight="1" x14ac:dyDescent="0.25">
      <c r="C1609" s="57"/>
      <c r="E1609" s="57"/>
      <c r="G1609" s="57"/>
      <c r="I1609" s="57"/>
    </row>
    <row r="1610" spans="3:9" ht="15" customHeight="1" x14ac:dyDescent="0.25">
      <c r="C1610" s="57"/>
      <c r="E1610" s="57"/>
      <c r="G1610" s="57"/>
      <c r="I1610" s="57"/>
    </row>
    <row r="1611" spans="3:9" ht="15" customHeight="1" x14ac:dyDescent="0.25">
      <c r="C1611" s="57"/>
      <c r="E1611" s="57"/>
      <c r="G1611" s="57"/>
      <c r="I1611" s="57"/>
    </row>
    <row r="1612" spans="3:9" ht="15" customHeight="1" x14ac:dyDescent="0.25">
      <c r="C1612" s="57"/>
      <c r="E1612" s="57"/>
      <c r="G1612" s="57"/>
      <c r="I1612" s="57"/>
    </row>
    <row r="1613" spans="3:9" ht="15" customHeight="1" x14ac:dyDescent="0.25">
      <c r="C1613" s="57"/>
      <c r="E1613" s="57"/>
      <c r="G1613" s="57"/>
      <c r="I1613" s="57"/>
    </row>
    <row r="1614" spans="3:9" ht="15" customHeight="1" x14ac:dyDescent="0.25">
      <c r="C1614" s="57"/>
      <c r="E1614" s="57"/>
      <c r="G1614" s="57"/>
      <c r="I1614" s="57"/>
    </row>
    <row r="1615" spans="3:9" ht="15" customHeight="1" x14ac:dyDescent="0.25">
      <c r="C1615" s="57"/>
      <c r="E1615" s="57"/>
      <c r="G1615" s="57"/>
      <c r="I1615" s="57"/>
    </row>
    <row r="1616" spans="3:9" ht="15" customHeight="1" x14ac:dyDescent="0.25">
      <c r="C1616" s="57"/>
      <c r="E1616" s="57"/>
      <c r="G1616" s="57"/>
      <c r="I1616" s="57"/>
    </row>
    <row r="1617" spans="3:9" ht="15" customHeight="1" x14ac:dyDescent="0.25">
      <c r="C1617" s="57"/>
      <c r="E1617" s="57"/>
      <c r="G1617" s="57"/>
      <c r="I1617" s="57"/>
    </row>
    <row r="1618" spans="3:9" ht="15" customHeight="1" x14ac:dyDescent="0.25">
      <c r="C1618" s="57"/>
      <c r="E1618" s="57"/>
      <c r="G1618" s="57"/>
      <c r="I1618" s="57"/>
    </row>
    <row r="1619" spans="3:9" ht="15" customHeight="1" x14ac:dyDescent="0.25">
      <c r="C1619" s="57"/>
      <c r="E1619" s="57"/>
      <c r="G1619" s="57"/>
      <c r="I1619" s="57"/>
    </row>
    <row r="1620" spans="3:9" ht="15" customHeight="1" x14ac:dyDescent="0.25">
      <c r="C1620" s="57"/>
      <c r="E1620" s="57"/>
      <c r="G1620" s="57"/>
      <c r="I1620" s="57"/>
    </row>
    <row r="1621" spans="3:9" ht="15" customHeight="1" x14ac:dyDescent="0.25">
      <c r="C1621" s="57"/>
      <c r="E1621" s="57"/>
      <c r="G1621" s="57"/>
      <c r="I1621" s="57"/>
    </row>
    <row r="1622" spans="3:9" ht="15" customHeight="1" x14ac:dyDescent="0.25">
      <c r="C1622" s="57"/>
      <c r="E1622" s="57"/>
      <c r="G1622" s="57"/>
      <c r="I1622" s="57"/>
    </row>
    <row r="1623" spans="3:9" ht="15" customHeight="1" x14ac:dyDescent="0.25">
      <c r="C1623" s="57"/>
      <c r="E1623" s="57"/>
      <c r="G1623" s="57"/>
      <c r="I1623" s="57"/>
    </row>
    <row r="1624" spans="3:9" ht="15" customHeight="1" x14ac:dyDescent="0.25">
      <c r="C1624" s="57"/>
      <c r="E1624" s="57"/>
      <c r="G1624" s="57"/>
      <c r="I1624" s="57"/>
    </row>
    <row r="1625" spans="3:9" ht="15" customHeight="1" x14ac:dyDescent="0.25">
      <c r="C1625" s="57"/>
      <c r="E1625" s="57"/>
      <c r="G1625" s="57"/>
      <c r="I1625" s="57"/>
    </row>
    <row r="1626" spans="3:9" ht="15" customHeight="1" x14ac:dyDescent="0.25">
      <c r="C1626" s="57"/>
      <c r="E1626" s="57"/>
      <c r="G1626" s="57"/>
      <c r="I1626" s="57"/>
    </row>
    <row r="1627" spans="3:9" ht="15" customHeight="1" x14ac:dyDescent="0.25">
      <c r="C1627" s="57"/>
      <c r="E1627" s="57"/>
      <c r="G1627" s="57"/>
      <c r="I1627" s="57"/>
    </row>
    <row r="1628" spans="3:9" ht="15" customHeight="1" x14ac:dyDescent="0.25">
      <c r="C1628" s="57"/>
      <c r="E1628" s="57"/>
      <c r="G1628" s="57"/>
      <c r="I1628" s="57"/>
    </row>
    <row r="1629" spans="3:9" ht="15" customHeight="1" x14ac:dyDescent="0.25">
      <c r="C1629" s="57"/>
      <c r="E1629" s="57"/>
      <c r="G1629" s="57"/>
      <c r="I1629" s="57"/>
    </row>
    <row r="1630" spans="3:9" ht="15" customHeight="1" x14ac:dyDescent="0.25">
      <c r="C1630" s="57"/>
      <c r="E1630" s="57"/>
      <c r="G1630" s="57"/>
      <c r="I1630" s="57"/>
    </row>
    <row r="1631" spans="3:9" ht="15" customHeight="1" x14ac:dyDescent="0.25">
      <c r="C1631" s="57"/>
      <c r="E1631" s="57"/>
      <c r="G1631" s="57"/>
      <c r="I1631" s="57"/>
    </row>
    <row r="1632" spans="3:9" ht="15" customHeight="1" x14ac:dyDescent="0.25">
      <c r="C1632" s="57"/>
      <c r="E1632" s="57"/>
      <c r="G1632" s="57"/>
      <c r="I1632" s="57"/>
    </row>
    <row r="1633" spans="3:9" ht="15" customHeight="1" x14ac:dyDescent="0.25">
      <c r="C1633" s="57"/>
      <c r="E1633" s="57"/>
      <c r="G1633" s="57"/>
      <c r="I1633" s="57"/>
    </row>
    <row r="1634" spans="3:9" ht="15" customHeight="1" x14ac:dyDescent="0.25">
      <c r="C1634" s="57"/>
      <c r="E1634" s="57"/>
      <c r="G1634" s="57"/>
      <c r="I1634" s="57"/>
    </row>
    <row r="1635" spans="3:9" ht="15" customHeight="1" x14ac:dyDescent="0.25">
      <c r="C1635" s="57"/>
      <c r="E1635" s="57"/>
      <c r="G1635" s="57"/>
      <c r="I1635" s="57"/>
    </row>
    <row r="1636" spans="3:9" ht="15" customHeight="1" x14ac:dyDescent="0.25">
      <c r="C1636" s="57"/>
      <c r="E1636" s="57"/>
      <c r="G1636" s="57"/>
      <c r="I1636" s="57"/>
    </row>
    <row r="1637" spans="3:9" ht="15" customHeight="1" x14ac:dyDescent="0.25">
      <c r="C1637" s="57"/>
      <c r="E1637" s="57"/>
      <c r="G1637" s="57"/>
      <c r="I1637" s="57"/>
    </row>
    <row r="1638" spans="3:9" ht="15" customHeight="1" x14ac:dyDescent="0.25">
      <c r="C1638" s="57"/>
      <c r="E1638" s="57"/>
      <c r="G1638" s="57"/>
      <c r="I1638" s="57"/>
    </row>
    <row r="1639" spans="3:9" ht="15" customHeight="1" x14ac:dyDescent="0.25">
      <c r="C1639" s="57"/>
      <c r="E1639" s="57"/>
      <c r="G1639" s="57"/>
      <c r="I1639" s="57"/>
    </row>
    <row r="1640" spans="3:9" ht="15" customHeight="1" x14ac:dyDescent="0.25">
      <c r="C1640" s="57"/>
      <c r="E1640" s="57"/>
      <c r="G1640" s="57"/>
      <c r="I1640" s="57"/>
    </row>
    <row r="1641" spans="3:9" ht="15" customHeight="1" x14ac:dyDescent="0.25">
      <c r="C1641" s="57"/>
      <c r="E1641" s="57"/>
      <c r="G1641" s="57"/>
      <c r="I1641" s="57"/>
    </row>
    <row r="1642" spans="3:9" ht="15" customHeight="1" x14ac:dyDescent="0.25">
      <c r="C1642" s="57"/>
      <c r="E1642" s="57"/>
      <c r="G1642" s="57"/>
      <c r="I1642" s="57"/>
    </row>
    <row r="1643" spans="3:9" ht="15" customHeight="1" x14ac:dyDescent="0.25">
      <c r="C1643" s="57"/>
      <c r="E1643" s="57"/>
      <c r="G1643" s="57"/>
      <c r="I1643" s="57"/>
    </row>
    <row r="1644" spans="3:9" ht="15" customHeight="1" x14ac:dyDescent="0.25">
      <c r="C1644" s="57"/>
      <c r="E1644" s="57"/>
      <c r="G1644" s="57"/>
      <c r="I1644" s="57"/>
    </row>
    <row r="1645" spans="3:9" ht="15" customHeight="1" x14ac:dyDescent="0.25">
      <c r="C1645" s="57"/>
      <c r="E1645" s="57"/>
      <c r="G1645" s="57"/>
      <c r="I1645" s="57"/>
    </row>
    <row r="1646" spans="3:9" ht="15" customHeight="1" x14ac:dyDescent="0.25">
      <c r="C1646" s="57"/>
      <c r="E1646" s="57"/>
      <c r="G1646" s="57"/>
      <c r="I1646" s="57"/>
    </row>
    <row r="1647" spans="3:9" ht="15" customHeight="1" x14ac:dyDescent="0.25">
      <c r="C1647" s="57"/>
      <c r="E1647" s="57"/>
      <c r="G1647" s="57"/>
      <c r="I1647" s="57"/>
    </row>
    <row r="1648" spans="3:9" ht="15" customHeight="1" x14ac:dyDescent="0.25">
      <c r="C1648" s="57"/>
      <c r="E1648" s="57"/>
      <c r="G1648" s="57"/>
      <c r="I1648" s="57"/>
    </row>
    <row r="1649" spans="3:9" ht="15" customHeight="1" x14ac:dyDescent="0.25">
      <c r="C1649" s="57"/>
      <c r="E1649" s="57"/>
      <c r="G1649" s="57"/>
      <c r="I1649" s="57"/>
    </row>
    <row r="1650" spans="3:9" ht="15" customHeight="1" x14ac:dyDescent="0.25">
      <c r="C1650" s="57"/>
      <c r="E1650" s="57"/>
      <c r="G1650" s="57"/>
      <c r="I1650" s="57"/>
    </row>
    <row r="1651" spans="3:9" ht="15" customHeight="1" x14ac:dyDescent="0.25">
      <c r="C1651" s="57"/>
      <c r="E1651" s="57"/>
      <c r="G1651" s="57"/>
      <c r="I1651" s="57"/>
    </row>
    <row r="1652" spans="3:9" ht="15" customHeight="1" x14ac:dyDescent="0.25">
      <c r="C1652" s="57"/>
      <c r="E1652" s="57"/>
      <c r="G1652" s="57"/>
      <c r="I1652" s="57"/>
    </row>
    <row r="1653" spans="3:9" ht="15" customHeight="1" x14ac:dyDescent="0.25">
      <c r="C1653" s="57"/>
      <c r="E1653" s="57"/>
      <c r="G1653" s="57"/>
      <c r="I1653" s="57"/>
    </row>
    <row r="1654" spans="3:9" ht="15" customHeight="1" x14ac:dyDescent="0.25">
      <c r="C1654" s="57"/>
      <c r="E1654" s="57"/>
      <c r="G1654" s="57"/>
      <c r="I1654" s="57"/>
    </row>
    <row r="1655" spans="3:9" ht="15" customHeight="1" x14ac:dyDescent="0.25">
      <c r="C1655" s="57"/>
      <c r="E1655" s="57"/>
      <c r="G1655" s="57"/>
      <c r="I1655" s="57"/>
    </row>
    <row r="1656" spans="3:9" ht="15" customHeight="1" x14ac:dyDescent="0.25">
      <c r="C1656" s="57"/>
      <c r="E1656" s="57"/>
      <c r="G1656" s="57"/>
      <c r="I1656" s="57"/>
    </row>
    <row r="1657" spans="3:9" ht="15" customHeight="1" x14ac:dyDescent="0.25">
      <c r="C1657" s="57"/>
      <c r="E1657" s="57"/>
      <c r="G1657" s="57"/>
      <c r="I1657" s="57"/>
    </row>
    <row r="1658" spans="3:9" ht="15" customHeight="1" x14ac:dyDescent="0.25">
      <c r="C1658" s="57"/>
      <c r="E1658" s="57"/>
      <c r="G1658" s="57"/>
      <c r="I1658" s="57"/>
    </row>
    <row r="1659" spans="3:9" ht="15" customHeight="1" x14ac:dyDescent="0.25">
      <c r="C1659" s="57"/>
      <c r="E1659" s="57"/>
      <c r="G1659" s="57"/>
      <c r="I1659" s="57"/>
    </row>
    <row r="1660" spans="3:9" ht="15" customHeight="1" x14ac:dyDescent="0.25">
      <c r="C1660" s="57"/>
      <c r="E1660" s="57"/>
      <c r="G1660" s="57"/>
      <c r="I1660" s="57"/>
    </row>
    <row r="1661" spans="3:9" ht="15" customHeight="1" x14ac:dyDescent="0.25">
      <c r="C1661" s="57"/>
      <c r="E1661" s="57"/>
      <c r="G1661" s="57"/>
      <c r="I1661" s="57"/>
    </row>
    <row r="1662" spans="3:9" ht="15" customHeight="1" x14ac:dyDescent="0.25">
      <c r="C1662" s="57"/>
      <c r="E1662" s="57"/>
      <c r="G1662" s="57"/>
      <c r="I1662" s="57"/>
    </row>
    <row r="1663" spans="3:9" ht="15" customHeight="1" x14ac:dyDescent="0.25">
      <c r="C1663" s="57"/>
      <c r="E1663" s="57"/>
      <c r="G1663" s="57"/>
      <c r="I1663" s="57"/>
    </row>
    <row r="1664" spans="3:9" ht="15" customHeight="1" x14ac:dyDescent="0.25">
      <c r="C1664" s="57"/>
      <c r="E1664" s="57"/>
      <c r="G1664" s="57"/>
      <c r="I1664" s="57"/>
    </row>
    <row r="1665" spans="3:9" ht="15" customHeight="1" x14ac:dyDescent="0.25">
      <c r="C1665" s="57"/>
      <c r="E1665" s="57"/>
      <c r="G1665" s="57"/>
      <c r="I1665" s="57"/>
    </row>
    <row r="1666" spans="3:9" ht="15" customHeight="1" x14ac:dyDescent="0.25">
      <c r="C1666" s="57"/>
      <c r="E1666" s="57"/>
      <c r="G1666" s="57"/>
      <c r="I1666" s="57"/>
    </row>
    <row r="1667" spans="3:9" ht="15" customHeight="1" x14ac:dyDescent="0.25">
      <c r="C1667" s="57"/>
      <c r="E1667" s="57"/>
      <c r="G1667" s="57"/>
      <c r="I1667" s="57"/>
    </row>
    <row r="1668" spans="3:9" ht="15" customHeight="1" x14ac:dyDescent="0.25">
      <c r="C1668" s="57"/>
      <c r="E1668" s="57"/>
      <c r="G1668" s="57"/>
      <c r="I1668" s="57"/>
    </row>
    <row r="1669" spans="3:9" ht="15" customHeight="1" x14ac:dyDescent="0.25">
      <c r="C1669" s="57"/>
      <c r="E1669" s="57"/>
      <c r="G1669" s="57"/>
      <c r="I1669" s="57"/>
    </row>
    <row r="1670" spans="3:9" ht="15" customHeight="1" x14ac:dyDescent="0.25">
      <c r="C1670" s="57"/>
      <c r="E1670" s="57"/>
      <c r="G1670" s="57"/>
      <c r="I1670" s="57"/>
    </row>
    <row r="1671" spans="3:9" ht="15" customHeight="1" x14ac:dyDescent="0.25">
      <c r="C1671" s="57"/>
      <c r="E1671" s="57"/>
      <c r="G1671" s="57"/>
      <c r="I1671" s="57"/>
    </row>
    <row r="1672" spans="3:9" ht="15" customHeight="1" x14ac:dyDescent="0.25">
      <c r="C1672" s="57"/>
      <c r="E1672" s="57"/>
      <c r="G1672" s="57"/>
      <c r="I1672" s="57"/>
    </row>
    <row r="1673" spans="3:9" ht="15" customHeight="1" x14ac:dyDescent="0.25">
      <c r="C1673" s="57"/>
      <c r="E1673" s="57"/>
      <c r="G1673" s="57"/>
      <c r="I1673" s="57"/>
    </row>
    <row r="1674" spans="3:9" ht="15" customHeight="1" x14ac:dyDescent="0.25">
      <c r="C1674" s="57"/>
      <c r="E1674" s="57"/>
      <c r="G1674" s="57"/>
      <c r="I1674" s="57"/>
    </row>
    <row r="1675" spans="3:9" ht="15" customHeight="1" x14ac:dyDescent="0.25">
      <c r="C1675" s="57"/>
      <c r="E1675" s="57"/>
      <c r="G1675" s="57"/>
      <c r="I1675" s="57"/>
    </row>
    <row r="1676" spans="3:9" ht="15" customHeight="1" x14ac:dyDescent="0.25">
      <c r="C1676" s="57"/>
      <c r="E1676" s="57"/>
      <c r="G1676" s="57"/>
      <c r="I1676" s="57"/>
    </row>
    <row r="1677" spans="3:9" ht="15" customHeight="1" x14ac:dyDescent="0.25">
      <c r="C1677" s="57"/>
      <c r="E1677" s="57"/>
      <c r="G1677" s="57"/>
      <c r="I1677" s="57"/>
    </row>
    <row r="1678" spans="3:9" ht="15" customHeight="1" x14ac:dyDescent="0.25">
      <c r="C1678" s="57"/>
      <c r="E1678" s="57"/>
      <c r="G1678" s="57"/>
      <c r="I1678" s="57"/>
    </row>
    <row r="1679" spans="3:9" ht="15" customHeight="1" x14ac:dyDescent="0.25">
      <c r="C1679" s="57"/>
      <c r="E1679" s="57"/>
      <c r="G1679" s="57"/>
      <c r="I1679" s="57"/>
    </row>
    <row r="1680" spans="3:9" ht="15" customHeight="1" x14ac:dyDescent="0.25">
      <c r="C1680" s="57"/>
      <c r="E1680" s="57"/>
      <c r="G1680" s="57"/>
      <c r="I1680" s="57"/>
    </row>
    <row r="1681" spans="3:9" ht="15" customHeight="1" x14ac:dyDescent="0.25">
      <c r="C1681" s="57"/>
      <c r="E1681" s="57"/>
      <c r="G1681" s="57"/>
      <c r="I1681" s="57"/>
    </row>
    <row r="1682" spans="3:9" ht="15" customHeight="1" x14ac:dyDescent="0.25">
      <c r="C1682" s="57"/>
      <c r="E1682" s="57"/>
      <c r="G1682" s="57"/>
      <c r="I1682" s="57"/>
    </row>
    <row r="1683" spans="3:9" ht="15" customHeight="1" x14ac:dyDescent="0.25">
      <c r="C1683" s="57"/>
      <c r="E1683" s="57"/>
      <c r="G1683" s="57"/>
      <c r="I1683" s="57"/>
    </row>
    <row r="1684" spans="3:9" ht="15" customHeight="1" x14ac:dyDescent="0.25">
      <c r="C1684" s="57"/>
      <c r="E1684" s="57"/>
      <c r="G1684" s="57"/>
      <c r="I1684" s="57"/>
    </row>
    <row r="1685" spans="3:9" ht="15" customHeight="1" x14ac:dyDescent="0.25">
      <c r="C1685" s="57"/>
      <c r="E1685" s="57"/>
      <c r="G1685" s="57"/>
      <c r="I1685" s="57"/>
    </row>
    <row r="1686" spans="3:9" ht="15" customHeight="1" x14ac:dyDescent="0.25">
      <c r="C1686" s="57"/>
      <c r="E1686" s="57"/>
      <c r="G1686" s="57"/>
      <c r="I1686" s="57"/>
    </row>
    <row r="1687" spans="3:9" ht="15" customHeight="1" x14ac:dyDescent="0.25">
      <c r="C1687" s="57"/>
      <c r="E1687" s="57"/>
      <c r="G1687" s="57"/>
      <c r="I1687" s="57"/>
    </row>
    <row r="1688" spans="3:9" ht="15" customHeight="1" x14ac:dyDescent="0.25">
      <c r="C1688" s="57"/>
      <c r="E1688" s="57"/>
      <c r="G1688" s="57"/>
      <c r="I1688" s="57"/>
    </row>
    <row r="1689" spans="3:9" ht="15" customHeight="1" x14ac:dyDescent="0.25">
      <c r="C1689" s="57"/>
      <c r="E1689" s="57"/>
      <c r="G1689" s="57"/>
      <c r="I1689" s="57"/>
    </row>
    <row r="1690" spans="3:9" ht="15" customHeight="1" x14ac:dyDescent="0.25">
      <c r="C1690" s="57"/>
      <c r="E1690" s="57"/>
      <c r="G1690" s="57"/>
      <c r="I1690" s="57"/>
    </row>
    <row r="1691" spans="3:9" ht="15" customHeight="1" x14ac:dyDescent="0.25">
      <c r="C1691" s="57"/>
      <c r="E1691" s="57"/>
      <c r="G1691" s="57"/>
      <c r="I1691" s="57"/>
    </row>
    <row r="1692" spans="3:9" ht="15" customHeight="1" x14ac:dyDescent="0.25">
      <c r="C1692" s="57"/>
      <c r="E1692" s="57"/>
      <c r="G1692" s="57"/>
      <c r="I1692" s="57"/>
    </row>
    <row r="1693" spans="3:9" ht="15" customHeight="1" x14ac:dyDescent="0.25">
      <c r="C1693" s="57"/>
      <c r="E1693" s="57"/>
      <c r="G1693" s="57"/>
      <c r="I1693" s="57"/>
    </row>
    <row r="1694" spans="3:9" ht="15" customHeight="1" x14ac:dyDescent="0.25">
      <c r="C1694" s="57"/>
      <c r="E1694" s="57"/>
      <c r="G1694" s="57"/>
      <c r="I1694" s="57"/>
    </row>
    <row r="1695" spans="3:9" ht="15" customHeight="1" x14ac:dyDescent="0.25">
      <c r="C1695" s="57"/>
      <c r="E1695" s="57"/>
      <c r="G1695" s="57"/>
      <c r="I1695" s="57"/>
    </row>
    <row r="1696" spans="3:9" ht="15" customHeight="1" x14ac:dyDescent="0.25">
      <c r="C1696" s="57"/>
      <c r="E1696" s="57"/>
      <c r="G1696" s="57"/>
      <c r="I1696" s="57"/>
    </row>
    <row r="1697" spans="3:9" ht="15" customHeight="1" x14ac:dyDescent="0.25">
      <c r="C1697" s="57"/>
      <c r="E1697" s="57"/>
      <c r="G1697" s="57"/>
      <c r="I1697" s="57"/>
    </row>
    <row r="1698" spans="3:9" ht="15" customHeight="1" x14ac:dyDescent="0.25">
      <c r="C1698" s="57"/>
      <c r="E1698" s="57"/>
      <c r="G1698" s="57"/>
      <c r="I1698" s="57"/>
    </row>
    <row r="1699" spans="3:9" ht="15" customHeight="1" x14ac:dyDescent="0.25">
      <c r="C1699" s="57"/>
      <c r="E1699" s="57"/>
      <c r="G1699" s="57"/>
      <c r="I1699" s="57"/>
    </row>
    <row r="1700" spans="3:9" ht="15" customHeight="1" x14ac:dyDescent="0.25">
      <c r="C1700" s="57"/>
      <c r="E1700" s="57"/>
      <c r="G1700" s="57"/>
      <c r="I1700" s="57"/>
    </row>
    <row r="1701" spans="3:9" ht="15" customHeight="1" x14ac:dyDescent="0.25">
      <c r="C1701" s="57"/>
      <c r="E1701" s="57"/>
      <c r="G1701" s="57"/>
      <c r="I1701" s="57"/>
    </row>
    <row r="1702" spans="3:9" ht="15" customHeight="1" x14ac:dyDescent="0.25">
      <c r="C1702" s="57"/>
      <c r="E1702" s="57"/>
      <c r="G1702" s="57"/>
      <c r="I1702" s="57"/>
    </row>
    <row r="1703" spans="3:9" ht="15" customHeight="1" x14ac:dyDescent="0.25">
      <c r="C1703" s="57"/>
      <c r="E1703" s="57"/>
      <c r="G1703" s="57"/>
      <c r="I1703" s="57"/>
    </row>
    <row r="1704" spans="3:9" ht="15" customHeight="1" x14ac:dyDescent="0.25">
      <c r="C1704" s="57"/>
      <c r="E1704" s="57"/>
      <c r="G1704" s="57"/>
      <c r="I1704" s="57"/>
    </row>
    <row r="1705" spans="3:9" ht="15" customHeight="1" x14ac:dyDescent="0.25">
      <c r="C1705" s="57"/>
      <c r="E1705" s="57"/>
      <c r="G1705" s="57"/>
      <c r="I1705" s="57"/>
    </row>
    <row r="1706" spans="3:9" ht="15" customHeight="1" x14ac:dyDescent="0.25">
      <c r="C1706" s="57"/>
      <c r="E1706" s="57"/>
      <c r="G1706" s="57"/>
      <c r="I1706" s="57"/>
    </row>
    <row r="1707" spans="3:9" ht="15" customHeight="1" x14ac:dyDescent="0.25">
      <c r="C1707" s="57"/>
      <c r="E1707" s="57"/>
      <c r="G1707" s="57"/>
      <c r="I1707" s="57"/>
    </row>
    <row r="1708" spans="3:9" ht="15" customHeight="1" x14ac:dyDescent="0.25">
      <c r="C1708" s="57"/>
      <c r="E1708" s="57"/>
      <c r="G1708" s="57"/>
      <c r="I1708" s="57"/>
    </row>
    <row r="1709" spans="3:9" ht="15" customHeight="1" x14ac:dyDescent="0.25">
      <c r="C1709" s="57"/>
      <c r="E1709" s="57"/>
      <c r="G1709" s="57"/>
      <c r="I1709" s="57"/>
    </row>
    <row r="1710" spans="3:9" ht="15" customHeight="1" x14ac:dyDescent="0.25">
      <c r="C1710" s="57"/>
      <c r="E1710" s="57"/>
      <c r="G1710" s="57"/>
      <c r="I1710" s="57"/>
    </row>
    <row r="1711" spans="3:9" ht="15" customHeight="1" x14ac:dyDescent="0.25">
      <c r="C1711" s="57"/>
      <c r="E1711" s="57"/>
      <c r="G1711" s="57"/>
      <c r="I1711" s="57"/>
    </row>
    <row r="1712" spans="3:9" ht="15" customHeight="1" x14ac:dyDescent="0.25">
      <c r="C1712" s="57"/>
      <c r="E1712" s="57"/>
      <c r="G1712" s="57"/>
      <c r="I1712" s="57"/>
    </row>
    <row r="1713" spans="3:9" ht="15" customHeight="1" x14ac:dyDescent="0.25">
      <c r="C1713" s="57"/>
      <c r="E1713" s="57"/>
      <c r="G1713" s="57"/>
      <c r="I1713" s="57"/>
    </row>
    <row r="1714" spans="3:9" ht="15" customHeight="1" x14ac:dyDescent="0.25">
      <c r="C1714" s="57"/>
      <c r="E1714" s="57"/>
      <c r="G1714" s="57"/>
      <c r="I1714" s="57"/>
    </row>
    <row r="1715" spans="3:9" ht="15" customHeight="1" x14ac:dyDescent="0.25">
      <c r="C1715" s="57"/>
      <c r="E1715" s="57"/>
      <c r="G1715" s="57"/>
      <c r="I1715" s="57"/>
    </row>
    <row r="1716" spans="3:9" ht="15" customHeight="1" x14ac:dyDescent="0.25">
      <c r="C1716" s="57"/>
      <c r="E1716" s="57"/>
      <c r="G1716" s="57"/>
      <c r="I1716" s="57"/>
    </row>
    <row r="1717" spans="3:9" ht="15" customHeight="1" x14ac:dyDescent="0.25">
      <c r="C1717" s="57"/>
      <c r="E1717" s="57"/>
      <c r="G1717" s="57"/>
      <c r="I1717" s="57"/>
    </row>
    <row r="1718" spans="3:9" ht="15" customHeight="1" x14ac:dyDescent="0.25">
      <c r="C1718" s="57"/>
      <c r="E1718" s="57"/>
      <c r="G1718" s="57"/>
      <c r="I1718" s="57"/>
    </row>
    <row r="1719" spans="3:9" ht="15" customHeight="1" x14ac:dyDescent="0.25">
      <c r="C1719" s="57"/>
      <c r="E1719" s="57"/>
      <c r="G1719" s="57"/>
      <c r="I1719" s="57"/>
    </row>
    <row r="1720" spans="3:9" ht="15" customHeight="1" x14ac:dyDescent="0.25">
      <c r="C1720" s="57"/>
      <c r="E1720" s="57"/>
      <c r="G1720" s="57"/>
      <c r="I1720" s="57"/>
    </row>
    <row r="1721" spans="3:9" ht="15" customHeight="1" x14ac:dyDescent="0.25">
      <c r="C1721" s="57"/>
      <c r="E1721" s="57"/>
      <c r="G1721" s="57"/>
      <c r="I1721" s="57"/>
    </row>
    <row r="1722" spans="3:9" ht="15" customHeight="1" x14ac:dyDescent="0.25">
      <c r="C1722" s="57"/>
      <c r="E1722" s="57"/>
      <c r="G1722" s="57"/>
      <c r="I1722" s="57"/>
    </row>
    <row r="1723" spans="3:9" ht="15" customHeight="1" x14ac:dyDescent="0.25">
      <c r="C1723" s="57"/>
      <c r="E1723" s="57"/>
      <c r="G1723" s="57"/>
      <c r="I1723" s="57"/>
    </row>
    <row r="1724" spans="3:9" ht="15" customHeight="1" x14ac:dyDescent="0.25">
      <c r="C1724" s="57"/>
      <c r="E1724" s="57"/>
      <c r="G1724" s="57"/>
      <c r="I1724" s="57"/>
    </row>
    <row r="1725" spans="3:9" ht="15" customHeight="1" x14ac:dyDescent="0.25">
      <c r="C1725" s="57"/>
      <c r="E1725" s="57"/>
      <c r="G1725" s="57"/>
      <c r="I1725" s="57"/>
    </row>
    <row r="1726" spans="3:9" ht="15" customHeight="1" x14ac:dyDescent="0.25">
      <c r="C1726" s="57"/>
      <c r="E1726" s="57"/>
      <c r="G1726" s="57"/>
      <c r="I1726" s="57"/>
    </row>
    <row r="1727" spans="3:9" ht="15" customHeight="1" x14ac:dyDescent="0.25">
      <c r="C1727" s="57"/>
      <c r="E1727" s="57"/>
      <c r="G1727" s="57"/>
      <c r="I1727" s="57"/>
    </row>
    <row r="1728" spans="3:9" ht="15" customHeight="1" x14ac:dyDescent="0.25">
      <c r="C1728" s="57"/>
      <c r="E1728" s="57"/>
      <c r="G1728" s="57"/>
      <c r="I1728" s="57"/>
    </row>
    <row r="1729" spans="3:9" ht="15" customHeight="1" x14ac:dyDescent="0.25">
      <c r="C1729" s="57"/>
      <c r="E1729" s="57"/>
      <c r="G1729" s="57"/>
      <c r="I1729" s="57"/>
    </row>
    <row r="1730" spans="3:9" ht="15" customHeight="1" x14ac:dyDescent="0.25">
      <c r="C1730" s="57"/>
      <c r="E1730" s="57"/>
      <c r="G1730" s="57"/>
      <c r="I1730" s="57"/>
    </row>
    <row r="1731" spans="3:9" ht="15" customHeight="1" x14ac:dyDescent="0.25">
      <c r="C1731" s="57"/>
      <c r="E1731" s="57"/>
      <c r="G1731" s="57"/>
      <c r="I1731" s="57"/>
    </row>
    <row r="1732" spans="3:9" ht="15" customHeight="1" x14ac:dyDescent="0.25">
      <c r="C1732" s="57"/>
      <c r="E1732" s="57"/>
      <c r="G1732" s="57"/>
      <c r="I1732" s="57"/>
    </row>
    <row r="1733" spans="3:9" ht="15" customHeight="1" x14ac:dyDescent="0.25">
      <c r="C1733" s="57"/>
      <c r="E1733" s="57"/>
      <c r="G1733" s="57"/>
      <c r="I1733" s="57"/>
    </row>
    <row r="1734" spans="3:9" ht="15" customHeight="1" x14ac:dyDescent="0.25">
      <c r="C1734" s="57"/>
      <c r="E1734" s="57"/>
      <c r="G1734" s="57"/>
      <c r="I1734" s="57"/>
    </row>
    <row r="1735" spans="3:9" ht="15" customHeight="1" x14ac:dyDescent="0.25">
      <c r="C1735" s="57"/>
      <c r="E1735" s="57"/>
      <c r="G1735" s="57"/>
      <c r="I1735" s="57"/>
    </row>
  </sheetData>
  <pageMargins left="0" right="0" top="0.35433070866141736" bottom="0.15748031496062992" header="0.31496062992125984" footer="0.31496062992125984"/>
  <pageSetup paperSize="9" scale="80" fitToHeight="7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Rozpočet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2017-05-16T08:27:59Z</dcterms:modified>
</cp:coreProperties>
</file>