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4795" windowHeight="12270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J332" i="1" l="1"/>
  <c r="J447" i="1" l="1"/>
  <c r="J489" i="1"/>
  <c r="J483" i="1"/>
  <c r="J479" i="1"/>
  <c r="J472" i="1"/>
  <c r="J177" i="1"/>
  <c r="E533" i="1"/>
  <c r="E528" i="1"/>
  <c r="E535" i="1" l="1"/>
  <c r="J467" i="1"/>
  <c r="J182" i="1"/>
  <c r="J187" i="1"/>
  <c r="J245" i="1"/>
  <c r="J248" i="1"/>
  <c r="J254" i="1"/>
  <c r="J275" i="1"/>
  <c r="J274" i="1" s="1"/>
  <c r="J283" i="1"/>
  <c r="J282" i="1" s="1"/>
  <c r="J288" i="1"/>
  <c r="J287" i="1" s="1"/>
  <c r="J297" i="1"/>
  <c r="J302" i="1"/>
  <c r="J309" i="1"/>
  <c r="J305" i="1" s="1"/>
  <c r="J317" i="1"/>
  <c r="J322" i="1"/>
  <c r="J363" i="1"/>
  <c r="J385" i="1"/>
  <c r="J392" i="1"/>
  <c r="J399" i="1"/>
  <c r="J403" i="1"/>
  <c r="J406" i="1"/>
  <c r="J384" i="1" s="1"/>
  <c r="J376" i="1"/>
  <c r="J372" i="1"/>
  <c r="J367" i="1"/>
  <c r="J235" i="1"/>
  <c r="J451" i="1"/>
  <c r="J432" i="1"/>
  <c r="J428" i="1"/>
  <c r="J422" i="1"/>
  <c r="J495" i="1" s="1"/>
  <c r="J501" i="1" s="1"/>
  <c r="J531" i="1" s="1"/>
  <c r="J440" i="1"/>
  <c r="J228" i="1"/>
  <c r="J201" i="1"/>
  <c r="J220" i="1"/>
  <c r="J214" i="1"/>
  <c r="J522" i="1"/>
  <c r="J532" i="1" s="1"/>
  <c r="J205" i="1"/>
  <c r="J204" i="1" s="1"/>
  <c r="J196" i="1"/>
  <c r="J191" i="1"/>
  <c r="J190" i="1" s="1"/>
  <c r="J103" i="1"/>
  <c r="J122" i="1"/>
  <c r="J119" i="1" s="1"/>
  <c r="J516" i="1"/>
  <c r="J527" i="1" s="1"/>
  <c r="J106" i="1"/>
  <c r="J419" i="1" l="1"/>
  <c r="J213" i="1"/>
  <c r="J500" i="1" l="1"/>
  <c r="J54" i="1"/>
  <c r="J35" i="1"/>
  <c r="J29" i="1" s="1"/>
  <c r="J63" i="1"/>
  <c r="J61" i="1" s="1"/>
  <c r="J50" i="1"/>
  <c r="J40" i="1"/>
  <c r="J530" i="1" l="1"/>
  <c r="J533" i="1" s="1"/>
  <c r="K533" i="1" s="1"/>
  <c r="J19" i="1"/>
  <c r="I19" i="1"/>
  <c r="K13" i="1"/>
  <c r="K17" i="1"/>
  <c r="K20" i="1"/>
  <c r="K21" i="1"/>
  <c r="K22" i="1"/>
  <c r="K23" i="1"/>
  <c r="K24" i="1"/>
  <c r="K25" i="1"/>
  <c r="K26" i="1"/>
  <c r="K27" i="1"/>
  <c r="K29" i="1"/>
  <c r="K30" i="1"/>
  <c r="K31" i="1"/>
  <c r="K32" i="1"/>
  <c r="K33" i="1"/>
  <c r="K34" i="1"/>
  <c r="K40" i="1"/>
  <c r="K41" i="1"/>
  <c r="K42" i="1"/>
  <c r="K43" i="1"/>
  <c r="K44" i="1"/>
  <c r="K47" i="1"/>
  <c r="K48" i="1"/>
  <c r="K50" i="1"/>
  <c r="K51" i="1"/>
  <c r="K54" i="1"/>
  <c r="K56" i="1"/>
  <c r="K59" i="1"/>
  <c r="K61" i="1"/>
  <c r="K63" i="1"/>
  <c r="K64" i="1"/>
  <c r="K66" i="1"/>
  <c r="K67" i="1"/>
  <c r="K69" i="1"/>
  <c r="K70" i="1"/>
  <c r="K71" i="1"/>
  <c r="K72" i="1"/>
  <c r="K73" i="1"/>
  <c r="K75" i="1"/>
  <c r="K76" i="1"/>
  <c r="K77" i="1"/>
  <c r="K78" i="1"/>
  <c r="K80" i="1"/>
  <c r="K82" i="1"/>
  <c r="K83" i="1"/>
  <c r="K84" i="1"/>
  <c r="K85" i="1"/>
  <c r="K86" i="1"/>
  <c r="K87" i="1"/>
  <c r="K90" i="1"/>
  <c r="K92" i="1"/>
  <c r="K94" i="1"/>
  <c r="K106" i="1"/>
  <c r="K110" i="1"/>
  <c r="K113" i="1"/>
  <c r="K119" i="1"/>
  <c r="K120" i="1"/>
  <c r="K121" i="1"/>
  <c r="K122" i="1"/>
  <c r="K123" i="1"/>
  <c r="K124" i="1"/>
  <c r="K125" i="1"/>
  <c r="K126" i="1"/>
  <c r="K127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5" i="1"/>
  <c r="K176" i="1"/>
  <c r="K177" i="1"/>
  <c r="K178" i="1"/>
  <c r="K180" i="1"/>
  <c r="K182" i="1"/>
  <c r="K183" i="1"/>
  <c r="K184" i="1"/>
  <c r="K185" i="1"/>
  <c r="K187" i="1"/>
  <c r="K188" i="1"/>
  <c r="K190" i="1"/>
  <c r="K191" i="1"/>
  <c r="K192" i="1"/>
  <c r="K193" i="1"/>
  <c r="K194" i="1"/>
  <c r="K196" i="1"/>
  <c r="K197" i="1"/>
  <c r="K198" i="1"/>
  <c r="K199" i="1"/>
  <c r="K204" i="1"/>
  <c r="K205" i="1"/>
  <c r="K211" i="1"/>
  <c r="K213" i="1"/>
  <c r="K214" i="1"/>
  <c r="K215" i="1"/>
  <c r="K216" i="1"/>
  <c r="K217" i="1"/>
  <c r="K219" i="1"/>
  <c r="K220" i="1"/>
  <c r="K221" i="1"/>
  <c r="K222" i="1"/>
  <c r="K223" i="1"/>
  <c r="K226" i="1"/>
  <c r="K228" i="1"/>
  <c r="K229" i="1"/>
  <c r="K230" i="1"/>
  <c r="K231" i="1"/>
  <c r="K233" i="1"/>
  <c r="K235" i="1"/>
  <c r="K236" i="1"/>
  <c r="K238" i="1"/>
  <c r="K239" i="1"/>
  <c r="K240" i="1"/>
  <c r="K242" i="1"/>
  <c r="K243" i="1"/>
  <c r="K245" i="1"/>
  <c r="K246" i="1"/>
  <c r="K248" i="1"/>
  <c r="K249" i="1"/>
  <c r="K250" i="1"/>
  <c r="K251" i="1"/>
  <c r="K252" i="1"/>
  <c r="K254" i="1"/>
  <c r="K255" i="1"/>
  <c r="K256" i="1"/>
  <c r="K257" i="1"/>
  <c r="K258" i="1"/>
  <c r="K259" i="1"/>
  <c r="K261" i="1"/>
  <c r="K262" i="1"/>
  <c r="K268" i="1"/>
  <c r="K269" i="1"/>
  <c r="K270" i="1"/>
  <c r="K272" i="1"/>
  <c r="K274" i="1"/>
  <c r="K275" i="1"/>
  <c r="K276" i="1"/>
  <c r="K277" i="1"/>
  <c r="K278" i="1"/>
  <c r="K280" i="1"/>
  <c r="K282" i="1"/>
  <c r="K283" i="1"/>
  <c r="K284" i="1"/>
  <c r="K285" i="1"/>
  <c r="K287" i="1"/>
  <c r="K288" i="1"/>
  <c r="K289" i="1"/>
  <c r="K290" i="1"/>
  <c r="K291" i="1"/>
  <c r="K292" i="1"/>
  <c r="K293" i="1"/>
  <c r="K294" i="1"/>
  <c r="K295" i="1"/>
  <c r="K297" i="1"/>
  <c r="K298" i="1"/>
  <c r="K299" i="1"/>
  <c r="K300" i="1"/>
  <c r="K302" i="1"/>
  <c r="K303" i="1"/>
  <c r="K305" i="1"/>
  <c r="K306" i="1"/>
  <c r="K307" i="1"/>
  <c r="K309" i="1"/>
  <c r="K310" i="1"/>
  <c r="K311" i="1"/>
  <c r="K312" i="1"/>
  <c r="K313" i="1"/>
  <c r="K314" i="1"/>
  <c r="K315" i="1"/>
  <c r="K317" i="1"/>
  <c r="K318" i="1"/>
  <c r="K319" i="1"/>
  <c r="K320" i="1"/>
  <c r="K322" i="1"/>
  <c r="K323" i="1"/>
  <c r="K324" i="1"/>
  <c r="K325" i="1"/>
  <c r="K328" i="1"/>
  <c r="K330" i="1"/>
  <c r="K332" i="1"/>
  <c r="K333" i="1"/>
  <c r="K334" i="1"/>
  <c r="K335" i="1"/>
  <c r="K336" i="1"/>
  <c r="K337" i="1"/>
  <c r="K338" i="1"/>
  <c r="K339" i="1"/>
  <c r="K341" i="1"/>
  <c r="K346" i="1"/>
  <c r="K347" i="1"/>
  <c r="K349" i="1"/>
  <c r="K350" i="1"/>
  <c r="K351" i="1"/>
  <c r="K352" i="1"/>
  <c r="K353" i="1"/>
  <c r="K354" i="1"/>
  <c r="K357" i="1"/>
  <c r="K358" i="1"/>
  <c r="K361" i="1"/>
  <c r="K363" i="1"/>
  <c r="K364" i="1"/>
  <c r="K365" i="1"/>
  <c r="K367" i="1"/>
  <c r="K368" i="1"/>
  <c r="K369" i="1"/>
  <c r="K370" i="1"/>
  <c r="K372" i="1"/>
  <c r="K374" i="1"/>
  <c r="K377" i="1"/>
  <c r="K379" i="1"/>
  <c r="K382" i="1"/>
  <c r="K384" i="1"/>
  <c r="K385" i="1"/>
  <c r="K386" i="1"/>
  <c r="K387" i="1"/>
  <c r="K389" i="1"/>
  <c r="K391" i="1"/>
  <c r="K392" i="1"/>
  <c r="K393" i="1"/>
  <c r="K394" i="1"/>
  <c r="K395" i="1"/>
  <c r="K396" i="1"/>
  <c r="K399" i="1"/>
  <c r="K401" i="1"/>
  <c r="K402" i="1"/>
  <c r="K403" i="1"/>
  <c r="K404" i="1"/>
  <c r="K406" i="1"/>
  <c r="K407" i="1"/>
  <c r="K408" i="1"/>
  <c r="K409" i="1"/>
  <c r="K410" i="1"/>
  <c r="K411" i="1"/>
  <c r="K412" i="1"/>
  <c r="K413" i="1"/>
  <c r="K415" i="1"/>
  <c r="K416" i="1"/>
  <c r="K417" i="1"/>
  <c r="K419" i="1"/>
  <c r="K422" i="1"/>
  <c r="K425" i="1"/>
  <c r="K432" i="1"/>
  <c r="K433" i="1"/>
  <c r="K435" i="1"/>
  <c r="K436" i="1"/>
  <c r="K440" i="1"/>
  <c r="K441" i="1"/>
  <c r="K443" i="1"/>
  <c r="K444" i="1"/>
  <c r="K451" i="1"/>
  <c r="K452" i="1"/>
  <c r="K453" i="1"/>
  <c r="K454" i="1"/>
  <c r="K456" i="1"/>
  <c r="K457" i="1"/>
  <c r="K458" i="1"/>
  <c r="K459" i="1"/>
  <c r="K460" i="1"/>
  <c r="K461" i="1"/>
  <c r="K462" i="1"/>
  <c r="K465" i="1"/>
  <c r="K467" i="1"/>
  <c r="K469" i="1"/>
  <c r="K472" i="1"/>
  <c r="K474" i="1"/>
  <c r="K476" i="1"/>
  <c r="K479" i="1"/>
  <c r="K480" i="1"/>
  <c r="K495" i="1"/>
  <c r="K500" i="1"/>
  <c r="K501" i="1"/>
  <c r="K507" i="1"/>
  <c r="K510" i="1"/>
  <c r="K513" i="1"/>
  <c r="K516" i="1"/>
  <c r="K519" i="1"/>
  <c r="K520" i="1"/>
  <c r="K521" i="1"/>
  <c r="K522" i="1"/>
  <c r="K527" i="1"/>
  <c r="K530" i="1"/>
  <c r="K531" i="1"/>
  <c r="K532" i="1"/>
  <c r="K14" i="1"/>
  <c r="J16" i="1"/>
  <c r="K16" i="1" s="1"/>
  <c r="J13" i="1"/>
  <c r="K19" i="1" l="1"/>
  <c r="J96" i="1"/>
  <c r="J498" i="1" l="1"/>
  <c r="K96" i="1"/>
  <c r="J525" i="1" l="1"/>
  <c r="K498" i="1"/>
  <c r="K525" i="1" l="1"/>
  <c r="J115" i="1"/>
  <c r="J499" i="1" s="1"/>
  <c r="J502" i="1" s="1"/>
  <c r="K502" i="1" s="1"/>
  <c r="K499" i="1" l="1"/>
  <c r="J526" i="1"/>
  <c r="K115" i="1"/>
  <c r="K526" i="1" l="1"/>
  <c r="J528" i="1"/>
  <c r="K376" i="1"/>
  <c r="K528" i="1" l="1"/>
  <c r="J535" i="1"/>
  <c r="K535" i="1" s="1"/>
</calcChain>
</file>

<file path=xl/sharedStrings.xml><?xml version="1.0" encoding="utf-8"?>
<sst xmlns="http://schemas.openxmlformats.org/spreadsheetml/2006/main" count="563" uniqueCount="476">
  <si>
    <t>Bežné príjmy:</t>
  </si>
  <si>
    <t>ROZPOčET 2013</t>
  </si>
  <si>
    <t>RO C.1-24.4.2013</t>
  </si>
  <si>
    <t>RO C.2-22.5.2013</t>
  </si>
  <si>
    <t>RO č.3-26.6.</t>
  </si>
  <si>
    <t>Dane z príjmov, ziskov a kapitál. majetku</t>
  </si>
  <si>
    <t>Daň z príjmov fyzických osôb</t>
  </si>
  <si>
    <t>Daň z majetku</t>
  </si>
  <si>
    <t>Daň z nehnuteľností PO a FO</t>
  </si>
  <si>
    <t>Dane za špecifické služby</t>
  </si>
  <si>
    <t>Daň za psa</t>
  </si>
  <si>
    <t>Daň za nevýherné hracie prístroje</t>
  </si>
  <si>
    <t>Daň za predajné automaty</t>
  </si>
  <si>
    <t>Daň za vjazd a zotr. vozidiel v hist.časti mesta</t>
  </si>
  <si>
    <t>Daň za ubytovanie/pobyt</t>
  </si>
  <si>
    <t>Daň za užívanie verejného priestranstva</t>
  </si>
  <si>
    <t>Za uloženie odpadu (platby od TS)</t>
  </si>
  <si>
    <t>Za komunálny odpad (platby od občanov NO)</t>
  </si>
  <si>
    <t>Príjmy z podnik. a z vlastníctva majetku</t>
  </si>
  <si>
    <t>Nájom dočasné parkovanie</t>
  </si>
  <si>
    <t>Nájom nebytových priestorov (nájomníci+BPN)</t>
  </si>
  <si>
    <t>Príjmy z prenájmu bytov -BPN</t>
  </si>
  <si>
    <t>Nájom priestorov DKN</t>
  </si>
  <si>
    <t>212xxx</t>
  </si>
  <si>
    <t>Nájom priestorov školy</t>
  </si>
  <si>
    <r>
      <t xml:space="preserve">Nájom priestorov ZŠ Komenského </t>
    </r>
    <r>
      <rPr>
        <sz val="8"/>
        <rFont val="Arial CE"/>
        <charset val="238"/>
      </rPr>
      <t>(bez rozpočt.klasifikácie)</t>
    </r>
  </si>
  <si>
    <t>Nájom priestorov ZŠ Brehy (bez rozpočt.klasifikácie)</t>
  </si>
  <si>
    <t>Nájom nebytových priestorov CVČ (bez rozpočt.klasifikácie)</t>
  </si>
  <si>
    <t>Administratívne poplatky a platby</t>
  </si>
  <si>
    <t>Administratívne poplatky /správne poplatky/</t>
  </si>
  <si>
    <t>Pokuty, penále a iné sankcie za porušenie predpisov</t>
  </si>
  <si>
    <t>Recyklačný fond</t>
  </si>
  <si>
    <t>Za opatrovateľskú službu</t>
  </si>
  <si>
    <t>Preplatky EE, vody a tepla - BPN</t>
  </si>
  <si>
    <t>iné príjmy + príjmy z reklamy</t>
  </si>
  <si>
    <t>Platby rodičov  MŠ</t>
  </si>
  <si>
    <t>Poplatok za znečistenie ovzdušia</t>
  </si>
  <si>
    <t>Úroky z domácich pôžičiek a vkladov</t>
  </si>
  <si>
    <t>Z vkladov</t>
  </si>
  <si>
    <t>Z účtov finančného hospodárenia</t>
  </si>
  <si>
    <t>Iné nedaňové príjmy</t>
  </si>
  <si>
    <t>Plnenie poisťovne</t>
  </si>
  <si>
    <t>Výťažok z výherných automatov</t>
  </si>
  <si>
    <t>Príjem z dobropisov</t>
  </si>
  <si>
    <t>Transfer</t>
  </si>
  <si>
    <t>312xxx</t>
  </si>
  <si>
    <t>Dotácie a transfery spolu</t>
  </si>
  <si>
    <t>Za verejnoprospešné služby</t>
  </si>
  <si>
    <t>Dotácia na stavebný úrad</t>
  </si>
  <si>
    <t>Dotácia na cesty</t>
  </si>
  <si>
    <t>Dotácia od UPSVaR na chránenú dielňu</t>
  </si>
  <si>
    <t>Dotácia pre Dom Charitas - denný stacionár</t>
  </si>
  <si>
    <t>Dotácia pre nocľaháreň</t>
  </si>
  <si>
    <t>Dotácia na sociálne služby</t>
  </si>
  <si>
    <t>Transfer pre matričný úrad</t>
  </si>
  <si>
    <t>Dotácia na voľby+referendum</t>
  </si>
  <si>
    <t>Dotácia - evidencia obyvateľstva</t>
  </si>
  <si>
    <t>Dotácia na sociál. znevýhodn. (SZP)</t>
  </si>
  <si>
    <t>RP záškoláctvo</t>
  </si>
  <si>
    <t>Dotácia starostlivosť o životné prostredie</t>
  </si>
  <si>
    <t xml:space="preserve">Dotácia na odchodné </t>
  </si>
  <si>
    <t>Transfer pre školské zariadenia - ZŠ</t>
  </si>
  <si>
    <t>Transfer pre školský úrad</t>
  </si>
  <si>
    <t>Dotácia na učebné pomôcky</t>
  </si>
  <si>
    <t>Dotácia pre deti v hmotnej núdzi - stravné</t>
  </si>
  <si>
    <t>Dotácia na dopravné</t>
  </si>
  <si>
    <t>Dotácia na vzdelávacie poukazy</t>
  </si>
  <si>
    <t>Dotácia pre MŠ - posledný ročník</t>
  </si>
  <si>
    <t>Dotácia na bežné výdavky mesta</t>
  </si>
  <si>
    <t>Ostatné dotácie (sčítanie obyv., chránenú dielňu, eurofondy, odchodné..)</t>
  </si>
  <si>
    <t>Dotácia ŠFRB</t>
  </si>
  <si>
    <t>Dotácia z MD V a RR SR-na opravu ciest</t>
  </si>
  <si>
    <t>Príspevky obcí na spoločný úrad</t>
  </si>
  <si>
    <t>Bežné príjmy spolu:</t>
  </si>
  <si>
    <t>Kapitálové príjmy:</t>
  </si>
  <si>
    <t>Príjem z predaja kapitálových aktív</t>
  </si>
  <si>
    <t>231xxx</t>
  </si>
  <si>
    <t>Príjem z predaja bytu na ul. Bernolákova</t>
  </si>
  <si>
    <t>Príjem z predaja pozemkov</t>
  </si>
  <si>
    <t>Dotácie kapitálové</t>
  </si>
  <si>
    <t>Dotácia na spracovanie územnoplánovacej dokumentácie</t>
  </si>
  <si>
    <t>Dotácie spolu</t>
  </si>
  <si>
    <t>Dotácia - eurofondy - ZŠ Brehy</t>
  </si>
  <si>
    <t>Dom pre seniorov Námestovo</t>
  </si>
  <si>
    <t>Revitalizácia verejných priestranstiev - Nábrežie</t>
  </si>
  <si>
    <t>Rekonštrukcia verejného osvetlenia</t>
  </si>
  <si>
    <t>Príspevok z audiovizuálneho fondu pre DKN na digitalizáciu kina</t>
  </si>
  <si>
    <t>Kapitálové príjmy spolu</t>
  </si>
  <si>
    <t>Bežné výdavky:</t>
  </si>
  <si>
    <t>01.1.1.</t>
  </si>
  <si>
    <t>Výdavky MsÚ a MsZ</t>
  </si>
  <si>
    <t>Mzdy,platy a ost.osobné vyrovnania</t>
  </si>
  <si>
    <t>Poistné a príspevky do fondov</t>
  </si>
  <si>
    <t>Tovary a služby</t>
  </si>
  <si>
    <t>Náhrada cestovných výdavkov</t>
  </si>
  <si>
    <t>Náhrada cestovných výdavkov - zahraničné</t>
  </si>
  <si>
    <t>Energie - elektrická, teplo</t>
  </si>
  <si>
    <t>Vodné a stočné</t>
  </si>
  <si>
    <t>Poštové a telekomunikačné služby</t>
  </si>
  <si>
    <t>Interierové vybavenie</t>
  </si>
  <si>
    <t>Výpočtová technika</t>
  </si>
  <si>
    <t>Telekomunikačná technika</t>
  </si>
  <si>
    <t>Prevádzkové stroje,prístroje,zariadenia,technika</t>
  </si>
  <si>
    <t>Všeobecný materiál</t>
  </si>
  <si>
    <t>Softvare a licencie</t>
  </si>
  <si>
    <t>Knihy, časopisy a noviny</t>
  </si>
  <si>
    <t>Reprezentačné</t>
  </si>
  <si>
    <t>Licencia - autorské práva</t>
  </si>
  <si>
    <t xml:space="preserve">Palivo,oleje,mazivá,špeciálne kvapaliny </t>
  </si>
  <si>
    <t>Servis,údržba,opravy a výdavky s tým spojené</t>
  </si>
  <si>
    <t>Poistenie (povinné+havarijné)</t>
  </si>
  <si>
    <t>Prepravné a prenájom vozidiel</t>
  </si>
  <si>
    <t xml:space="preserve">Karty,známky,poplatky </t>
  </si>
  <si>
    <t>Pracovný odev, obuv a pracovné pomôcky(vodič)</t>
  </si>
  <si>
    <t>Údržba interierového vybavenia-nábytku</t>
  </si>
  <si>
    <t>Údržba výpočtovej techniky vrátane softvéru</t>
  </si>
  <si>
    <t>Údržba telekomunikačnej techniky</t>
  </si>
  <si>
    <t>Údržba prevádzkových strojov,prístrojov a zariadení</t>
  </si>
  <si>
    <t>Údržba signálnobezpečnostnej techniky</t>
  </si>
  <si>
    <t>Údržba budov</t>
  </si>
  <si>
    <t>Údržba budov - klimatizácia server</t>
  </si>
  <si>
    <t>Nájomné na program dražieb</t>
  </si>
  <si>
    <t>Školenia,kurzy,semináre</t>
  </si>
  <si>
    <t>Konkurzy a súťaže</t>
  </si>
  <si>
    <t>Propagácia a reklama,web.stránka</t>
  </si>
  <si>
    <t>Všeobecné služby</t>
  </si>
  <si>
    <t>súdne poplatky pri súdnom spore pozemok MŠ Bernolákova</t>
  </si>
  <si>
    <t>Súdne poplatky pri súdnom spore Stavebný podnik, s.r.o.</t>
  </si>
  <si>
    <t>Právne služby pri súdnom spore so Stavebným podnikom, s.r.o.</t>
  </si>
  <si>
    <r>
      <t>Špeciálne služby</t>
    </r>
    <r>
      <rPr>
        <sz val="8"/>
        <rFont val="Arial CE"/>
        <charset val="238"/>
      </rPr>
      <t>(znalec.posudky)</t>
    </r>
  </si>
  <si>
    <t>Náhrady (preventívne prehliadky)</t>
  </si>
  <si>
    <t>Štúdie,expertízy,posudky</t>
  </si>
  <si>
    <t>Geometrické plány</t>
  </si>
  <si>
    <t>Poplatky,odvody,dane,clá</t>
  </si>
  <si>
    <t>Stravovanie</t>
  </si>
  <si>
    <t>Poistné (majetok,poist. zodpovednosti)</t>
  </si>
  <si>
    <t>Prídel do sociálneho fondu</t>
  </si>
  <si>
    <t>Kolky</t>
  </si>
  <si>
    <t>Odmeny a príspevky (poslanci,komisie)</t>
  </si>
  <si>
    <t>Odmeny na základe dohôd o vykonaní práce</t>
  </si>
  <si>
    <t>Pokuty a penále - sankčné úroky zo súd.sporu so Staveb.podnikom</t>
  </si>
  <si>
    <t>Daň z príjmu - z predaja majetku</t>
  </si>
  <si>
    <t>Preddavky na daň z príjmu právnických osôb</t>
  </si>
  <si>
    <t>Dane a miestne poplatky</t>
  </si>
  <si>
    <t>Reprezentačné výdavky</t>
  </si>
  <si>
    <t>Bežné transfery</t>
  </si>
  <si>
    <t>Príspevok mesta na spoločný úrad</t>
  </si>
  <si>
    <t>Odchodné</t>
  </si>
  <si>
    <t>Náhrady príjmu za nemoc</t>
  </si>
  <si>
    <t>01.1.1</t>
  </si>
  <si>
    <t>Stavebný úrad</t>
  </si>
  <si>
    <t>610000</t>
  </si>
  <si>
    <t>Mzdy,platy a ost. osob. vyrovnania</t>
  </si>
  <si>
    <t>Ostatné výdavky na činnosť</t>
  </si>
  <si>
    <t>01.1.6.</t>
  </si>
  <si>
    <t>Obce</t>
  </si>
  <si>
    <t>63xxxx</t>
  </si>
  <si>
    <t>Evidencia obyvateľstva - dotácie</t>
  </si>
  <si>
    <t>01.1.2.</t>
  </si>
  <si>
    <t>Finančná a rozpočtová oblasť</t>
  </si>
  <si>
    <t>Auditorské služby</t>
  </si>
  <si>
    <t>Poplatky banke</t>
  </si>
  <si>
    <t>Daň zrážkou banka</t>
  </si>
  <si>
    <t>01.3.3.</t>
  </si>
  <si>
    <t>Matričný úrad</t>
  </si>
  <si>
    <t xml:space="preserve">Mzdy,platy a ost.osob.vyrovnania </t>
  </si>
  <si>
    <t>01.6.0.</t>
  </si>
  <si>
    <t>Voľby a sčítanie obyvateľov</t>
  </si>
  <si>
    <t>01.7.0.</t>
  </si>
  <si>
    <t>Transakcie verejného dlhu</t>
  </si>
  <si>
    <t>65xxxx</t>
  </si>
  <si>
    <t>Splácanie úrokov</t>
  </si>
  <si>
    <t>Úroky z úveru ZŠ Komenského</t>
  </si>
  <si>
    <t>Úroky za celý rok spolu (okrem Komenského II.etapa)</t>
  </si>
  <si>
    <t>Úroky z úveru ZŠ Brehy</t>
  </si>
  <si>
    <t>Úroky z úveru Dom seniorov</t>
  </si>
  <si>
    <t>Úroky z úveru Revitalizácia VP - Nábrežie Oravskej priehr.</t>
  </si>
  <si>
    <t>Úroky z úveru - 16 b.j. Komenského II. etapa</t>
  </si>
  <si>
    <t>03.1.0.</t>
  </si>
  <si>
    <t>Policajné služby</t>
  </si>
  <si>
    <t>z toho výdavky na činnosť MsP spolu</t>
  </si>
  <si>
    <t>61xxxx</t>
  </si>
  <si>
    <t>Mzdy, platy a ostatné osobné vyrovnania</t>
  </si>
  <si>
    <t>62xxxx</t>
  </si>
  <si>
    <t>Príspevok pre TS - na kamerový systém pre psí útulok</t>
  </si>
  <si>
    <t>Chránená dielňa</t>
  </si>
  <si>
    <t>03.2.0.</t>
  </si>
  <si>
    <t>Požiarna ochrana</t>
  </si>
  <si>
    <t>04.5.1.</t>
  </si>
  <si>
    <t>Cestná doprava</t>
  </si>
  <si>
    <t>ŠSÚ pre miestne komunikácie</t>
  </si>
  <si>
    <t>Oprava ul. pri tlačiarni Kubík po križovatku s Kliňanskou cestou</t>
  </si>
  <si>
    <t>Príspevok TS - oprava chodníka na ul. Komenského</t>
  </si>
  <si>
    <t>Príspevok TS - odvodnenie ul. Slnečná a Severná</t>
  </si>
  <si>
    <t>Transfer pre TS - dopravne značenie a údržba MK</t>
  </si>
  <si>
    <t>05.1.0.</t>
  </si>
  <si>
    <t>Nakladanie s odpadmi</t>
  </si>
  <si>
    <t>Triedenie odpadu-nákup vriec</t>
  </si>
  <si>
    <t>Monitorovacia správa na skládku odpadu a Zberný dvor</t>
  </si>
  <si>
    <t>Transfer TS - kamerový systém pre Zberný dvor</t>
  </si>
  <si>
    <t>Transfer TS - podpora a rozvoj separovaného zberu</t>
  </si>
  <si>
    <t>Transfer TS - splácanie odkupu skládky TKO</t>
  </si>
  <si>
    <t>Transfer TS - čistenie MK,ver.priest.</t>
  </si>
  <si>
    <t>Transfer TS - služby za uloženie a likvidáciu odpadu</t>
  </si>
  <si>
    <t>05.6.0.</t>
  </si>
  <si>
    <t>Starostlivosť o životné prostredie</t>
  </si>
  <si>
    <t>Prenesený výkon životné prostredie</t>
  </si>
  <si>
    <t>06.1.0</t>
  </si>
  <si>
    <t>Štátny fond rozvoja bývania</t>
  </si>
  <si>
    <t>ŠFRB mzdy</t>
  </si>
  <si>
    <t>ŠFRB fondy</t>
  </si>
  <si>
    <t>Tovary a služby správa bytov Bytovým podnikom</t>
  </si>
  <si>
    <t>06.2.0.</t>
  </si>
  <si>
    <t>Rozvoj obcí</t>
  </si>
  <si>
    <t>VPP mzdy</t>
  </si>
  <si>
    <t>VPP fondy</t>
  </si>
  <si>
    <t>VPP tovary a služby</t>
  </si>
  <si>
    <t>Oprava ihriska pri Saleziánoch</t>
  </si>
  <si>
    <t>Pozemkové úpravy Vojenské</t>
  </si>
  <si>
    <t>Geológia Vojenské</t>
  </si>
  <si>
    <t>Právne služby</t>
  </si>
  <si>
    <t>Monitorovacie správy - Revitalizácia verej.priestr.-Nábrežie</t>
  </si>
  <si>
    <t>6xxxxx</t>
  </si>
  <si>
    <t>údržba, oprava, monitorov. správy za rok spolu</t>
  </si>
  <si>
    <t>Príspevok TS - vymaľovanie kríža na cintoríne</t>
  </si>
  <si>
    <t>Príspevok TS - oprava lavičiek v meste a odstrán.bariéry pri vstupe do DKN</t>
  </si>
  <si>
    <t>Príspevok TS - oprava schodov ul. Severná</t>
  </si>
  <si>
    <t>Príspevok TS - odvodnenie cesty na ul. Severná - ku záhradkám</t>
  </si>
  <si>
    <t>Príspevok TS - na opravu ihriska pri Saleziánoch</t>
  </si>
  <si>
    <t>Transfer TS - údržba verejnej zelene, detských ihrísk</t>
  </si>
  <si>
    <t>06.4.0.</t>
  </si>
  <si>
    <t>Verejné osvetlenie</t>
  </si>
  <si>
    <t>EE verejné osvetlenie</t>
  </si>
  <si>
    <t>Vodné, stočné námestie</t>
  </si>
  <si>
    <t>Monitorovacia správa na Verejné osvetlenie - EU</t>
  </si>
  <si>
    <t>Údržba verejného osvetlenia</t>
  </si>
  <si>
    <t>Transfer TS - údržba verejného osvetlenia</t>
  </si>
  <si>
    <t>06.6.0.</t>
  </si>
  <si>
    <t>Bývanie a obč. vyb. inde neklasifikovaná</t>
  </si>
  <si>
    <t>Verejné WC el.energia</t>
  </si>
  <si>
    <t>Verejné WC vodné,stočné</t>
  </si>
  <si>
    <t>08.1.0.</t>
  </si>
  <si>
    <t>Rekreačné a športové služby</t>
  </si>
  <si>
    <t>Transfery pre športové organizácie, z toho:</t>
  </si>
  <si>
    <t>Mestský športový klub Námestovo</t>
  </si>
  <si>
    <t>Telovýchovná jednota Oravan Námestovo</t>
  </si>
  <si>
    <t>Klub Biela Orava</t>
  </si>
  <si>
    <t>Yacht Club H2OCentrum Námestovo</t>
  </si>
  <si>
    <t>Námestovský klub slovenských turistov</t>
  </si>
  <si>
    <t>Príspevok pre ALTIS</t>
  </si>
  <si>
    <t>Súťaže</t>
  </si>
  <si>
    <t>08.2.0.</t>
  </si>
  <si>
    <t>Kultúrne služby</t>
  </si>
  <si>
    <t>Príspevok vo výške inkasovaného nájmu</t>
  </si>
  <si>
    <t>Príspevok DKN</t>
  </si>
  <si>
    <t>Údržba budovy DKN</t>
  </si>
  <si>
    <t>08.3.0.</t>
  </si>
  <si>
    <t>Vysielacie vydavateľské služby</t>
  </si>
  <si>
    <t>Údržba miestneho rozhlasu</t>
  </si>
  <si>
    <t>08.4.0.</t>
  </si>
  <si>
    <t>Náboženské a iné spoločenské služby</t>
  </si>
  <si>
    <t>632xxx</t>
  </si>
  <si>
    <t>Cintorín elektrika, voda</t>
  </si>
  <si>
    <t>633xxx</t>
  </si>
  <si>
    <t>Kultúrne akcie mesta</t>
  </si>
  <si>
    <t>Údržba Domu smútku</t>
  </si>
  <si>
    <t>Členské príspevky</t>
  </si>
  <si>
    <t>Členské ZMOS</t>
  </si>
  <si>
    <t>Členské ZMOBO</t>
  </si>
  <si>
    <t>Členské RVC Martin</t>
  </si>
  <si>
    <t>Členské agentúra SEVER</t>
  </si>
  <si>
    <t>Členské Združenie región Beskydy</t>
  </si>
  <si>
    <t>Členské komunálne asociácie</t>
  </si>
  <si>
    <t>09.1.1</t>
  </si>
  <si>
    <t>Školský úrad</t>
  </si>
  <si>
    <t>Mzdy,platy a ost. osobné vyrovnania</t>
  </si>
  <si>
    <t>09.1.1.</t>
  </si>
  <si>
    <t>Predškolská výchova - MŠ</t>
  </si>
  <si>
    <t>MŠ Komenského-rozšírenie triedy-oprava spodného podlažia</t>
  </si>
  <si>
    <t>Energetický certifikát MŠ Veterná a Bernolákova</t>
  </si>
  <si>
    <t>Oprava, údržba MŠ za min. rok</t>
  </si>
  <si>
    <t>Dotácia na výchovu a vzdelávanie MŠ posledný ročník</t>
  </si>
  <si>
    <t>09.1.2.</t>
  </si>
  <si>
    <t>Základné vzdelanie</t>
  </si>
  <si>
    <t>ZŠ Komenského - presené kompetencie(bez RK)</t>
  </si>
  <si>
    <t>Dotácia na sociálne znevýhodn. -SZP (bez RK)</t>
  </si>
  <si>
    <t>Dotácia učebné pomôcky(bez RK)</t>
  </si>
  <si>
    <t>Dotácia dopravné(bez RK)</t>
  </si>
  <si>
    <t>Dotácia vzdelávacie poukazy(bez RK)</t>
  </si>
  <si>
    <t>Školský klub(bez RK)</t>
  </si>
  <si>
    <t>ZŠS pri ZŠ Komenského(bez RK)</t>
  </si>
  <si>
    <t>Dotácia na bežné výdavky (príjmy z prenájmu)(bez RK)</t>
  </si>
  <si>
    <t>Príspevok na plavecký výcvik(bez RK)</t>
  </si>
  <si>
    <t>Dotácia na projekt E-learning</t>
  </si>
  <si>
    <t>Energetický certifikát</t>
  </si>
  <si>
    <t>Ostatné dotácie min.rok</t>
  </si>
  <si>
    <t>Monitorovacia správa -EU</t>
  </si>
  <si>
    <t>ZŠ Brehy -prenesené kompetencie (bez RK)</t>
  </si>
  <si>
    <t>Dotácia na sociálne znevýhodn. (SZP)(bez RK)</t>
  </si>
  <si>
    <t>Dotácia učebné pomôcky (bez RK)</t>
  </si>
  <si>
    <t>Dotácia vzdelávacie poukazy</t>
  </si>
  <si>
    <t>Školský klub</t>
  </si>
  <si>
    <t>ZŠS pri ZŠ Brehy</t>
  </si>
  <si>
    <t>Dotácia na bežné výdavky (príjmy z prenájmu) bez RK</t>
  </si>
  <si>
    <t>Príspevok na plavecký výcvik (bez RK)</t>
  </si>
  <si>
    <t>Príspevok na údržbu ihriska (na piesok)</t>
  </si>
  <si>
    <t>09.1.2.1.</t>
  </si>
  <si>
    <t>Cirkevná základná škola</t>
  </si>
  <si>
    <t>Príspevok na lyžiarsky výcvik</t>
  </si>
  <si>
    <t>Príspevok na plavecký výcvik</t>
  </si>
  <si>
    <t>09.5.0.1.</t>
  </si>
  <si>
    <t>Základná umelecká škola</t>
  </si>
  <si>
    <t>Príspevok na činnosť ZUŠ Ignáca Kolčáka (bez RK)</t>
  </si>
  <si>
    <t>Transfer Súkromná ZUŠ Fernezová</t>
  </si>
  <si>
    <t>Transfer Súkromná ZUŠ Babuliaková</t>
  </si>
  <si>
    <t>ŠKD + Cirkevná ZŠ</t>
  </si>
  <si>
    <t>Cirkevná ZŠ sv. Gorazda-príspevok lyžiarsky výcvik</t>
  </si>
  <si>
    <t xml:space="preserve">Školský klub pri Cirkevnej základnej škole </t>
  </si>
  <si>
    <t>09.5.0.2.</t>
  </si>
  <si>
    <t>Centrum voľného času Maják (bez RK)</t>
  </si>
  <si>
    <t>Dotácia na činnosť</t>
  </si>
  <si>
    <t>Dotácia pre CVČ mimo Námestova</t>
  </si>
  <si>
    <t>Dotácia vo výške príjmov z nájmu</t>
  </si>
  <si>
    <t>10.</t>
  </si>
  <si>
    <t>Sociálne zabezpečenie</t>
  </si>
  <si>
    <t>10.2.0.2.</t>
  </si>
  <si>
    <t>Ďalšie soc.služby - opatrovateľská služba</t>
  </si>
  <si>
    <t>Mzdy,platy a ost.osobné vyrovania</t>
  </si>
  <si>
    <t xml:space="preserve">Opatrovateľská služba </t>
  </si>
  <si>
    <t>64xxxx</t>
  </si>
  <si>
    <t>Príspevok pre Centrum sociálnych služieb</t>
  </si>
  <si>
    <t>Odvody</t>
  </si>
  <si>
    <t>Domov seniorov - špeciálne služby-EU</t>
  </si>
  <si>
    <t>10.4.0.5.</t>
  </si>
  <si>
    <t xml:space="preserve">Ďalšie soc.služby - rodina a deti </t>
  </si>
  <si>
    <t>Rodinné prídavky - záškoláctvo</t>
  </si>
  <si>
    <t>Jednorázová dávka sociálnej pomoci</t>
  </si>
  <si>
    <t>10.4.0.4.</t>
  </si>
  <si>
    <t>Príspevky neštátnym subjektom - rodina a deti</t>
  </si>
  <si>
    <t>Bežný transfer - Rodinné centrum Drobček</t>
  </si>
  <si>
    <t>10.7.0.</t>
  </si>
  <si>
    <t>Sociálna pomoc občanom v hmotnej a soc. núdzi</t>
  </si>
  <si>
    <t>Útulok pre bezdomovcov</t>
  </si>
  <si>
    <t>Zúčtovanie nákladov z dotácie pre nocľaháreň</t>
  </si>
  <si>
    <t>Prepravné - potravinová pomoc z Potravinovej banky</t>
  </si>
  <si>
    <t>Pochovávanie na trovy obce</t>
  </si>
  <si>
    <t>Strava pre deti v hmotnej núdzi  - SŠI - stravné</t>
  </si>
  <si>
    <t>Stravovanie deti v hmotnej núdzi ZŠ Komenského-stravné</t>
  </si>
  <si>
    <t>Stravovanie deti v hmotnej núdzi ZŠ Brehy -stravné</t>
  </si>
  <si>
    <t>MŠ učebné pomôcky</t>
  </si>
  <si>
    <t>Cirkevná charita - sociálne služby</t>
  </si>
  <si>
    <t>SŠI - učebné pomôcky</t>
  </si>
  <si>
    <t>Bežné výdavky spolu:</t>
  </si>
  <si>
    <t>Kapitálové výdavky:</t>
  </si>
  <si>
    <t>Výdavky Mestského úradu</t>
  </si>
  <si>
    <t>Nákup pozemkov - pod nový cintorín, resp. úprava cintorína</t>
  </si>
  <si>
    <t>711xxx</t>
  </si>
  <si>
    <t>Nákup pozemkov</t>
  </si>
  <si>
    <t>Nákup pozemkov  Čerchle</t>
  </si>
  <si>
    <t>Projekty na byty</t>
  </si>
  <si>
    <t>01.1.1.6.</t>
  </si>
  <si>
    <t>Výťah v budove Mestského úradu</t>
  </si>
  <si>
    <t>Kúpa pozemkov - IBV Čerchle</t>
  </si>
  <si>
    <t>Karanténna stanica pre psov</t>
  </si>
  <si>
    <t>Rozšírenie monitorovacieho kamerového systému</t>
  </si>
  <si>
    <t>Osobné motorové vozidlo pre MsP</t>
  </si>
  <si>
    <t>Kamerový systém pri Základnej škole Brehy</t>
  </si>
  <si>
    <t>Špeciálne stroje a prístroje</t>
  </si>
  <si>
    <t>Kamerový systém na zrekonštruované Nábrežie Or. Priehrady</t>
  </si>
  <si>
    <t>04.5.1</t>
  </si>
  <si>
    <t>Doprava</t>
  </si>
  <si>
    <t>717002</t>
  </si>
  <si>
    <t>Ulica Mlynská a Sladkovičova - rekonštrukcia</t>
  </si>
  <si>
    <t>Rekonštrukcia ulíc ČK, Cyrila a Metoda, Slanická, Ružová, Komenského</t>
  </si>
  <si>
    <t>Ulica Cyrila a Metóda + Mieru (po kostol) - rekonštrukcia</t>
  </si>
  <si>
    <t>Ulica Ružová a Slanická - rekonštrukcia</t>
  </si>
  <si>
    <t>717001</t>
  </si>
  <si>
    <t>Ulica Lesná-projekt a geologický prieskum</t>
  </si>
  <si>
    <t>05.1.0</t>
  </si>
  <si>
    <t>Odpady TS</t>
  </si>
  <si>
    <t>7xxxxx</t>
  </si>
  <si>
    <t>Uzatvorenie skládky TKO</t>
  </si>
  <si>
    <t xml:space="preserve">Zberný dvor </t>
  </si>
  <si>
    <t xml:space="preserve">Pripravované kapitálové výdavky </t>
  </si>
  <si>
    <t>Dom seniorov - EU fondy</t>
  </si>
  <si>
    <t>Dom seniorov - vlastné (5% spoluúčasť, plyn, terénne úpravy)</t>
  </si>
  <si>
    <t>Splášková kanalizácia Okružná - stavebné povolenie</t>
  </si>
  <si>
    <t>Projekty na kanalizáciu a vodu ul. Strojárenská v dĺžke 62m</t>
  </si>
  <si>
    <t>Projekty na kanalizáciu a vodu ul. Brezová v dĺžke 101m</t>
  </si>
  <si>
    <t>Projekt na prekládku vysok.napätia na celom sídlisku Čerchle</t>
  </si>
  <si>
    <t>Územný plán Mesta Námestovo</t>
  </si>
  <si>
    <t>Projekt na cykloturistický chodník</t>
  </si>
  <si>
    <t>Stavebno technický dozor - Dom seniorov</t>
  </si>
  <si>
    <t>Rekonštrukcia ihriska pri ZŠ Komenského</t>
  </si>
  <si>
    <t>Rekonštrukcia kovových schodov na ulici Slnečná</t>
  </si>
  <si>
    <t>Skate park - dobudovanie</t>
  </si>
  <si>
    <t>Pripokládka kábla ulica Šipová na VO a mestský rozhlas</t>
  </si>
  <si>
    <t>Verejné osvetlenie Brehy</t>
  </si>
  <si>
    <t>Osvetlenie ulica Poľanová - realizácia, projekt;</t>
  </si>
  <si>
    <t>Digitalizácia kina</t>
  </si>
  <si>
    <t>Transfer príspevkovej organizácií DKN - na digitalizáciu kina</t>
  </si>
  <si>
    <t>Dom kultúry - oprava strechy</t>
  </si>
  <si>
    <t>Dom kultúry - rekonštrukcia strechy</t>
  </si>
  <si>
    <t>Projekt prístavby DKN</t>
  </si>
  <si>
    <t>Rekonštrukcia plota pri cintoríne</t>
  </si>
  <si>
    <t>Rekonštrukcia cintorína</t>
  </si>
  <si>
    <t>Predškolská výchova</t>
  </si>
  <si>
    <t>MŠ Veterná-rekonštrukcia dlažby pergoly</t>
  </si>
  <si>
    <t>MŠ Veterná - asfaltovanie okolo pieskovísk a ich rekonštr.</t>
  </si>
  <si>
    <t>MŠ Veterná - modernizácia</t>
  </si>
  <si>
    <t>MŠ Bernolákova</t>
  </si>
  <si>
    <t>MŠ Komenského – zriadenie novej triedy</t>
  </si>
  <si>
    <t xml:space="preserve">Statické zastabilizovanie priečok a rekonštrukcia soc. zariadenia CVČ </t>
  </si>
  <si>
    <t>Základné školstvo - kapit.výdavky min.roky</t>
  </si>
  <si>
    <t>Rekonštrukcia nádvoria ZŠ Komenského+CVČ - vyasfaltovanie (10% zádržné)</t>
  </si>
  <si>
    <t>Kapitálové výdavky spolu</t>
  </si>
  <si>
    <t>Plnenie rozpočtového hospodárenia:</t>
  </si>
  <si>
    <t>Príjmy bežného rozpočtu:</t>
  </si>
  <si>
    <t>Príjmy kapitálového rozpočtu:</t>
  </si>
  <si>
    <t>Výdavky bežného rozpočtu:</t>
  </si>
  <si>
    <t>Výdavky kapitálového rozpočtu:</t>
  </si>
  <si>
    <t>Výsledok rozpočtového hospodárenia</t>
  </si>
  <si>
    <t>Finančné operácie príjmové:</t>
  </si>
  <si>
    <t>Prevod z rezervného fondu</t>
  </si>
  <si>
    <t>Prevod z fondu rozvoja bývania</t>
  </si>
  <si>
    <t>Splátky sociálnych pôžičiek</t>
  </si>
  <si>
    <t>Bankové úvery - Dom seniorov</t>
  </si>
  <si>
    <t>Úver Dom seniorov</t>
  </si>
  <si>
    <t>Finančné operácie príjmové spolu</t>
  </si>
  <si>
    <t>Finančné operácie výdavkové:</t>
  </si>
  <si>
    <t>Splácanie pôžičky za osobné motor.vozidlo pre MsÚ</t>
  </si>
  <si>
    <t>Splácanie úveru - Dom seniorov</t>
  </si>
  <si>
    <t>Splácanie úveru - 16 b.j. Komenského II. etapa</t>
  </si>
  <si>
    <t>Finančné operácie výdavkové spolu</t>
  </si>
  <si>
    <t>Rekapitulácia:</t>
  </si>
  <si>
    <t>Bežné príjmy</t>
  </si>
  <si>
    <t>Kapitálové príjmy</t>
  </si>
  <si>
    <t>Finančné operácie príjmové</t>
  </si>
  <si>
    <t>Rozpočtové príjmy spolu</t>
  </si>
  <si>
    <t>Bežné výdavky</t>
  </si>
  <si>
    <t>Kapitálové výdavky</t>
  </si>
  <si>
    <t>Finančné operácie výdavkové</t>
  </si>
  <si>
    <t>Rozpočtové výdavky spolu</t>
  </si>
  <si>
    <t>Hospodárenie celkom</t>
  </si>
  <si>
    <t>Ing. Ján Kadera</t>
  </si>
  <si>
    <t>primátor mesta</t>
  </si>
  <si>
    <t>ČERPANIE ROZPOČTU MESTA NÁMESTOVO K 30.06.2013</t>
  </si>
  <si>
    <t>Cerpanie k 30.6.13</t>
  </si>
  <si>
    <t>% plnenia</t>
  </si>
  <si>
    <t>Príjmy z vratiek</t>
  </si>
  <si>
    <t>Čerpanie k 30.6.2012</t>
  </si>
  <si>
    <t xml:space="preserve">Nájomné </t>
  </si>
  <si>
    <t>Dotácia na asistenta učiteľa</t>
  </si>
  <si>
    <t>Dotácia na Dom seniorov - EÚ</t>
  </si>
  <si>
    <t>Dotácia na 5%-né zvýšenie platov v školstve</t>
  </si>
  <si>
    <t>Dotácia pre CVČ od subjektov VS</t>
  </si>
  <si>
    <t>Granty pre školstvo - Boni Fructi</t>
  </si>
  <si>
    <t>Dotácia z ÚPSVaR - §52a</t>
  </si>
  <si>
    <t>Zostatok prostriedkov z predchádzajúcich rokov - základné školstvo</t>
  </si>
  <si>
    <t>Zostatok prostriedkov z predchádzajúcich rokov - denný stacionár</t>
  </si>
  <si>
    <t>Zostatok prostriedkov z predchádzajúcich rokov - útulok</t>
  </si>
  <si>
    <t>Komunikačná infraštruktúra</t>
  </si>
  <si>
    <t>Nájom prevádzk.strojov, prístrojov, zariadení, techniky</t>
  </si>
  <si>
    <t>Bežné transfery - členský príspevok</t>
  </si>
  <si>
    <t>Dotácia od iných subjektov verejnej správy</t>
  </si>
  <si>
    <t>dotácia na 5%-né navýšenie miezd</t>
  </si>
  <si>
    <t>Príjmy ostatné (nájom pozemkov, vrátane cintorínskych poplatkov)</t>
  </si>
  <si>
    <t>Zberný dvor  - servisné prehliadky strojov a technológii</t>
  </si>
  <si>
    <t>Poistné</t>
  </si>
  <si>
    <t>Splašková kanalizácia Okružná - vecné bremeno</t>
  </si>
  <si>
    <t>Vrátená dotácia - Denný stacionár</t>
  </si>
  <si>
    <t>Nemocenské dávky</t>
  </si>
  <si>
    <t>Vrátenie nevyčerpanej dotácie za nocľaháreň</t>
  </si>
  <si>
    <t>Monitorovacia správa pre MŠ Bernolákova, Komenského a Veterná</t>
  </si>
  <si>
    <t>Spracovala a predkladá Emília Nováková, vedúca finančného oddelenia</t>
  </si>
  <si>
    <t>V Námestove, dňa 04.09.2013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</si>
</sst>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4"/>
      <name val="Arial CE"/>
      <family val="2"/>
      <charset val="238"/>
    </font>
    <font>
      <b/>
      <sz val="14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family val="2"/>
      <charset val="238"/>
    </font>
    <font>
      <b/>
      <sz val="12"/>
      <name val="Arial"/>
      <family val="2"/>
      <charset val="238"/>
    </font>
    <font>
      <sz val="8"/>
      <name val="Arial CE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14"/>
      <name val="Arial CE"/>
      <family val="2"/>
      <charset val="238"/>
    </font>
    <font>
      <sz val="10"/>
      <name val="Arial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sz val="10"/>
      <name val="Arial"/>
      <family val="2"/>
      <charset val="238"/>
    </font>
    <font>
      <sz val="12"/>
      <name val="Arial CE"/>
      <charset val="238"/>
    </font>
    <font>
      <b/>
      <u/>
      <sz val="12"/>
      <name val="Arial CE"/>
      <family val="2"/>
      <charset val="238"/>
    </font>
    <font>
      <b/>
      <u/>
      <sz val="12"/>
      <name val="Arial CE"/>
      <charset val="238"/>
    </font>
    <font>
      <sz val="12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name val="Arial CE"/>
      <charset val="238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8"/>
      <color rgb="FFFF0000"/>
      <name val="Calibri"/>
      <family val="2"/>
      <charset val="238"/>
      <scheme val="minor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9" fontId="23" fillId="0" borderId="0" applyFont="0" applyFill="0" applyBorder="0" applyAlignment="0" applyProtection="0"/>
  </cellStyleXfs>
  <cellXfs count="137">
    <xf numFmtId="0" fontId="0" fillId="0" borderId="0" xfId="0"/>
    <xf numFmtId="0" fontId="1" fillId="0" borderId="0" xfId="1"/>
    <xf numFmtId="0" fontId="1" fillId="0" borderId="0" xfId="1" applyFill="1"/>
    <xf numFmtId="0" fontId="7" fillId="0" borderId="0" xfId="1" applyFont="1" applyFill="1"/>
    <xf numFmtId="0" fontId="5" fillId="0" borderId="0" xfId="1" applyFont="1"/>
    <xf numFmtId="0" fontId="20" fillId="0" borderId="0" xfId="1" applyFont="1"/>
    <xf numFmtId="0" fontId="6" fillId="0" borderId="0" xfId="1" applyFont="1"/>
    <xf numFmtId="0" fontId="14" fillId="0" borderId="0" xfId="1" applyFont="1"/>
    <xf numFmtId="0" fontId="2" fillId="2" borderId="0" xfId="1" applyFont="1" applyFill="1"/>
    <xf numFmtId="0" fontId="5" fillId="2" borderId="0" xfId="1" applyFont="1" applyFill="1"/>
    <xf numFmtId="0" fontId="6" fillId="2" borderId="0" xfId="1" applyFont="1" applyFill="1"/>
    <xf numFmtId="0" fontId="14" fillId="2" borderId="0" xfId="1" applyFont="1" applyFill="1"/>
    <xf numFmtId="0" fontId="1" fillId="2" borderId="0" xfId="1" applyFill="1"/>
    <xf numFmtId="0" fontId="7" fillId="2" borderId="0" xfId="1" applyFont="1" applyFill="1" applyAlignment="1">
      <alignment horizontal="right"/>
    </xf>
    <xf numFmtId="0" fontId="7" fillId="2" borderId="0" xfId="1" applyFont="1" applyFill="1"/>
    <xf numFmtId="0" fontId="5" fillId="2" borderId="0" xfId="1" applyFont="1" applyFill="1" applyAlignment="1">
      <alignment horizontal="right"/>
    </xf>
    <xf numFmtId="0" fontId="1" fillId="2" borderId="0" xfId="1" applyFill="1" applyAlignment="1">
      <alignment horizontal="right"/>
    </xf>
    <xf numFmtId="0" fontId="10" fillId="2" borderId="0" xfId="1" applyFont="1" applyFill="1" applyAlignment="1">
      <alignment horizontal="right"/>
    </xf>
    <xf numFmtId="0" fontId="13" fillId="2" borderId="0" xfId="1" applyFont="1" applyFill="1"/>
    <xf numFmtId="0" fontId="4" fillId="2" borderId="0" xfId="1" applyFont="1" applyFill="1" applyAlignment="1">
      <alignment horizontal="right"/>
    </xf>
    <xf numFmtId="0" fontId="4" fillId="2" borderId="0" xfId="1" applyFont="1" applyFill="1"/>
    <xf numFmtId="49" fontId="12" fillId="2" borderId="0" xfId="1" applyNumberFormat="1" applyFont="1" applyFill="1" applyAlignment="1">
      <alignment horizontal="right"/>
    </xf>
    <xf numFmtId="0" fontId="12" fillId="2" borderId="0" xfId="1" applyFont="1" applyFill="1"/>
    <xf numFmtId="49" fontId="4" fillId="2" borderId="0" xfId="1" applyNumberFormat="1" applyFont="1" applyFill="1" applyAlignment="1">
      <alignment horizontal="right"/>
    </xf>
    <xf numFmtId="0" fontId="12" fillId="2" borderId="0" xfId="1" applyFont="1" applyFill="1" applyAlignment="1">
      <alignment horizontal="right"/>
    </xf>
    <xf numFmtId="14" fontId="7" fillId="2" borderId="0" xfId="1" applyNumberFormat="1" applyFont="1" applyFill="1" applyAlignment="1">
      <alignment horizontal="right"/>
    </xf>
    <xf numFmtId="14" fontId="5" fillId="2" borderId="0" xfId="1" applyNumberFormat="1" applyFont="1" applyFill="1" applyAlignment="1">
      <alignment horizontal="right"/>
    </xf>
    <xf numFmtId="14" fontId="11" fillId="2" borderId="0" xfId="1" applyNumberFormat="1" applyFont="1" applyFill="1" applyAlignment="1">
      <alignment horizontal="right"/>
    </xf>
    <xf numFmtId="49" fontId="12" fillId="2" borderId="0" xfId="1" applyNumberFormat="1" applyFont="1" applyFill="1" applyAlignment="1" applyProtection="1">
      <alignment horizontal="right"/>
    </xf>
    <xf numFmtId="0" fontId="15" fillId="2" borderId="0" xfId="1" applyFont="1" applyFill="1" applyAlignment="1">
      <alignment horizontal="right"/>
    </xf>
    <xf numFmtId="0" fontId="15" fillId="2" borderId="0" xfId="1" applyFont="1" applyFill="1"/>
    <xf numFmtId="49" fontId="7" fillId="2" borderId="0" xfId="1" applyNumberFormat="1" applyFont="1" applyFill="1" applyAlignment="1" applyProtection="1">
      <alignment horizontal="right"/>
      <protection locked="0"/>
    </xf>
    <xf numFmtId="0" fontId="5" fillId="2" borderId="0" xfId="1" applyNumberFormat="1" applyFont="1" applyFill="1" applyAlignment="1">
      <alignment horizontal="right"/>
    </xf>
    <xf numFmtId="0" fontId="8" fillId="2" borderId="0" xfId="1" applyFont="1" applyFill="1" applyAlignment="1">
      <alignment horizontal="right"/>
    </xf>
    <xf numFmtId="0" fontId="8" fillId="2" borderId="0" xfId="1" applyFont="1" applyFill="1"/>
    <xf numFmtId="0" fontId="16" fillId="2" borderId="0" xfId="1" applyFont="1" applyFill="1" applyAlignment="1">
      <alignment horizontal="right"/>
    </xf>
    <xf numFmtId="0" fontId="11" fillId="2" borderId="0" xfId="1" applyFont="1" applyFill="1" applyAlignment="1">
      <alignment horizontal="right"/>
    </xf>
    <xf numFmtId="0" fontId="11" fillId="2" borderId="0" xfId="1" applyFont="1" applyFill="1"/>
    <xf numFmtId="0" fontId="6" fillId="2" borderId="0" xfId="1" applyFont="1" applyFill="1" applyAlignment="1">
      <alignment horizontal="right"/>
    </xf>
    <xf numFmtId="0" fontId="3" fillId="3" borderId="0" xfId="1" applyFont="1" applyFill="1"/>
    <xf numFmtId="0" fontId="1" fillId="3" borderId="0" xfId="1" applyFill="1"/>
    <xf numFmtId="0" fontId="5" fillId="3" borderId="0" xfId="1" applyFont="1" applyFill="1"/>
    <xf numFmtId="0" fontId="11" fillId="3" borderId="0" xfId="1" applyFont="1" applyFill="1"/>
    <xf numFmtId="0" fontId="12" fillId="3" borderId="0" xfId="1" applyFont="1" applyFill="1" applyAlignment="1">
      <alignment horizontal="right"/>
    </xf>
    <xf numFmtId="0" fontId="7" fillId="3" borderId="0" xfId="1" applyFont="1" applyFill="1"/>
    <xf numFmtId="0" fontId="1" fillId="3" borderId="0" xfId="1" applyFill="1" applyAlignment="1">
      <alignment horizontal="right"/>
    </xf>
    <xf numFmtId="0" fontId="7" fillId="3" borderId="0" xfId="1" applyFont="1" applyFill="1" applyAlignment="1">
      <alignment horizontal="right"/>
    </xf>
    <xf numFmtId="0" fontId="12" fillId="3" borderId="0" xfId="1" applyFont="1" applyFill="1"/>
    <xf numFmtId="0" fontId="5" fillId="3" borderId="0" xfId="1" applyFont="1" applyFill="1" applyAlignment="1">
      <alignment horizontal="right"/>
    </xf>
    <xf numFmtId="0" fontId="4" fillId="3" borderId="0" xfId="1" applyFont="1" applyFill="1"/>
    <xf numFmtId="0" fontId="10" fillId="3" borderId="0" xfId="1" applyFont="1" applyFill="1" applyAlignment="1">
      <alignment horizontal="right"/>
    </xf>
    <xf numFmtId="0" fontId="19" fillId="4" borderId="0" xfId="1" applyFont="1" applyFill="1"/>
    <xf numFmtId="0" fontId="7" fillId="4" borderId="0" xfId="1" applyFont="1" applyFill="1"/>
    <xf numFmtId="0" fontId="5" fillId="4" borderId="0" xfId="1" applyFont="1" applyFill="1"/>
    <xf numFmtId="0" fontId="4" fillId="3" borderId="0" xfId="1" applyFont="1" applyFill="1" applyAlignment="1">
      <alignment horizontal="right"/>
    </xf>
    <xf numFmtId="0" fontId="12" fillId="5" borderId="0" xfId="1" applyFont="1" applyFill="1" applyAlignment="1">
      <alignment horizontal="left"/>
    </xf>
    <xf numFmtId="0" fontId="5" fillId="5" borderId="0" xfId="1" applyFont="1" applyFill="1"/>
    <xf numFmtId="0" fontId="4" fillId="5" borderId="0" xfId="1" applyFont="1" applyFill="1" applyAlignment="1">
      <alignment horizontal="right"/>
    </xf>
    <xf numFmtId="0" fontId="5" fillId="5" borderId="0" xfId="1" applyFont="1" applyFill="1" applyAlignment="1">
      <alignment horizontal="right"/>
    </xf>
    <xf numFmtId="0" fontId="4" fillId="5" borderId="0" xfId="1" applyFont="1" applyFill="1"/>
    <xf numFmtId="0" fontId="7" fillId="5" borderId="0" xfId="1" applyFont="1" applyFill="1"/>
    <xf numFmtId="0" fontId="12" fillId="5" borderId="0" xfId="1" applyFont="1" applyFill="1"/>
    <xf numFmtId="0" fontId="12" fillId="4" borderId="0" xfId="1" applyFont="1" applyFill="1"/>
    <xf numFmtId="0" fontId="18" fillId="4" borderId="0" xfId="1" applyFont="1" applyFill="1"/>
    <xf numFmtId="0" fontId="2" fillId="3" borderId="0" xfId="1" applyFont="1" applyFill="1"/>
    <xf numFmtId="0" fontId="8" fillId="3" borderId="0" xfId="1" applyFont="1" applyFill="1" applyAlignment="1">
      <alignment horizontal="right"/>
    </xf>
    <xf numFmtId="0" fontId="7" fillId="3" borderId="0" xfId="1" applyNumberFormat="1" applyFont="1" applyFill="1" applyAlignment="1">
      <alignment horizontal="right"/>
    </xf>
    <xf numFmtId="0" fontId="18" fillId="3" borderId="0" xfId="1" applyNumberFormat="1" applyFont="1" applyFill="1" applyAlignment="1">
      <alignment horizontal="right"/>
    </xf>
    <xf numFmtId="0" fontId="18" fillId="3" borderId="0" xfId="1" applyFont="1" applyFill="1"/>
    <xf numFmtId="49" fontId="12" fillId="3" borderId="0" xfId="1" applyNumberFormat="1" applyFont="1" applyFill="1" applyAlignment="1">
      <alignment horizontal="right"/>
    </xf>
    <xf numFmtId="49" fontId="4" fillId="3" borderId="0" xfId="1" applyNumberFormat="1" applyFont="1" applyFill="1" applyAlignment="1">
      <alignment horizontal="right"/>
    </xf>
    <xf numFmtId="0" fontId="14" fillId="3" borderId="0" xfId="1" applyFont="1" applyFill="1"/>
    <xf numFmtId="0" fontId="6" fillId="3" borderId="0" xfId="1" applyFont="1" applyFill="1" applyAlignment="1">
      <alignment horizontal="right"/>
    </xf>
    <xf numFmtId="0" fontId="14" fillId="3" borderId="0" xfId="1" applyNumberFormat="1" applyFont="1" applyFill="1" applyAlignment="1">
      <alignment horizontal="right"/>
    </xf>
    <xf numFmtId="49" fontId="14" fillId="3" borderId="0" xfId="1" applyNumberFormat="1" applyFont="1" applyFill="1" applyAlignment="1">
      <alignment horizontal="right"/>
    </xf>
    <xf numFmtId="0" fontId="14" fillId="3" borderId="0" xfId="1" applyFont="1" applyFill="1" applyAlignment="1">
      <alignment horizontal="right"/>
    </xf>
    <xf numFmtId="0" fontId="17" fillId="0" borderId="0" xfId="1" applyFont="1"/>
    <xf numFmtId="0" fontId="17" fillId="2" borderId="0" xfId="1" applyFont="1" applyFill="1"/>
    <xf numFmtId="1" fontId="8" fillId="0" borderId="0" xfId="1" applyNumberFormat="1" applyFont="1" applyFill="1" applyBorder="1"/>
    <xf numFmtId="0" fontId="4" fillId="5" borderId="0" xfId="1" applyFont="1" applyFill="1" applyAlignment="1">
      <alignment horizontal="left"/>
    </xf>
    <xf numFmtId="0" fontId="14" fillId="0" borderId="0" xfId="1" applyFont="1" applyFill="1"/>
    <xf numFmtId="0" fontId="14" fillId="2" borderId="0" xfId="1" applyFont="1" applyFill="1" applyAlignment="1">
      <alignment horizontal="right"/>
    </xf>
    <xf numFmtId="1" fontId="21" fillId="0" borderId="0" xfId="1" applyNumberFormat="1" applyFont="1" applyFill="1" applyBorder="1"/>
    <xf numFmtId="0" fontId="5" fillId="0" borderId="0" xfId="1" applyFont="1" applyFill="1"/>
    <xf numFmtId="0" fontId="17" fillId="2" borderId="0" xfId="1" applyFont="1" applyFill="1" applyAlignment="1">
      <alignment horizontal="right"/>
    </xf>
    <xf numFmtId="0" fontId="8" fillId="0" borderId="0" xfId="1" applyFont="1"/>
    <xf numFmtId="1" fontId="21" fillId="3" borderId="0" xfId="1" applyNumberFormat="1" applyFont="1" applyFill="1" applyBorder="1"/>
    <xf numFmtId="1" fontId="8" fillId="3" borderId="0" xfId="1" applyNumberFormat="1" applyFont="1" applyFill="1"/>
    <xf numFmtId="1" fontId="14" fillId="3" borderId="0" xfId="1" applyNumberFormat="1" applyFont="1" applyFill="1" applyBorder="1"/>
    <xf numFmtId="1" fontId="8" fillId="3" borderId="0" xfId="1" applyNumberFormat="1" applyFont="1" applyFill="1" applyBorder="1"/>
    <xf numFmtId="1" fontId="12" fillId="3" borderId="0" xfId="1" applyNumberFormat="1" applyFont="1" applyFill="1"/>
    <xf numFmtId="0" fontId="8" fillId="3" borderId="0" xfId="1" applyFont="1" applyFill="1"/>
    <xf numFmtId="0" fontId="21" fillId="0" borderId="0" xfId="1" applyFont="1"/>
    <xf numFmtId="0" fontId="10" fillId="4" borderId="0" xfId="1" applyFont="1" applyFill="1"/>
    <xf numFmtId="0" fontId="22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1" fontId="8" fillId="2" borderId="0" xfId="1" applyNumberFormat="1" applyFont="1" applyFill="1" applyBorder="1"/>
    <xf numFmtId="1" fontId="14" fillId="2" borderId="0" xfId="1" applyNumberFormat="1" applyFont="1" applyFill="1" applyBorder="1"/>
    <xf numFmtId="1" fontId="8" fillId="2" borderId="0" xfId="1" applyNumberFormat="1" applyFont="1" applyFill="1"/>
    <xf numFmtId="1" fontId="14" fillId="2" borderId="0" xfId="1" applyNumberFormat="1" applyFont="1" applyFill="1"/>
    <xf numFmtId="1" fontId="17" fillId="2" borderId="0" xfId="1" applyNumberFormat="1" applyFont="1" applyFill="1" applyBorder="1"/>
    <xf numFmtId="1" fontId="17" fillId="2" borderId="0" xfId="1" applyNumberFormat="1" applyFont="1" applyFill="1"/>
    <xf numFmtId="1" fontId="14" fillId="5" borderId="0" xfId="1" applyNumberFormat="1" applyFont="1" applyFill="1" applyBorder="1"/>
    <xf numFmtId="1" fontId="8" fillId="5" borderId="0" xfId="1" applyNumberFormat="1" applyFont="1" applyFill="1"/>
    <xf numFmtId="1" fontId="17" fillId="3" borderId="0" xfId="1" applyNumberFormat="1" applyFont="1" applyFill="1" applyBorder="1"/>
    <xf numFmtId="1" fontId="12" fillId="2" borderId="0" xfId="1" applyNumberFormat="1" applyFont="1" applyFill="1"/>
    <xf numFmtId="1" fontId="4" fillId="2" borderId="0" xfId="1" applyNumberFormat="1" applyFont="1" applyFill="1"/>
    <xf numFmtId="1" fontId="6" fillId="2" borderId="0" xfId="1" applyNumberFormat="1" applyFont="1" applyFill="1"/>
    <xf numFmtId="1" fontId="8" fillId="4" borderId="0" xfId="1" applyNumberFormat="1" applyFont="1" applyFill="1" applyBorder="1"/>
    <xf numFmtId="1" fontId="8" fillId="4" borderId="0" xfId="1" applyNumberFormat="1" applyFont="1" applyFill="1"/>
    <xf numFmtId="10" fontId="1" fillId="0" borderId="0" xfId="2" applyNumberFormat="1" applyFont="1"/>
    <xf numFmtId="0" fontId="0" fillId="6" borderId="0" xfId="0" applyFill="1"/>
    <xf numFmtId="0" fontId="26" fillId="2" borderId="0" xfId="1" applyFont="1" applyFill="1"/>
    <xf numFmtId="0" fontId="25" fillId="0" borderId="0" xfId="0" applyFont="1"/>
    <xf numFmtId="0" fontId="28" fillId="0" borderId="0" xfId="0" applyFont="1"/>
    <xf numFmtId="0" fontId="27" fillId="0" borderId="0" xfId="0" applyFont="1"/>
    <xf numFmtId="1" fontId="29" fillId="2" borderId="0" xfId="1" applyNumberFormat="1" applyFont="1" applyFill="1" applyBorder="1"/>
    <xf numFmtId="0" fontId="30" fillId="0" borderId="0" xfId="0" applyFont="1"/>
    <xf numFmtId="0" fontId="0" fillId="7" borderId="0" xfId="0" applyFill="1"/>
    <xf numFmtId="1" fontId="11" fillId="2" borderId="0" xfId="1" applyNumberFormat="1" applyFont="1" applyFill="1"/>
    <xf numFmtId="0" fontId="31" fillId="0" borderId="0" xfId="1" applyFont="1"/>
    <xf numFmtId="0" fontId="32" fillId="0" borderId="0" xfId="1" applyFont="1"/>
    <xf numFmtId="0" fontId="33" fillId="0" borderId="0" xfId="0" applyFont="1"/>
    <xf numFmtId="0" fontId="0" fillId="2" borderId="0" xfId="0" applyFill="1"/>
    <xf numFmtId="1" fontId="0" fillId="0" borderId="0" xfId="0" applyNumberFormat="1"/>
    <xf numFmtId="0" fontId="0" fillId="0" borderId="0" xfId="0" applyFill="1"/>
    <xf numFmtId="0" fontId="0" fillId="0" borderId="0" xfId="0" applyFont="1" applyFill="1"/>
    <xf numFmtId="0" fontId="25" fillId="0" borderId="0" xfId="0" applyFont="1" applyFill="1"/>
    <xf numFmtId="10" fontId="8" fillId="2" borderId="0" xfId="2" applyNumberFormat="1" applyFont="1" applyFill="1"/>
    <xf numFmtId="10" fontId="1" fillId="2" borderId="0" xfId="2" applyNumberFormat="1" applyFont="1" applyFill="1"/>
    <xf numFmtId="10" fontId="17" fillId="2" borderId="0" xfId="2" applyNumberFormat="1" applyFont="1" applyFill="1"/>
    <xf numFmtId="10" fontId="14" fillId="2" borderId="0" xfId="2" applyNumberFormat="1" applyFont="1" applyFill="1"/>
    <xf numFmtId="10" fontId="1" fillId="3" borderId="0" xfId="2" applyNumberFormat="1" applyFont="1" applyFill="1"/>
    <xf numFmtId="10" fontId="1" fillId="5" borderId="0" xfId="2" applyNumberFormat="1" applyFont="1" applyFill="1"/>
    <xf numFmtId="10" fontId="8" fillId="4" borderId="0" xfId="2" applyNumberFormat="1" applyFont="1" applyFill="1"/>
    <xf numFmtId="10" fontId="8" fillId="5" borderId="0" xfId="2" applyNumberFormat="1" applyFont="1" applyFill="1"/>
    <xf numFmtId="0" fontId="24" fillId="0" borderId="0" xfId="0" applyFont="1" applyFill="1"/>
  </cellXfs>
  <cellStyles count="3">
    <cellStyle name="Normálna" xfId="0" builtinId="0"/>
    <cellStyle name="Normálna 2" xfId="1"/>
    <cellStyle name="Percentá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3</xdr:col>
      <xdr:colOff>552450</xdr:colOff>
      <xdr:row>7</xdr:row>
      <xdr:rowOff>66675</xdr:rowOff>
    </xdr:to>
    <xdr:pic>
      <xdr:nvPicPr>
        <xdr:cNvPr id="3" name="Obrázok 5" descr="Popis: Popis: Namestovo%20znak%20žltý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90500"/>
          <a:ext cx="116205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CL543"/>
  <sheetViews>
    <sheetView tabSelected="1" topLeftCell="A511" workbookViewId="0">
      <selection activeCell="P529" sqref="P529"/>
    </sheetView>
  </sheetViews>
  <sheetFormatPr defaultRowHeight="15" x14ac:dyDescent="0.25"/>
  <cols>
    <col min="1" max="1" width="2.7109375" customWidth="1"/>
    <col min="2" max="2" width="3.140625" customWidth="1"/>
    <col min="4" max="4" width="68.140625" customWidth="1"/>
    <col min="5" max="5" width="16.5703125" customWidth="1"/>
    <col min="6" max="6" width="13.5703125" customWidth="1"/>
    <col min="7" max="7" width="13.85546875" customWidth="1"/>
    <col min="8" max="8" width="13.28515625" customWidth="1"/>
    <col min="9" max="9" width="12.85546875" customWidth="1"/>
    <col min="10" max="10" width="14.85546875" customWidth="1"/>
    <col min="11" max="11" width="10.5703125" customWidth="1"/>
    <col min="12" max="12" width="11.28515625" customWidth="1"/>
    <col min="15" max="15" width="11.42578125" customWidth="1"/>
  </cols>
  <sheetData>
    <row r="9" spans="3:11" ht="20.25" x14ac:dyDescent="0.3">
      <c r="C9" s="120" t="s">
        <v>446</v>
      </c>
      <c r="D9" s="121"/>
      <c r="E9" s="1"/>
      <c r="F9" s="1"/>
      <c r="G9" s="1"/>
      <c r="H9" s="1"/>
      <c r="I9" s="1"/>
      <c r="J9" s="1"/>
      <c r="K9" s="1"/>
    </row>
    <row r="11" spans="3:11" ht="18" x14ac:dyDescent="0.25">
      <c r="C11" s="8" t="s">
        <v>0</v>
      </c>
      <c r="D11" s="9"/>
      <c r="E11" s="112" t="s">
        <v>450</v>
      </c>
      <c r="F11" s="94" t="s">
        <v>1</v>
      </c>
      <c r="G11" s="94" t="s">
        <v>2</v>
      </c>
      <c r="H11" s="94" t="s">
        <v>3</v>
      </c>
      <c r="I11" s="94" t="s">
        <v>4</v>
      </c>
      <c r="J11" s="94" t="s">
        <v>447</v>
      </c>
      <c r="K11" s="94" t="s">
        <v>448</v>
      </c>
    </row>
    <row r="12" spans="3:11" x14ac:dyDescent="0.25">
      <c r="C12" s="12"/>
      <c r="D12" s="12"/>
      <c r="E12" s="12"/>
      <c r="F12" s="95"/>
      <c r="G12" s="95"/>
      <c r="H12" s="95"/>
      <c r="I12" s="95"/>
      <c r="J12" s="95"/>
      <c r="K12" s="12"/>
    </row>
    <row r="13" spans="3:11" ht="15.75" x14ac:dyDescent="0.25">
      <c r="C13" s="13">
        <v>110</v>
      </c>
      <c r="D13" s="14" t="s">
        <v>5</v>
      </c>
      <c r="E13" s="98">
        <v>1386661</v>
      </c>
      <c r="F13" s="96">
        <v>2755000</v>
      </c>
      <c r="G13" s="96">
        <v>2755000</v>
      </c>
      <c r="H13" s="96">
        <v>2755000</v>
      </c>
      <c r="I13" s="96">
        <v>2755000</v>
      </c>
      <c r="J13" s="96">
        <f>J14</f>
        <v>1383264</v>
      </c>
      <c r="K13" s="128">
        <f>J14/I14</f>
        <v>0.50209219600725952</v>
      </c>
    </row>
    <row r="14" spans="3:11" x14ac:dyDescent="0.25">
      <c r="C14" s="15">
        <v>111</v>
      </c>
      <c r="D14" s="12" t="s">
        <v>6</v>
      </c>
      <c r="E14" s="12">
        <v>1386661</v>
      </c>
      <c r="F14" s="97">
        <v>2755000</v>
      </c>
      <c r="G14" s="97">
        <v>2755000</v>
      </c>
      <c r="H14" s="97">
        <v>2755000</v>
      </c>
      <c r="I14" s="97">
        <v>2755000</v>
      </c>
      <c r="J14" s="97">
        <v>1383264</v>
      </c>
      <c r="K14" s="129">
        <f>J14/I14</f>
        <v>0.50209219600725952</v>
      </c>
    </row>
    <row r="15" spans="3:11" x14ac:dyDescent="0.25">
      <c r="C15" s="16"/>
      <c r="D15" s="12"/>
      <c r="E15" s="12"/>
      <c r="F15" s="97"/>
      <c r="G15" s="97"/>
      <c r="H15" s="97"/>
      <c r="I15" s="97"/>
      <c r="J15" s="97"/>
      <c r="K15" s="129"/>
    </row>
    <row r="16" spans="3:11" ht="15.75" x14ac:dyDescent="0.25">
      <c r="C16" s="13">
        <v>120</v>
      </c>
      <c r="D16" s="14" t="s">
        <v>7</v>
      </c>
      <c r="E16" s="98">
        <v>238947</v>
      </c>
      <c r="F16" s="96">
        <v>420000</v>
      </c>
      <c r="G16" s="96">
        <v>420000</v>
      </c>
      <c r="H16" s="96">
        <v>420000</v>
      </c>
      <c r="I16" s="96">
        <v>420000</v>
      </c>
      <c r="J16" s="96">
        <f>J17</f>
        <v>254933</v>
      </c>
      <c r="K16" s="128">
        <f t="shared" ref="K16:K83" si="0">J16/I16</f>
        <v>0.60698333333333332</v>
      </c>
    </row>
    <row r="17" spans="3:13" x14ac:dyDescent="0.25">
      <c r="C17" s="16">
        <v>121</v>
      </c>
      <c r="D17" s="12" t="s">
        <v>8</v>
      </c>
      <c r="E17" s="12">
        <v>238947</v>
      </c>
      <c r="F17" s="97">
        <v>420000</v>
      </c>
      <c r="G17" s="97">
        <v>420000</v>
      </c>
      <c r="H17" s="97">
        <v>420000</v>
      </c>
      <c r="I17" s="97">
        <v>420000</v>
      </c>
      <c r="J17" s="97">
        <v>254933</v>
      </c>
      <c r="K17" s="129">
        <f t="shared" si="0"/>
        <v>0.60698333333333332</v>
      </c>
    </row>
    <row r="18" spans="3:13" x14ac:dyDescent="0.25">
      <c r="C18" s="16"/>
      <c r="D18" s="12"/>
      <c r="E18" s="12"/>
      <c r="F18" s="97"/>
      <c r="G18" s="97"/>
      <c r="H18" s="97"/>
      <c r="I18" s="97"/>
      <c r="J18" s="97"/>
      <c r="K18" s="129"/>
    </row>
    <row r="19" spans="3:13" ht="15.75" x14ac:dyDescent="0.25">
      <c r="C19" s="13">
        <v>133</v>
      </c>
      <c r="D19" s="14" t="s">
        <v>9</v>
      </c>
      <c r="E19" s="98">
        <v>167189</v>
      </c>
      <c r="F19" s="96">
        <v>249900</v>
      </c>
      <c r="G19" s="96">
        <v>249900</v>
      </c>
      <c r="H19" s="96">
        <v>249900</v>
      </c>
      <c r="I19" s="96">
        <f>SUM(I20:I27)</f>
        <v>249900</v>
      </c>
      <c r="J19" s="96">
        <f>SUM(J20:J27)</f>
        <v>157300</v>
      </c>
      <c r="K19" s="128">
        <f t="shared" si="0"/>
        <v>0.62945178071228491</v>
      </c>
    </row>
    <row r="20" spans="3:13" x14ac:dyDescent="0.25">
      <c r="C20" s="15">
        <v>133001</v>
      </c>
      <c r="D20" s="9" t="s">
        <v>10</v>
      </c>
      <c r="E20" s="12">
        <v>4278</v>
      </c>
      <c r="F20" s="97">
        <v>4900</v>
      </c>
      <c r="G20" s="97">
        <v>4900</v>
      </c>
      <c r="H20" s="97">
        <v>4900</v>
      </c>
      <c r="I20" s="97">
        <v>4900</v>
      </c>
      <c r="J20" s="97">
        <v>4383</v>
      </c>
      <c r="K20" s="129">
        <f t="shared" si="0"/>
        <v>0.8944897959183673</v>
      </c>
    </row>
    <row r="21" spans="3:13" x14ac:dyDescent="0.25">
      <c r="C21" s="15">
        <v>133003</v>
      </c>
      <c r="D21" s="9" t="s">
        <v>11</v>
      </c>
      <c r="E21" s="12">
        <v>142</v>
      </c>
      <c r="F21" s="97">
        <v>150</v>
      </c>
      <c r="G21" s="97">
        <v>150</v>
      </c>
      <c r="H21" s="97">
        <v>150</v>
      </c>
      <c r="I21" s="97">
        <v>150</v>
      </c>
      <c r="J21" s="97">
        <v>0</v>
      </c>
      <c r="K21" s="129">
        <f t="shared" si="0"/>
        <v>0</v>
      </c>
    </row>
    <row r="22" spans="3:13" x14ac:dyDescent="0.25">
      <c r="C22" s="15">
        <v>133004</v>
      </c>
      <c r="D22" s="9" t="s">
        <v>12</v>
      </c>
      <c r="E22" s="12">
        <v>216</v>
      </c>
      <c r="F22" s="97">
        <v>350</v>
      </c>
      <c r="G22" s="97">
        <v>350</v>
      </c>
      <c r="H22" s="97">
        <v>350</v>
      </c>
      <c r="I22" s="97">
        <v>350</v>
      </c>
      <c r="J22" s="97">
        <v>380</v>
      </c>
      <c r="K22" s="129">
        <f t="shared" si="0"/>
        <v>1.0857142857142856</v>
      </c>
    </row>
    <row r="23" spans="3:13" x14ac:dyDescent="0.25">
      <c r="C23" s="16">
        <v>133005</v>
      </c>
      <c r="D23" s="12" t="s">
        <v>13</v>
      </c>
      <c r="E23" s="12">
        <v>1352</v>
      </c>
      <c r="F23" s="97">
        <v>1400</v>
      </c>
      <c r="G23" s="97">
        <v>1400</v>
      </c>
      <c r="H23" s="97">
        <v>1400</v>
      </c>
      <c r="I23" s="97">
        <v>1400</v>
      </c>
      <c r="J23" s="97">
        <v>1507</v>
      </c>
      <c r="K23" s="129">
        <f t="shared" si="0"/>
        <v>1.0764285714285715</v>
      </c>
    </row>
    <row r="24" spans="3:13" x14ac:dyDescent="0.25">
      <c r="C24" s="16">
        <v>133006</v>
      </c>
      <c r="D24" s="12" t="s">
        <v>14</v>
      </c>
      <c r="E24" s="12">
        <v>566</v>
      </c>
      <c r="F24" s="97">
        <v>1600</v>
      </c>
      <c r="G24" s="97">
        <v>1600</v>
      </c>
      <c r="H24" s="97">
        <v>1600</v>
      </c>
      <c r="I24" s="97">
        <v>1600</v>
      </c>
      <c r="J24" s="97">
        <v>542</v>
      </c>
      <c r="K24" s="129">
        <f t="shared" si="0"/>
        <v>0.33875</v>
      </c>
    </row>
    <row r="25" spans="3:13" x14ac:dyDescent="0.25">
      <c r="C25" s="15">
        <v>133012</v>
      </c>
      <c r="D25" s="9" t="s">
        <v>15</v>
      </c>
      <c r="E25" s="12">
        <v>3064</v>
      </c>
      <c r="F25" s="97">
        <v>9500</v>
      </c>
      <c r="G25" s="97">
        <v>9500</v>
      </c>
      <c r="H25" s="97">
        <v>9500</v>
      </c>
      <c r="I25" s="97">
        <v>9500</v>
      </c>
      <c r="J25" s="97">
        <v>2119</v>
      </c>
      <c r="K25" s="129">
        <f t="shared" si="0"/>
        <v>0.22305263157894736</v>
      </c>
    </row>
    <row r="26" spans="3:13" x14ac:dyDescent="0.25">
      <c r="C26" s="15">
        <v>133013</v>
      </c>
      <c r="D26" s="9" t="s">
        <v>16</v>
      </c>
      <c r="E26" s="12">
        <v>36733</v>
      </c>
      <c r="F26" s="97">
        <v>90000</v>
      </c>
      <c r="G26" s="97">
        <v>90000</v>
      </c>
      <c r="H26" s="97">
        <v>90000</v>
      </c>
      <c r="I26" s="97">
        <v>90000</v>
      </c>
      <c r="J26" s="97">
        <v>31838</v>
      </c>
      <c r="K26" s="129">
        <f t="shared" si="0"/>
        <v>0.35375555555555555</v>
      </c>
    </row>
    <row r="27" spans="3:13" x14ac:dyDescent="0.25">
      <c r="C27" s="15">
        <v>133013</v>
      </c>
      <c r="D27" s="9" t="s">
        <v>17</v>
      </c>
      <c r="E27" s="12">
        <v>120838</v>
      </c>
      <c r="F27" s="97">
        <v>142000</v>
      </c>
      <c r="G27" s="97">
        <v>142000</v>
      </c>
      <c r="H27" s="97">
        <v>142000</v>
      </c>
      <c r="I27" s="97">
        <v>142000</v>
      </c>
      <c r="J27" s="97">
        <v>116531</v>
      </c>
      <c r="K27" s="129">
        <f t="shared" si="0"/>
        <v>0.82064084507042256</v>
      </c>
    </row>
    <row r="28" spans="3:13" x14ac:dyDescent="0.25">
      <c r="C28" s="16"/>
      <c r="D28" s="12"/>
      <c r="E28" s="12"/>
      <c r="F28" s="97"/>
      <c r="G28" s="97"/>
      <c r="H28" s="97"/>
      <c r="I28" s="97"/>
      <c r="J28" s="123"/>
      <c r="K28" s="129"/>
      <c r="M28" s="116"/>
    </row>
    <row r="29" spans="3:13" ht="15.75" x14ac:dyDescent="0.25">
      <c r="C29" s="13">
        <v>210</v>
      </c>
      <c r="D29" s="14" t="s">
        <v>18</v>
      </c>
      <c r="E29" s="98">
        <v>79230</v>
      </c>
      <c r="F29" s="98">
        <v>113500</v>
      </c>
      <c r="G29" s="98">
        <v>113500</v>
      </c>
      <c r="H29" s="98">
        <v>113500</v>
      </c>
      <c r="I29" s="98">
        <v>113500</v>
      </c>
      <c r="J29" s="98">
        <f>SUM(J30:J35)</f>
        <v>78915</v>
      </c>
      <c r="K29" s="129">
        <f t="shared" si="0"/>
        <v>0.69528634361233477</v>
      </c>
      <c r="M29" s="115"/>
    </row>
    <row r="30" spans="3:13" x14ac:dyDescent="0.25">
      <c r="C30" s="16">
        <v>212002</v>
      </c>
      <c r="D30" s="11" t="s">
        <v>466</v>
      </c>
      <c r="E30" s="12">
        <v>9829</v>
      </c>
      <c r="F30" s="97">
        <v>1500</v>
      </c>
      <c r="G30" s="97">
        <v>1500</v>
      </c>
      <c r="H30" s="97">
        <v>1500</v>
      </c>
      <c r="I30" s="97">
        <v>1500</v>
      </c>
      <c r="J30" s="97">
        <v>5744</v>
      </c>
      <c r="K30" s="129">
        <f t="shared" si="0"/>
        <v>3.8293333333333335</v>
      </c>
    </row>
    <row r="31" spans="3:13" x14ac:dyDescent="0.25">
      <c r="C31" s="16">
        <v>212003</v>
      </c>
      <c r="D31" s="12" t="s">
        <v>19</v>
      </c>
      <c r="E31" s="12">
        <v>7742</v>
      </c>
      <c r="F31" s="97">
        <v>17500</v>
      </c>
      <c r="G31" s="97">
        <v>17500</v>
      </c>
      <c r="H31" s="97">
        <v>17500</v>
      </c>
      <c r="I31" s="97">
        <v>17500</v>
      </c>
      <c r="J31" s="97">
        <v>19262</v>
      </c>
      <c r="K31" s="129">
        <f t="shared" si="0"/>
        <v>1.1006857142857143</v>
      </c>
      <c r="L31" s="136"/>
    </row>
    <row r="32" spans="3:13" x14ac:dyDescent="0.25">
      <c r="C32" s="16">
        <v>212003</v>
      </c>
      <c r="D32" s="12" t="s">
        <v>20</v>
      </c>
      <c r="E32" s="12">
        <v>20173</v>
      </c>
      <c r="F32" s="97">
        <v>12000</v>
      </c>
      <c r="G32" s="97">
        <v>12000</v>
      </c>
      <c r="H32" s="97">
        <v>12000</v>
      </c>
      <c r="I32" s="97">
        <v>12000</v>
      </c>
      <c r="J32" s="97">
        <v>13279</v>
      </c>
      <c r="K32" s="129">
        <f t="shared" si="0"/>
        <v>1.1065833333333333</v>
      </c>
    </row>
    <row r="33" spans="3:12" x14ac:dyDescent="0.25">
      <c r="C33" s="16">
        <v>212003</v>
      </c>
      <c r="D33" s="12" t="s">
        <v>21</v>
      </c>
      <c r="E33" s="12">
        <v>24222</v>
      </c>
      <c r="F33" s="97">
        <v>49500</v>
      </c>
      <c r="G33" s="97">
        <v>49500</v>
      </c>
      <c r="H33" s="97">
        <v>49500</v>
      </c>
      <c r="I33" s="97">
        <v>49500</v>
      </c>
      <c r="J33" s="97">
        <v>20653</v>
      </c>
      <c r="K33" s="129">
        <f t="shared" si="0"/>
        <v>0.41723232323232323</v>
      </c>
    </row>
    <row r="34" spans="3:12" x14ac:dyDescent="0.25">
      <c r="C34" s="16">
        <v>212003</v>
      </c>
      <c r="D34" s="12" t="s">
        <v>22</v>
      </c>
      <c r="E34" s="12">
        <v>17078</v>
      </c>
      <c r="F34" s="97">
        <v>33000</v>
      </c>
      <c r="G34" s="97">
        <v>33000</v>
      </c>
      <c r="H34" s="97">
        <v>33000</v>
      </c>
      <c r="I34" s="97">
        <v>33000</v>
      </c>
      <c r="J34" s="97">
        <v>19884</v>
      </c>
      <c r="K34" s="129">
        <f t="shared" si="0"/>
        <v>0.6025454545454545</v>
      </c>
    </row>
    <row r="35" spans="3:12" s="113" customFormat="1" x14ac:dyDescent="0.25">
      <c r="C35" s="84" t="s">
        <v>23</v>
      </c>
      <c r="D35" s="77" t="s">
        <v>24</v>
      </c>
      <c r="E35" s="77">
        <v>186</v>
      </c>
      <c r="F35" s="77">
        <v>0</v>
      </c>
      <c r="G35" s="77">
        <v>0</v>
      </c>
      <c r="H35" s="77">
        <v>0</v>
      </c>
      <c r="I35" s="77">
        <v>0</v>
      </c>
      <c r="J35" s="101">
        <f>SUM(J36:J38)</f>
        <v>93</v>
      </c>
      <c r="K35" s="130"/>
    </row>
    <row r="36" spans="3:12" hidden="1" x14ac:dyDescent="0.25">
      <c r="C36" s="16" t="s">
        <v>23</v>
      </c>
      <c r="D36" s="12" t="s">
        <v>25</v>
      </c>
      <c r="E36" s="11">
        <v>186</v>
      </c>
      <c r="F36" s="97">
        <v>0</v>
      </c>
      <c r="G36" s="97">
        <v>0</v>
      </c>
      <c r="H36" s="97">
        <v>0</v>
      </c>
      <c r="I36" s="97">
        <v>0</v>
      </c>
      <c r="J36" s="97">
        <v>93</v>
      </c>
      <c r="K36" s="129"/>
      <c r="L36" s="111"/>
    </row>
    <row r="37" spans="3:12" hidden="1" x14ac:dyDescent="0.25">
      <c r="C37" s="16" t="s">
        <v>23</v>
      </c>
      <c r="D37" s="12" t="s">
        <v>26</v>
      </c>
      <c r="E37" s="11">
        <v>0</v>
      </c>
      <c r="F37" s="97">
        <v>0</v>
      </c>
      <c r="G37" s="97">
        <v>0</v>
      </c>
      <c r="H37" s="97">
        <v>0</v>
      </c>
      <c r="I37" s="97">
        <v>0</v>
      </c>
      <c r="J37" s="97"/>
      <c r="K37" s="129"/>
    </row>
    <row r="38" spans="3:12" hidden="1" x14ac:dyDescent="0.25">
      <c r="C38" s="16" t="s">
        <v>23</v>
      </c>
      <c r="D38" s="12" t="s">
        <v>27</v>
      </c>
      <c r="E38" s="12"/>
      <c r="F38" s="97">
        <v>0</v>
      </c>
      <c r="G38" s="97">
        <v>0</v>
      </c>
      <c r="H38" s="97">
        <v>0</v>
      </c>
      <c r="I38" s="97">
        <v>0</v>
      </c>
      <c r="J38" s="97"/>
      <c r="K38" s="129"/>
    </row>
    <row r="39" spans="3:12" x14ac:dyDescent="0.25">
      <c r="C39" s="16"/>
      <c r="D39" s="12"/>
      <c r="E39" s="12"/>
      <c r="F39" s="97"/>
      <c r="G39" s="97"/>
      <c r="H39" s="97"/>
      <c r="I39" s="97"/>
      <c r="J39" s="97"/>
      <c r="K39" s="129"/>
    </row>
    <row r="40" spans="3:12" ht="15.75" x14ac:dyDescent="0.25">
      <c r="C40" s="13">
        <v>220</v>
      </c>
      <c r="D40" s="14" t="s">
        <v>28</v>
      </c>
      <c r="E40" s="98">
        <v>32619</v>
      </c>
      <c r="F40" s="96">
        <v>89200</v>
      </c>
      <c r="G40" s="96">
        <v>89200</v>
      </c>
      <c r="H40" s="96">
        <v>89200</v>
      </c>
      <c r="I40" s="96">
        <v>89200</v>
      </c>
      <c r="J40" s="96">
        <f>SUM(J41:J48)</f>
        <v>52973</v>
      </c>
      <c r="K40" s="129">
        <f t="shared" si="0"/>
        <v>0.59386771300448427</v>
      </c>
    </row>
    <row r="41" spans="3:12" x14ac:dyDescent="0.25">
      <c r="C41" s="16">
        <v>221004</v>
      </c>
      <c r="D41" s="12" t="s">
        <v>29</v>
      </c>
      <c r="E41" s="12">
        <v>12023</v>
      </c>
      <c r="F41" s="97">
        <v>45500</v>
      </c>
      <c r="G41" s="97">
        <v>45500</v>
      </c>
      <c r="H41" s="97">
        <v>45500</v>
      </c>
      <c r="I41" s="97">
        <v>45500</v>
      </c>
      <c r="J41" s="97">
        <v>30616</v>
      </c>
      <c r="K41" s="129">
        <f t="shared" si="0"/>
        <v>0.67287912087912083</v>
      </c>
    </row>
    <row r="42" spans="3:12" x14ac:dyDescent="0.25">
      <c r="C42" s="16">
        <v>222003</v>
      </c>
      <c r="D42" s="11" t="s">
        <v>30</v>
      </c>
      <c r="E42" s="12">
        <v>2648</v>
      </c>
      <c r="F42" s="97">
        <v>7500</v>
      </c>
      <c r="G42" s="97">
        <v>7500</v>
      </c>
      <c r="H42" s="97">
        <v>7500</v>
      </c>
      <c r="I42" s="97">
        <v>7500</v>
      </c>
      <c r="J42" s="97">
        <v>4020</v>
      </c>
      <c r="K42" s="129">
        <f t="shared" si="0"/>
        <v>0.53600000000000003</v>
      </c>
    </row>
    <row r="43" spans="3:12" x14ac:dyDescent="0.25">
      <c r="C43" s="16">
        <v>223001</v>
      </c>
      <c r="D43" s="12" t="s">
        <v>31</v>
      </c>
      <c r="E43" s="12">
        <v>0</v>
      </c>
      <c r="F43" s="97">
        <v>3700</v>
      </c>
      <c r="G43" s="97">
        <v>3700</v>
      </c>
      <c r="H43" s="97">
        <v>3700</v>
      </c>
      <c r="I43" s="97">
        <v>3700</v>
      </c>
      <c r="J43" s="97">
        <v>629</v>
      </c>
      <c r="K43" s="129">
        <f t="shared" si="0"/>
        <v>0.17</v>
      </c>
    </row>
    <row r="44" spans="3:12" x14ac:dyDescent="0.25">
      <c r="C44" s="16">
        <v>223001</v>
      </c>
      <c r="D44" s="12" t="s">
        <v>32</v>
      </c>
      <c r="E44" s="12">
        <v>4736</v>
      </c>
      <c r="F44" s="97">
        <v>12000</v>
      </c>
      <c r="G44" s="97">
        <v>12000</v>
      </c>
      <c r="H44" s="97">
        <v>12000</v>
      </c>
      <c r="I44" s="97">
        <v>12000</v>
      </c>
      <c r="J44" s="97">
        <v>6232</v>
      </c>
      <c r="K44" s="129">
        <f t="shared" si="0"/>
        <v>0.51933333333333331</v>
      </c>
    </row>
    <row r="45" spans="3:12" x14ac:dyDescent="0.25">
      <c r="C45" s="16"/>
      <c r="D45" s="12" t="s">
        <v>33</v>
      </c>
      <c r="E45" s="12">
        <v>856</v>
      </c>
      <c r="F45" s="97">
        <v>0</v>
      </c>
      <c r="G45" s="97">
        <v>0</v>
      </c>
      <c r="H45" s="97">
        <v>0</v>
      </c>
      <c r="I45" s="97">
        <v>0</v>
      </c>
      <c r="J45" s="97">
        <v>123</v>
      </c>
      <c r="K45" s="129">
        <v>0</v>
      </c>
    </row>
    <row r="46" spans="3:12" x14ac:dyDescent="0.25">
      <c r="C46" s="16"/>
      <c r="D46" s="12" t="s">
        <v>34</v>
      </c>
      <c r="E46" s="12">
        <v>165</v>
      </c>
      <c r="F46" s="97">
        <v>0</v>
      </c>
      <c r="G46" s="97">
        <v>0</v>
      </c>
      <c r="H46" s="97">
        <v>0</v>
      </c>
      <c r="I46" s="97">
        <v>0</v>
      </c>
      <c r="J46" s="97">
        <v>711</v>
      </c>
      <c r="K46" s="129"/>
    </row>
    <row r="47" spans="3:12" x14ac:dyDescent="0.25">
      <c r="C47" s="16">
        <v>223002</v>
      </c>
      <c r="D47" s="12" t="s">
        <v>35</v>
      </c>
      <c r="E47" s="12">
        <v>9110</v>
      </c>
      <c r="F47" s="97">
        <v>17500</v>
      </c>
      <c r="G47" s="97">
        <v>17500</v>
      </c>
      <c r="H47" s="97">
        <v>17500</v>
      </c>
      <c r="I47" s="97">
        <v>17500</v>
      </c>
      <c r="J47" s="97">
        <v>7570</v>
      </c>
      <c r="K47" s="129">
        <f t="shared" si="0"/>
        <v>0.43257142857142855</v>
      </c>
    </row>
    <row r="48" spans="3:12" x14ac:dyDescent="0.25">
      <c r="C48" s="16">
        <v>229005</v>
      </c>
      <c r="D48" s="12" t="s">
        <v>36</v>
      </c>
      <c r="E48" s="12">
        <v>3081</v>
      </c>
      <c r="F48" s="97">
        <v>3000</v>
      </c>
      <c r="G48" s="97">
        <v>3000</v>
      </c>
      <c r="H48" s="97">
        <v>3000</v>
      </c>
      <c r="I48" s="97">
        <v>3000</v>
      </c>
      <c r="J48" s="97">
        <v>3072</v>
      </c>
      <c r="K48" s="129">
        <f t="shared" si="0"/>
        <v>1.024</v>
      </c>
    </row>
    <row r="49" spans="3:12" x14ac:dyDescent="0.25">
      <c r="C49" s="81"/>
      <c r="D49" s="11"/>
      <c r="E49" s="11"/>
      <c r="F49" s="97"/>
      <c r="G49" s="97"/>
      <c r="H49" s="97"/>
      <c r="I49" s="97"/>
      <c r="J49" s="97"/>
      <c r="K49" s="129"/>
    </row>
    <row r="50" spans="3:12" ht="15.75" x14ac:dyDescent="0.25">
      <c r="C50" s="13">
        <v>240</v>
      </c>
      <c r="D50" s="14" t="s">
        <v>37</v>
      </c>
      <c r="E50" s="14">
        <v>2071</v>
      </c>
      <c r="F50" s="98">
        <v>3000</v>
      </c>
      <c r="G50" s="98">
        <v>3000</v>
      </c>
      <c r="H50" s="98">
        <v>3000</v>
      </c>
      <c r="I50" s="98">
        <v>3000</v>
      </c>
      <c r="J50" s="98">
        <f>J51+J52</f>
        <v>1743</v>
      </c>
      <c r="K50" s="129">
        <f t="shared" si="0"/>
        <v>0.58099999999999996</v>
      </c>
    </row>
    <row r="51" spans="3:12" x14ac:dyDescent="0.25">
      <c r="C51" s="15">
        <v>242</v>
      </c>
      <c r="D51" s="9" t="s">
        <v>38</v>
      </c>
      <c r="E51" s="9">
        <v>2071</v>
      </c>
      <c r="F51" s="99"/>
      <c r="G51" s="99">
        <v>3000</v>
      </c>
      <c r="H51" s="99">
        <v>3000</v>
      </c>
      <c r="I51" s="99">
        <v>3000</v>
      </c>
      <c r="J51" s="99">
        <v>277</v>
      </c>
      <c r="K51" s="129">
        <f t="shared" si="0"/>
        <v>9.2333333333333337E-2</v>
      </c>
    </row>
    <row r="52" spans="3:12" x14ac:dyDescent="0.25">
      <c r="C52" s="16">
        <v>243</v>
      </c>
      <c r="D52" s="12" t="s">
        <v>39</v>
      </c>
      <c r="E52" s="12"/>
      <c r="F52" s="97">
        <v>3000</v>
      </c>
      <c r="G52" s="97">
        <v>0</v>
      </c>
      <c r="H52" s="97">
        <v>0</v>
      </c>
      <c r="I52" s="97">
        <v>0</v>
      </c>
      <c r="J52" s="97">
        <v>1466</v>
      </c>
      <c r="K52" s="129">
        <v>0</v>
      </c>
    </row>
    <row r="53" spans="3:12" x14ac:dyDescent="0.25">
      <c r="C53" s="81"/>
      <c r="D53" s="11"/>
      <c r="E53" s="11"/>
      <c r="F53" s="100"/>
      <c r="G53" s="100"/>
      <c r="H53" s="100"/>
      <c r="I53" s="100"/>
      <c r="J53" s="100"/>
      <c r="K53" s="129"/>
    </row>
    <row r="54" spans="3:12" ht="15.75" x14ac:dyDescent="0.25">
      <c r="C54" s="13">
        <v>290</v>
      </c>
      <c r="D54" s="14" t="s">
        <v>40</v>
      </c>
      <c r="E54" s="98">
        <v>35841</v>
      </c>
      <c r="F54" s="98">
        <v>25500</v>
      </c>
      <c r="G54" s="98">
        <v>125500</v>
      </c>
      <c r="H54" s="98">
        <v>125500</v>
      </c>
      <c r="I54" s="98">
        <v>125500</v>
      </c>
      <c r="J54" s="98">
        <f>SUM(J55:J59)</f>
        <v>139309</v>
      </c>
      <c r="K54" s="129">
        <f t="shared" si="0"/>
        <v>1.11003187250996</v>
      </c>
    </row>
    <row r="55" spans="3:12" x14ac:dyDescent="0.25">
      <c r="C55" s="15">
        <v>292006</v>
      </c>
      <c r="D55" s="9" t="s">
        <v>41</v>
      </c>
      <c r="E55" s="99">
        <v>470</v>
      </c>
      <c r="F55" s="99"/>
      <c r="G55" s="99"/>
      <c r="H55" s="99"/>
      <c r="I55" s="99"/>
      <c r="J55" s="99">
        <v>1399</v>
      </c>
      <c r="K55" s="129"/>
    </row>
    <row r="56" spans="3:12" x14ac:dyDescent="0.25">
      <c r="C56" s="16">
        <v>292008</v>
      </c>
      <c r="D56" s="12" t="s">
        <v>42</v>
      </c>
      <c r="E56" s="12">
        <v>14869</v>
      </c>
      <c r="F56" s="97">
        <v>25000</v>
      </c>
      <c r="G56" s="97">
        <v>25000</v>
      </c>
      <c r="H56" s="97">
        <v>25000</v>
      </c>
      <c r="I56" s="97">
        <v>25000</v>
      </c>
      <c r="J56" s="97">
        <v>11774</v>
      </c>
      <c r="K56" s="129">
        <f t="shared" si="0"/>
        <v>0.47095999999999999</v>
      </c>
    </row>
    <row r="57" spans="3:12" x14ac:dyDescent="0.25">
      <c r="C57" s="16">
        <v>292012</v>
      </c>
      <c r="D57" s="12" t="s">
        <v>43</v>
      </c>
      <c r="E57" s="12">
        <v>20502</v>
      </c>
      <c r="F57" s="97">
        <v>0</v>
      </c>
      <c r="G57" s="97">
        <v>0</v>
      </c>
      <c r="H57" s="97">
        <v>0</v>
      </c>
      <c r="I57" s="97">
        <v>0</v>
      </c>
      <c r="J57" s="97">
        <v>9712</v>
      </c>
      <c r="K57" s="129"/>
    </row>
    <row r="58" spans="3:12" x14ac:dyDescent="0.25">
      <c r="C58" s="16">
        <v>292017</v>
      </c>
      <c r="D58" s="12" t="s">
        <v>449</v>
      </c>
      <c r="E58" s="12">
        <v>0</v>
      </c>
      <c r="F58" s="97"/>
      <c r="G58" s="97"/>
      <c r="H58" s="97"/>
      <c r="I58" s="97"/>
      <c r="J58" s="97">
        <v>16197</v>
      </c>
      <c r="K58" s="129"/>
    </row>
    <row r="59" spans="3:12" x14ac:dyDescent="0.25">
      <c r="C59" s="16">
        <v>292027</v>
      </c>
      <c r="D59" s="12" t="s">
        <v>40</v>
      </c>
      <c r="E59" s="12">
        <v>0</v>
      </c>
      <c r="F59" s="97">
        <v>500</v>
      </c>
      <c r="G59" s="97">
        <v>100500</v>
      </c>
      <c r="H59" s="97">
        <v>100500</v>
      </c>
      <c r="I59" s="97">
        <v>100500</v>
      </c>
      <c r="J59" s="97">
        <v>100227</v>
      </c>
      <c r="K59" s="129">
        <f t="shared" si="0"/>
        <v>0.99728358208955226</v>
      </c>
      <c r="L59" s="115"/>
    </row>
    <row r="60" spans="3:12" x14ac:dyDescent="0.25">
      <c r="C60" s="16"/>
      <c r="D60" s="12"/>
      <c r="E60" s="12"/>
      <c r="F60" s="97"/>
      <c r="G60" s="97"/>
      <c r="H60" s="97"/>
      <c r="I60" s="97"/>
      <c r="J60" s="97"/>
      <c r="K60" s="129"/>
    </row>
    <row r="61" spans="3:12" ht="15.75" x14ac:dyDescent="0.25">
      <c r="C61" s="13">
        <v>300</v>
      </c>
      <c r="D61" s="14" t="s">
        <v>44</v>
      </c>
      <c r="E61" s="14">
        <v>591824</v>
      </c>
      <c r="F61" s="98">
        <v>1105558</v>
      </c>
      <c r="G61" s="98">
        <v>1105776</v>
      </c>
      <c r="H61" s="98">
        <v>1114606</v>
      </c>
      <c r="I61" s="98">
        <v>1114606</v>
      </c>
      <c r="J61" s="98">
        <f>J62+J63</f>
        <v>680084</v>
      </c>
      <c r="K61" s="129">
        <f t="shared" si="0"/>
        <v>0.61015641401535614</v>
      </c>
    </row>
    <row r="62" spans="3:12" s="114" customFormat="1" ht="12.75" x14ac:dyDescent="0.2">
      <c r="C62" s="15">
        <v>311</v>
      </c>
      <c r="D62" s="9" t="s">
        <v>456</v>
      </c>
      <c r="E62" s="9"/>
      <c r="F62" s="99"/>
      <c r="G62" s="99"/>
      <c r="H62" s="99"/>
      <c r="I62" s="99"/>
      <c r="J62" s="99">
        <v>181</v>
      </c>
      <c r="K62" s="131"/>
    </row>
    <row r="63" spans="3:12" x14ac:dyDescent="0.25">
      <c r="C63" s="36" t="s">
        <v>45</v>
      </c>
      <c r="D63" s="37" t="s">
        <v>46</v>
      </c>
      <c r="E63" s="37">
        <v>591824</v>
      </c>
      <c r="F63" s="101">
        <v>1105558</v>
      </c>
      <c r="G63" s="101">
        <v>1105776</v>
      </c>
      <c r="H63" s="101">
        <v>1114606</v>
      </c>
      <c r="I63" s="101">
        <v>1114606</v>
      </c>
      <c r="J63" s="101">
        <f>SUM(J64:J94)</f>
        <v>679903</v>
      </c>
      <c r="K63" s="129">
        <f t="shared" si="0"/>
        <v>0.60999402479441167</v>
      </c>
    </row>
    <row r="64" spans="3:12" hidden="1" x14ac:dyDescent="0.25">
      <c r="C64" s="15">
        <v>312001</v>
      </c>
      <c r="D64" s="9" t="s">
        <v>47</v>
      </c>
      <c r="E64" s="9">
        <v>0</v>
      </c>
      <c r="F64" s="97">
        <v>400</v>
      </c>
      <c r="G64" s="97">
        <v>400</v>
      </c>
      <c r="H64" s="97">
        <v>400</v>
      </c>
      <c r="I64" s="97">
        <v>400</v>
      </c>
      <c r="J64" s="97">
        <v>0</v>
      </c>
      <c r="K64" s="129">
        <f t="shared" si="0"/>
        <v>0</v>
      </c>
    </row>
    <row r="65" spans="3:11" hidden="1" x14ac:dyDescent="0.25">
      <c r="C65" s="15">
        <v>312001</v>
      </c>
      <c r="D65" s="9" t="s">
        <v>453</v>
      </c>
      <c r="E65" s="9"/>
      <c r="F65" s="97"/>
      <c r="G65" s="97"/>
      <c r="H65" s="97"/>
      <c r="I65" s="97"/>
      <c r="J65" s="97">
        <v>19544</v>
      </c>
      <c r="K65" s="129"/>
    </row>
    <row r="66" spans="3:11" hidden="1" x14ac:dyDescent="0.25">
      <c r="C66" s="15">
        <v>312001</v>
      </c>
      <c r="D66" s="9" t="s">
        <v>48</v>
      </c>
      <c r="E66" s="9">
        <v>5256</v>
      </c>
      <c r="F66" s="97">
        <v>10500</v>
      </c>
      <c r="G66" s="97">
        <v>10318</v>
      </c>
      <c r="H66" s="97">
        <v>10318</v>
      </c>
      <c r="I66" s="97">
        <v>10318</v>
      </c>
      <c r="J66" s="97">
        <v>10318</v>
      </c>
      <c r="K66" s="129">
        <f t="shared" si="0"/>
        <v>1</v>
      </c>
    </row>
    <row r="67" spans="3:11" hidden="1" x14ac:dyDescent="0.25">
      <c r="C67" s="15">
        <v>312001</v>
      </c>
      <c r="D67" s="9" t="s">
        <v>49</v>
      </c>
      <c r="E67" s="9">
        <v>426</v>
      </c>
      <c r="F67" s="97">
        <v>420</v>
      </c>
      <c r="G67" s="97">
        <v>420</v>
      </c>
      <c r="H67" s="97">
        <v>420</v>
      </c>
      <c r="I67" s="97">
        <v>420</v>
      </c>
      <c r="J67" s="97">
        <v>0</v>
      </c>
      <c r="K67" s="129">
        <f t="shared" si="0"/>
        <v>0</v>
      </c>
    </row>
    <row r="68" spans="3:11" hidden="1" x14ac:dyDescent="0.25">
      <c r="C68" s="15">
        <v>312001</v>
      </c>
      <c r="D68" s="9" t="s">
        <v>457</v>
      </c>
      <c r="E68" s="9"/>
      <c r="F68" s="97"/>
      <c r="G68" s="97"/>
      <c r="H68" s="97"/>
      <c r="I68" s="97"/>
      <c r="J68" s="97">
        <v>18</v>
      </c>
      <c r="K68" s="129"/>
    </row>
    <row r="69" spans="3:11" hidden="1" x14ac:dyDescent="0.25">
      <c r="C69" s="15">
        <v>312001</v>
      </c>
      <c r="D69" s="9" t="s">
        <v>50</v>
      </c>
      <c r="E69" s="9">
        <v>351</v>
      </c>
      <c r="F69" s="97">
        <v>7000</v>
      </c>
      <c r="G69" s="97">
        <v>7000</v>
      </c>
      <c r="H69" s="97">
        <v>7000</v>
      </c>
      <c r="I69" s="97">
        <v>7000</v>
      </c>
      <c r="J69" s="97">
        <v>8874</v>
      </c>
      <c r="K69" s="129">
        <f t="shared" si="0"/>
        <v>1.2677142857142858</v>
      </c>
    </row>
    <row r="70" spans="3:11" hidden="1" x14ac:dyDescent="0.25">
      <c r="C70" s="15">
        <v>312001</v>
      </c>
      <c r="D70" s="9" t="s">
        <v>51</v>
      </c>
      <c r="E70" s="9">
        <v>7693</v>
      </c>
      <c r="F70" s="97">
        <v>26496</v>
      </c>
      <c r="G70" s="97">
        <v>26496</v>
      </c>
      <c r="H70" s="97">
        <v>26496</v>
      </c>
      <c r="I70" s="97">
        <v>26496</v>
      </c>
      <c r="J70" s="97">
        <v>26496</v>
      </c>
      <c r="K70" s="129">
        <f t="shared" si="0"/>
        <v>1</v>
      </c>
    </row>
    <row r="71" spans="3:11" hidden="1" x14ac:dyDescent="0.25">
      <c r="C71" s="15">
        <v>312001</v>
      </c>
      <c r="D71" s="9" t="s">
        <v>52</v>
      </c>
      <c r="E71" s="9">
        <v>14400</v>
      </c>
      <c r="F71" s="97">
        <v>17280</v>
      </c>
      <c r="G71" s="97">
        <v>17280</v>
      </c>
      <c r="H71" s="97">
        <v>17280</v>
      </c>
      <c r="I71" s="97">
        <v>17280</v>
      </c>
      <c r="J71" s="97">
        <v>17280</v>
      </c>
      <c r="K71" s="129">
        <f t="shared" si="0"/>
        <v>1</v>
      </c>
    </row>
    <row r="72" spans="3:11" hidden="1" x14ac:dyDescent="0.25">
      <c r="C72" s="15">
        <v>312001</v>
      </c>
      <c r="D72" s="9" t="s">
        <v>53</v>
      </c>
      <c r="E72" s="9">
        <v>22080</v>
      </c>
      <c r="F72" s="97">
        <v>5000</v>
      </c>
      <c r="G72" s="97">
        <v>5000</v>
      </c>
      <c r="H72" s="97">
        <v>5000</v>
      </c>
      <c r="I72" s="97">
        <v>5000</v>
      </c>
      <c r="J72" s="97">
        <v>0</v>
      </c>
      <c r="K72" s="129">
        <f t="shared" si="0"/>
        <v>0</v>
      </c>
    </row>
    <row r="73" spans="3:11" hidden="1" x14ac:dyDescent="0.25">
      <c r="C73" s="15">
        <v>312001</v>
      </c>
      <c r="D73" s="9" t="s">
        <v>54</v>
      </c>
      <c r="E73" s="9">
        <v>8795</v>
      </c>
      <c r="F73" s="97">
        <v>9800</v>
      </c>
      <c r="G73" s="97">
        <v>9800</v>
      </c>
      <c r="H73" s="97">
        <v>9800</v>
      </c>
      <c r="I73" s="97">
        <v>9800</v>
      </c>
      <c r="J73" s="97">
        <v>4945</v>
      </c>
      <c r="K73" s="129">
        <f t="shared" si="0"/>
        <v>0.50459183673469388</v>
      </c>
    </row>
    <row r="74" spans="3:11" hidden="1" x14ac:dyDescent="0.25">
      <c r="C74" s="15">
        <v>312001</v>
      </c>
      <c r="D74" s="9" t="s">
        <v>55</v>
      </c>
      <c r="E74" s="9">
        <v>6273</v>
      </c>
      <c r="F74" s="97">
        <v>0</v>
      </c>
      <c r="G74" s="97">
        <v>0</v>
      </c>
      <c r="H74" s="97">
        <v>0</v>
      </c>
      <c r="I74" s="97">
        <v>0</v>
      </c>
      <c r="J74" s="97">
        <v>0</v>
      </c>
      <c r="K74" s="129">
        <v>0</v>
      </c>
    </row>
    <row r="75" spans="3:11" hidden="1" x14ac:dyDescent="0.25">
      <c r="C75" s="15">
        <v>312001</v>
      </c>
      <c r="D75" s="9" t="s">
        <v>56</v>
      </c>
      <c r="E75" s="9">
        <v>1343</v>
      </c>
      <c r="F75" s="97">
        <v>2600</v>
      </c>
      <c r="G75" s="97">
        <v>2600</v>
      </c>
      <c r="H75" s="97">
        <v>2600</v>
      </c>
      <c r="I75" s="97">
        <v>2600</v>
      </c>
      <c r="J75" s="97">
        <v>1311</v>
      </c>
      <c r="K75" s="129">
        <f t="shared" si="0"/>
        <v>0.50423076923076926</v>
      </c>
    </row>
    <row r="76" spans="3:11" hidden="1" x14ac:dyDescent="0.25">
      <c r="C76" s="15">
        <v>312001</v>
      </c>
      <c r="D76" s="9" t="s">
        <v>57</v>
      </c>
      <c r="E76" s="9">
        <v>1320</v>
      </c>
      <c r="F76" s="97">
        <v>1800</v>
      </c>
      <c r="G76" s="97">
        <v>1800</v>
      </c>
      <c r="H76" s="97">
        <v>1800</v>
      </c>
      <c r="I76" s="97">
        <v>1800</v>
      </c>
      <c r="J76" s="97">
        <v>1320</v>
      </c>
      <c r="K76" s="129">
        <f t="shared" si="0"/>
        <v>0.73333333333333328</v>
      </c>
    </row>
    <row r="77" spans="3:11" hidden="1" x14ac:dyDescent="0.25">
      <c r="C77" s="15">
        <v>312001</v>
      </c>
      <c r="D77" s="9" t="s">
        <v>58</v>
      </c>
      <c r="E77" s="9">
        <v>246</v>
      </c>
      <c r="F77" s="97">
        <v>400</v>
      </c>
      <c r="G77" s="97">
        <v>800</v>
      </c>
      <c r="H77" s="97">
        <v>800</v>
      </c>
      <c r="I77" s="97">
        <v>800</v>
      </c>
      <c r="J77" s="97">
        <v>367</v>
      </c>
      <c r="K77" s="129">
        <f t="shared" si="0"/>
        <v>0.45874999999999999</v>
      </c>
    </row>
    <row r="78" spans="3:11" hidden="1" x14ac:dyDescent="0.25">
      <c r="C78" s="15">
        <v>312001</v>
      </c>
      <c r="D78" s="9" t="s">
        <v>59</v>
      </c>
      <c r="E78" s="9">
        <v>878</v>
      </c>
      <c r="F78" s="97">
        <v>900</v>
      </c>
      <c r="G78" s="97">
        <v>900</v>
      </c>
      <c r="H78" s="97">
        <v>900</v>
      </c>
      <c r="I78" s="97">
        <v>900</v>
      </c>
      <c r="J78" s="97">
        <v>834</v>
      </c>
      <c r="K78" s="129">
        <f t="shared" si="0"/>
        <v>0.92666666666666664</v>
      </c>
    </row>
    <row r="79" spans="3:11" hidden="1" x14ac:dyDescent="0.25">
      <c r="C79" s="15">
        <v>312001</v>
      </c>
      <c r="D79" s="9" t="s">
        <v>60</v>
      </c>
      <c r="E79" s="9">
        <v>0</v>
      </c>
      <c r="F79" s="97">
        <v>0</v>
      </c>
      <c r="G79" s="97">
        <v>0</v>
      </c>
      <c r="H79" s="97">
        <v>0</v>
      </c>
      <c r="I79" s="97">
        <v>0</v>
      </c>
      <c r="J79" s="97">
        <v>0</v>
      </c>
      <c r="K79" s="129">
        <v>0</v>
      </c>
    </row>
    <row r="80" spans="3:11" hidden="1" x14ac:dyDescent="0.25">
      <c r="C80" s="15">
        <v>312001</v>
      </c>
      <c r="D80" s="9" t="s">
        <v>61</v>
      </c>
      <c r="E80" s="9">
        <v>467811</v>
      </c>
      <c r="F80" s="97">
        <v>942531</v>
      </c>
      <c r="G80" s="97">
        <v>942531</v>
      </c>
      <c r="H80" s="97">
        <v>942531</v>
      </c>
      <c r="I80" s="97">
        <v>942531</v>
      </c>
      <c r="J80" s="97">
        <v>486345</v>
      </c>
      <c r="K80" s="129">
        <f t="shared" si="0"/>
        <v>0.5159989432708314</v>
      </c>
    </row>
    <row r="81" spans="3:11" hidden="1" x14ac:dyDescent="0.25">
      <c r="C81" s="15">
        <v>312001</v>
      </c>
      <c r="D81" s="9" t="s">
        <v>454</v>
      </c>
      <c r="E81" s="9"/>
      <c r="F81" s="97"/>
      <c r="G81" s="97"/>
      <c r="H81" s="97"/>
      <c r="I81" s="97"/>
      <c r="J81" s="97">
        <v>28500</v>
      </c>
      <c r="K81" s="129"/>
    </row>
    <row r="82" spans="3:11" hidden="1" x14ac:dyDescent="0.25">
      <c r="C82" s="15">
        <v>312001</v>
      </c>
      <c r="D82" s="9" t="s">
        <v>62</v>
      </c>
      <c r="E82" s="9">
        <v>6250</v>
      </c>
      <c r="F82" s="97">
        <v>12000</v>
      </c>
      <c r="G82" s="97">
        <v>12000</v>
      </c>
      <c r="H82" s="97">
        <v>12000</v>
      </c>
      <c r="I82" s="97">
        <v>12000</v>
      </c>
      <c r="J82" s="97">
        <v>6251</v>
      </c>
      <c r="K82" s="129">
        <f t="shared" si="0"/>
        <v>0.52091666666666669</v>
      </c>
    </row>
    <row r="83" spans="3:11" hidden="1" x14ac:dyDescent="0.25">
      <c r="C83" s="15">
        <v>312001</v>
      </c>
      <c r="D83" s="9" t="s">
        <v>63</v>
      </c>
      <c r="E83" s="9">
        <v>913</v>
      </c>
      <c r="F83" s="97">
        <v>2030</v>
      </c>
      <c r="G83" s="97">
        <v>2030</v>
      </c>
      <c r="H83" s="97">
        <v>2030</v>
      </c>
      <c r="I83" s="97">
        <v>2030</v>
      </c>
      <c r="J83" s="97">
        <v>797</v>
      </c>
      <c r="K83" s="129">
        <f t="shared" si="0"/>
        <v>0.39261083743842362</v>
      </c>
    </row>
    <row r="84" spans="3:11" hidden="1" x14ac:dyDescent="0.25">
      <c r="C84" s="15">
        <v>312001</v>
      </c>
      <c r="D84" s="9" t="s">
        <v>64</v>
      </c>
      <c r="E84" s="9">
        <v>6123</v>
      </c>
      <c r="F84" s="97">
        <v>9000</v>
      </c>
      <c r="G84" s="97">
        <v>9000</v>
      </c>
      <c r="H84" s="97">
        <v>9000</v>
      </c>
      <c r="I84" s="97">
        <v>9000</v>
      </c>
      <c r="J84" s="97">
        <v>5478</v>
      </c>
      <c r="K84" s="129">
        <f t="shared" ref="K84:K150" si="1">J84/I84</f>
        <v>0.60866666666666669</v>
      </c>
    </row>
    <row r="85" spans="3:11" hidden="1" x14ac:dyDescent="0.25">
      <c r="C85" s="15">
        <v>312001</v>
      </c>
      <c r="D85" s="9" t="s">
        <v>65</v>
      </c>
      <c r="E85" s="9">
        <v>3797</v>
      </c>
      <c r="F85" s="97">
        <v>6550</v>
      </c>
      <c r="G85" s="97">
        <v>6550</v>
      </c>
      <c r="H85" s="97">
        <v>6550</v>
      </c>
      <c r="I85" s="97">
        <v>6550</v>
      </c>
      <c r="J85" s="97">
        <v>4780</v>
      </c>
      <c r="K85" s="129">
        <f t="shared" si="1"/>
        <v>0.72977099236641219</v>
      </c>
    </row>
    <row r="86" spans="3:11" hidden="1" x14ac:dyDescent="0.25">
      <c r="C86" s="15">
        <v>312001</v>
      </c>
      <c r="D86" s="9" t="s">
        <v>66</v>
      </c>
      <c r="E86" s="9">
        <v>11588</v>
      </c>
      <c r="F86" s="97">
        <v>19201</v>
      </c>
      <c r="G86" s="97">
        <v>19201</v>
      </c>
      <c r="H86" s="97">
        <v>19201</v>
      </c>
      <c r="I86" s="97">
        <v>19201</v>
      </c>
      <c r="J86" s="97">
        <v>11710</v>
      </c>
      <c r="K86" s="129">
        <f t="shared" si="1"/>
        <v>0.6098640695797094</v>
      </c>
    </row>
    <row r="87" spans="3:11" hidden="1" x14ac:dyDescent="0.25">
      <c r="C87" s="15">
        <v>312001</v>
      </c>
      <c r="D87" s="9" t="s">
        <v>67</v>
      </c>
      <c r="E87" s="9">
        <v>7643</v>
      </c>
      <c r="F87" s="97">
        <v>15900</v>
      </c>
      <c r="G87" s="97">
        <v>15900</v>
      </c>
      <c r="H87" s="97">
        <v>15900</v>
      </c>
      <c r="I87" s="97">
        <v>15900</v>
      </c>
      <c r="J87" s="97">
        <v>8714</v>
      </c>
      <c r="K87" s="129">
        <f t="shared" si="1"/>
        <v>0.54805031446540875</v>
      </c>
    </row>
    <row r="88" spans="3:11" hidden="1" x14ac:dyDescent="0.25">
      <c r="C88" s="15">
        <v>312001</v>
      </c>
      <c r="D88" s="9" t="s">
        <v>68</v>
      </c>
      <c r="E88" s="9"/>
      <c r="F88" s="97">
        <v>0</v>
      </c>
      <c r="G88" s="97">
        <v>0</v>
      </c>
      <c r="H88" s="97">
        <v>0</v>
      </c>
      <c r="I88" s="97">
        <v>0</v>
      </c>
      <c r="J88" s="97">
        <v>0</v>
      </c>
      <c r="K88" s="129">
        <v>0</v>
      </c>
    </row>
    <row r="89" spans="3:11" hidden="1" x14ac:dyDescent="0.25">
      <c r="C89" s="15">
        <v>312001</v>
      </c>
      <c r="D89" s="9" t="s">
        <v>69</v>
      </c>
      <c r="E89" s="9">
        <v>14535</v>
      </c>
      <c r="F89" s="97"/>
      <c r="G89" s="97"/>
      <c r="H89" s="97"/>
      <c r="I89" s="97"/>
      <c r="J89" s="97">
        <v>0</v>
      </c>
      <c r="K89" s="129"/>
    </row>
    <row r="90" spans="3:11" hidden="1" x14ac:dyDescent="0.25">
      <c r="C90" s="15">
        <v>312002</v>
      </c>
      <c r="D90" s="9" t="s">
        <v>70</v>
      </c>
      <c r="E90" s="9">
        <v>6394</v>
      </c>
      <c r="F90" s="97">
        <v>12500</v>
      </c>
      <c r="G90" s="97">
        <v>12500</v>
      </c>
      <c r="H90" s="97">
        <v>12500</v>
      </c>
      <c r="I90" s="97">
        <v>12500</v>
      </c>
      <c r="J90" s="97">
        <v>6408</v>
      </c>
      <c r="K90" s="129">
        <f t="shared" si="1"/>
        <v>0.51263999999999998</v>
      </c>
    </row>
    <row r="91" spans="3:11" hidden="1" x14ac:dyDescent="0.25">
      <c r="C91" s="15">
        <v>312002</v>
      </c>
      <c r="D91" s="9" t="s">
        <v>452</v>
      </c>
      <c r="E91" s="9">
        <v>0</v>
      </c>
      <c r="F91" s="97">
        <v>0</v>
      </c>
      <c r="G91" s="97">
        <v>0</v>
      </c>
      <c r="H91" s="97">
        <v>0</v>
      </c>
      <c r="I91" s="97">
        <v>0</v>
      </c>
      <c r="J91" s="97">
        <v>3600</v>
      </c>
      <c r="K91" s="129">
        <v>0</v>
      </c>
    </row>
    <row r="92" spans="3:11" hidden="1" x14ac:dyDescent="0.25">
      <c r="C92" s="15">
        <v>312012</v>
      </c>
      <c r="D92" s="9" t="s">
        <v>71</v>
      </c>
      <c r="E92" s="9">
        <v>0</v>
      </c>
      <c r="F92" s="97">
        <v>0</v>
      </c>
      <c r="G92" s="97">
        <v>0</v>
      </c>
      <c r="H92" s="97">
        <v>8830</v>
      </c>
      <c r="I92" s="97">
        <v>8830</v>
      </c>
      <c r="J92" s="97">
        <v>8830</v>
      </c>
      <c r="K92" s="129">
        <f t="shared" si="1"/>
        <v>1</v>
      </c>
    </row>
    <row r="93" spans="3:11" hidden="1" x14ac:dyDescent="0.25">
      <c r="C93" s="15">
        <v>312007</v>
      </c>
      <c r="D93" s="9" t="s">
        <v>455</v>
      </c>
      <c r="E93" s="9"/>
      <c r="F93" s="97"/>
      <c r="G93" s="97"/>
      <c r="H93" s="97"/>
      <c r="I93" s="97"/>
      <c r="J93" s="97">
        <v>15558</v>
      </c>
      <c r="K93" s="129"/>
    </row>
    <row r="94" spans="3:11" hidden="1" x14ac:dyDescent="0.25">
      <c r="C94" s="15">
        <v>312007</v>
      </c>
      <c r="D94" s="9" t="s">
        <v>72</v>
      </c>
      <c r="E94" s="9">
        <v>1625</v>
      </c>
      <c r="F94" s="97">
        <v>3250</v>
      </c>
      <c r="G94" s="97">
        <v>3250</v>
      </c>
      <c r="H94" s="97">
        <v>3250</v>
      </c>
      <c r="I94" s="97">
        <v>3250</v>
      </c>
      <c r="J94" s="97">
        <v>1625</v>
      </c>
      <c r="K94" s="129">
        <f t="shared" si="1"/>
        <v>0.5</v>
      </c>
    </row>
    <row r="95" spans="3:11" x14ac:dyDescent="0.25">
      <c r="C95" s="16"/>
      <c r="D95" s="12"/>
      <c r="E95" s="12"/>
      <c r="F95" s="97"/>
      <c r="G95" s="97"/>
      <c r="H95" s="97"/>
      <c r="I95" s="97"/>
      <c r="J95" s="97"/>
      <c r="K95" s="129"/>
    </row>
    <row r="96" spans="3:11" ht="15.75" x14ac:dyDescent="0.25">
      <c r="C96" s="17"/>
      <c r="D96" s="14" t="s">
        <v>73</v>
      </c>
      <c r="E96" s="14">
        <v>2534382</v>
      </c>
      <c r="F96" s="98">
        <v>4761658</v>
      </c>
      <c r="G96" s="98">
        <v>4861876</v>
      </c>
      <c r="H96" s="98">
        <v>4870706</v>
      </c>
      <c r="I96" s="98">
        <v>4870706</v>
      </c>
      <c r="J96" s="98">
        <f>SUM(J13+J16+J19+J29+J40+J50+J54+J61)</f>
        <v>2748521</v>
      </c>
      <c r="K96" s="129">
        <f t="shared" si="1"/>
        <v>0.56429622317585992</v>
      </c>
    </row>
    <row r="97" spans="3:11" ht="15.75" x14ac:dyDescent="0.25">
      <c r="C97" s="2"/>
      <c r="D97" s="2"/>
      <c r="E97" s="2"/>
      <c r="F97" s="78"/>
      <c r="G97" s="78"/>
      <c r="H97" s="78"/>
      <c r="I97" s="78"/>
      <c r="J97" s="78"/>
      <c r="K97" s="110"/>
    </row>
    <row r="98" spans="3:11" ht="18" x14ac:dyDescent="0.25">
      <c r="C98" s="39" t="s">
        <v>74</v>
      </c>
      <c r="D98" s="39"/>
      <c r="E98" s="39"/>
      <c r="F98" s="89"/>
      <c r="G98" s="89"/>
      <c r="H98" s="89"/>
      <c r="I98" s="89"/>
      <c r="J98" s="89"/>
      <c r="K98" s="132"/>
    </row>
    <row r="99" spans="3:11" ht="15.75" x14ac:dyDescent="0.25">
      <c r="C99" s="41"/>
      <c r="D99" s="42"/>
      <c r="E99" s="42"/>
      <c r="F99" s="89"/>
      <c r="G99" s="89"/>
      <c r="H99" s="89"/>
      <c r="I99" s="89"/>
      <c r="J99" s="89"/>
      <c r="K99" s="132"/>
    </row>
    <row r="100" spans="3:11" ht="15.75" x14ac:dyDescent="0.25">
      <c r="C100" s="43">
        <v>231</v>
      </c>
      <c r="D100" s="44" t="s">
        <v>75</v>
      </c>
      <c r="E100" s="44">
        <v>15000</v>
      </c>
      <c r="F100" s="89">
        <v>0</v>
      </c>
      <c r="G100" s="89">
        <v>0</v>
      </c>
      <c r="H100" s="89">
        <v>0</v>
      </c>
      <c r="I100" s="89">
        <v>0</v>
      </c>
      <c r="J100" s="89"/>
      <c r="K100" s="132"/>
    </row>
    <row r="101" spans="3:11" x14ac:dyDescent="0.25">
      <c r="C101" s="54" t="s">
        <v>76</v>
      </c>
      <c r="D101" s="49" t="s">
        <v>77</v>
      </c>
      <c r="E101" s="49">
        <v>15000</v>
      </c>
      <c r="F101" s="88">
        <v>0</v>
      </c>
      <c r="G101" s="88">
        <v>0</v>
      </c>
      <c r="H101" s="88">
        <v>0</v>
      </c>
      <c r="I101" s="88">
        <v>0</v>
      </c>
      <c r="J101" s="88"/>
      <c r="K101" s="132"/>
    </row>
    <row r="102" spans="3:11" ht="15.75" x14ac:dyDescent="0.25">
      <c r="C102" s="45"/>
      <c r="D102" s="40"/>
      <c r="E102" s="40"/>
      <c r="F102" s="89"/>
      <c r="G102" s="89"/>
      <c r="H102" s="89"/>
      <c r="I102" s="89"/>
      <c r="J102" s="89"/>
      <c r="K102" s="132"/>
    </row>
    <row r="103" spans="3:11" ht="15.75" x14ac:dyDescent="0.25">
      <c r="C103" s="46">
        <v>233</v>
      </c>
      <c r="D103" s="44" t="s">
        <v>78</v>
      </c>
      <c r="E103" s="44">
        <v>0</v>
      </c>
      <c r="F103" s="89">
        <v>0</v>
      </c>
      <c r="G103" s="89">
        <v>0</v>
      </c>
      <c r="H103" s="89">
        <v>0</v>
      </c>
      <c r="I103" s="89">
        <v>0</v>
      </c>
      <c r="J103" s="89">
        <f>J104</f>
        <v>12203</v>
      </c>
      <c r="K103" s="132"/>
    </row>
    <row r="104" spans="3:11" x14ac:dyDescent="0.25">
      <c r="C104" s="48">
        <v>233000</v>
      </c>
      <c r="D104" s="41" t="s">
        <v>78</v>
      </c>
      <c r="E104" s="41">
        <v>0</v>
      </c>
      <c r="F104" s="88">
        <v>0</v>
      </c>
      <c r="G104" s="88">
        <v>0</v>
      </c>
      <c r="H104" s="88">
        <v>0</v>
      </c>
      <c r="I104" s="88">
        <v>0</v>
      </c>
      <c r="J104" s="88">
        <v>12203</v>
      </c>
      <c r="K104" s="132"/>
    </row>
    <row r="105" spans="3:11" ht="15.75" x14ac:dyDescent="0.25">
      <c r="C105" s="48"/>
      <c r="D105" s="41"/>
      <c r="E105" s="41"/>
      <c r="F105" s="89"/>
      <c r="G105" s="89"/>
      <c r="H105" s="89"/>
      <c r="I105" s="89"/>
      <c r="J105" s="89"/>
      <c r="K105" s="132"/>
    </row>
    <row r="106" spans="3:11" ht="15.75" x14ac:dyDescent="0.25">
      <c r="C106" s="46">
        <v>322</v>
      </c>
      <c r="D106" s="44" t="s">
        <v>79</v>
      </c>
      <c r="E106" s="44">
        <v>897158</v>
      </c>
      <c r="F106" s="87">
        <v>1210976</v>
      </c>
      <c r="G106" s="87">
        <v>1210976</v>
      </c>
      <c r="H106" s="87">
        <v>1210976</v>
      </c>
      <c r="I106" s="87">
        <v>1210976</v>
      </c>
      <c r="J106" s="87">
        <f>SUM(J107:J113)</f>
        <v>392672</v>
      </c>
      <c r="K106" s="132">
        <f t="shared" si="1"/>
        <v>0.32426076156752898</v>
      </c>
    </row>
    <row r="107" spans="3:11" x14ac:dyDescent="0.25">
      <c r="C107" s="54">
        <v>322001</v>
      </c>
      <c r="D107" s="49" t="s">
        <v>80</v>
      </c>
      <c r="E107" s="49">
        <v>0</v>
      </c>
      <c r="F107" s="88">
        <v>0</v>
      </c>
      <c r="G107" s="88">
        <v>0</v>
      </c>
      <c r="H107" s="88">
        <v>0</v>
      </c>
      <c r="I107" s="88">
        <v>0</v>
      </c>
      <c r="J107" s="88">
        <v>4000</v>
      </c>
      <c r="K107" s="132"/>
    </row>
    <row r="108" spans="3:11" x14ac:dyDescent="0.25">
      <c r="C108" s="54">
        <v>322001</v>
      </c>
      <c r="D108" s="49" t="s">
        <v>81</v>
      </c>
      <c r="E108" s="49">
        <v>353591</v>
      </c>
      <c r="F108" s="88"/>
      <c r="G108" s="88"/>
      <c r="H108" s="88"/>
      <c r="I108" s="88"/>
      <c r="J108" s="88"/>
      <c r="K108" s="132"/>
    </row>
    <row r="109" spans="3:11" x14ac:dyDescent="0.25">
      <c r="C109" s="48">
        <v>322001</v>
      </c>
      <c r="D109" s="41" t="s">
        <v>82</v>
      </c>
      <c r="E109" s="41">
        <v>383247</v>
      </c>
      <c r="F109" s="88">
        <v>0</v>
      </c>
      <c r="G109" s="88">
        <v>0</v>
      </c>
      <c r="H109" s="88">
        <v>0</v>
      </c>
      <c r="I109" s="88">
        <v>0</v>
      </c>
      <c r="J109" s="88"/>
      <c r="K109" s="132"/>
    </row>
    <row r="110" spans="3:11" x14ac:dyDescent="0.25">
      <c r="C110" s="48">
        <v>322001</v>
      </c>
      <c r="D110" s="41" t="s">
        <v>83</v>
      </c>
      <c r="E110" s="41"/>
      <c r="F110" s="88">
        <v>1180976</v>
      </c>
      <c r="G110" s="88">
        <v>1180976</v>
      </c>
      <c r="H110" s="88">
        <v>1180976</v>
      </c>
      <c r="I110" s="88">
        <v>1180976</v>
      </c>
      <c r="J110" s="88">
        <v>388672</v>
      </c>
      <c r="K110" s="132">
        <f t="shared" si="1"/>
        <v>0.32911083713809597</v>
      </c>
    </row>
    <row r="111" spans="3:11" x14ac:dyDescent="0.25">
      <c r="C111" s="48">
        <v>322001</v>
      </c>
      <c r="D111" s="41" t="s">
        <v>84</v>
      </c>
      <c r="E111" s="41"/>
      <c r="F111" s="88">
        <v>0</v>
      </c>
      <c r="G111" s="88">
        <v>0</v>
      </c>
      <c r="H111" s="88">
        <v>0</v>
      </c>
      <c r="I111" s="88">
        <v>0</v>
      </c>
      <c r="J111" s="88"/>
      <c r="K111" s="132">
        <v>0</v>
      </c>
    </row>
    <row r="112" spans="3:11" x14ac:dyDescent="0.25">
      <c r="C112" s="48">
        <v>322001</v>
      </c>
      <c r="D112" s="41" t="s">
        <v>85</v>
      </c>
      <c r="E112" s="41">
        <v>160320</v>
      </c>
      <c r="F112" s="88">
        <v>0</v>
      </c>
      <c r="G112" s="88">
        <v>0</v>
      </c>
      <c r="H112" s="88">
        <v>0</v>
      </c>
      <c r="I112" s="88">
        <v>0</v>
      </c>
      <c r="J112" s="88"/>
      <c r="K112" s="132">
        <v>0</v>
      </c>
    </row>
    <row r="113" spans="3:12" x14ac:dyDescent="0.25">
      <c r="C113" s="48">
        <v>322002</v>
      </c>
      <c r="D113" s="41" t="s">
        <v>86</v>
      </c>
      <c r="E113" s="41"/>
      <c r="F113" s="88">
        <v>30000</v>
      </c>
      <c r="G113" s="88">
        <v>30000</v>
      </c>
      <c r="H113" s="88">
        <v>30000</v>
      </c>
      <c r="I113" s="88">
        <v>30000</v>
      </c>
      <c r="J113" s="88">
        <v>0</v>
      </c>
      <c r="K113" s="132">
        <f t="shared" si="1"/>
        <v>0</v>
      </c>
    </row>
    <row r="114" spans="3:12" x14ac:dyDescent="0.25">
      <c r="C114" s="48"/>
      <c r="D114" s="49"/>
      <c r="E114" s="49"/>
      <c r="F114" s="104"/>
      <c r="G114" s="104"/>
      <c r="H114" s="104"/>
      <c r="I114" s="104"/>
      <c r="J114" s="104"/>
      <c r="K114" s="132">
        <v>0</v>
      </c>
    </row>
    <row r="115" spans="3:12" ht="15.75" x14ac:dyDescent="0.25">
      <c r="C115" s="50"/>
      <c r="D115" s="47" t="s">
        <v>87</v>
      </c>
      <c r="E115" s="47">
        <v>912158</v>
      </c>
      <c r="F115" s="87">
        <v>1210976</v>
      </c>
      <c r="G115" s="87">
        <v>1210976</v>
      </c>
      <c r="H115" s="87">
        <v>1210976</v>
      </c>
      <c r="I115" s="87">
        <v>1210976</v>
      </c>
      <c r="J115" s="87">
        <f>SUM(J100+J103+J106)</f>
        <v>404875</v>
      </c>
      <c r="K115" s="132">
        <f t="shared" si="1"/>
        <v>0.33433775731310944</v>
      </c>
    </row>
    <row r="116" spans="3:12" ht="15.75" x14ac:dyDescent="0.25">
      <c r="C116" s="2"/>
      <c r="D116" s="2"/>
      <c r="E116" s="2"/>
      <c r="F116" s="78"/>
      <c r="G116" s="78"/>
      <c r="H116" s="78"/>
      <c r="I116" s="78"/>
      <c r="J116" s="78"/>
      <c r="K116" s="110"/>
    </row>
    <row r="117" spans="3:12" ht="18" x14ac:dyDescent="0.25">
      <c r="C117" s="8" t="s">
        <v>88</v>
      </c>
      <c r="D117" s="18"/>
      <c r="E117" s="18"/>
      <c r="F117" s="96"/>
      <c r="G117" s="96"/>
      <c r="H117" s="96"/>
      <c r="I117" s="96"/>
      <c r="J117" s="96"/>
      <c r="K117" s="129"/>
    </row>
    <row r="118" spans="3:12" ht="15.75" x14ac:dyDescent="0.25">
      <c r="C118" s="12"/>
      <c r="D118" s="12"/>
      <c r="E118" s="12"/>
      <c r="F118" s="96"/>
      <c r="G118" s="96"/>
      <c r="H118" s="96"/>
      <c r="I118" s="96"/>
      <c r="J118" s="96"/>
      <c r="K118" s="129"/>
    </row>
    <row r="119" spans="3:12" ht="15.75" x14ac:dyDescent="0.25">
      <c r="C119" s="13" t="s">
        <v>89</v>
      </c>
      <c r="D119" s="14" t="s">
        <v>90</v>
      </c>
      <c r="E119" s="14">
        <v>269807</v>
      </c>
      <c r="F119" s="98">
        <v>620650</v>
      </c>
      <c r="G119" s="98">
        <v>624850</v>
      </c>
      <c r="H119" s="98">
        <v>621350</v>
      </c>
      <c r="I119" s="98">
        <v>621350</v>
      </c>
      <c r="J119" s="98">
        <f>SUM(J120+J121+J122+J177)</f>
        <v>266032</v>
      </c>
      <c r="K119" s="129">
        <f t="shared" si="1"/>
        <v>0.42815160537539226</v>
      </c>
      <c r="L119" s="125"/>
    </row>
    <row r="120" spans="3:12" x14ac:dyDescent="0.25">
      <c r="C120" s="15">
        <v>610000</v>
      </c>
      <c r="D120" s="9" t="s">
        <v>91</v>
      </c>
      <c r="E120" s="9">
        <v>122604</v>
      </c>
      <c r="F120" s="97">
        <v>267000</v>
      </c>
      <c r="G120" s="97">
        <v>267000</v>
      </c>
      <c r="H120" s="97">
        <v>267000</v>
      </c>
      <c r="I120" s="97">
        <v>267000</v>
      </c>
      <c r="J120" s="97">
        <v>119624</v>
      </c>
      <c r="K120" s="129">
        <f t="shared" si="1"/>
        <v>0.44802996254681648</v>
      </c>
      <c r="L120" s="125"/>
    </row>
    <row r="121" spans="3:12" x14ac:dyDescent="0.25">
      <c r="C121" s="15">
        <v>620000</v>
      </c>
      <c r="D121" s="9" t="s">
        <v>92</v>
      </c>
      <c r="E121" s="9">
        <v>42956</v>
      </c>
      <c r="F121" s="97">
        <v>93450</v>
      </c>
      <c r="G121" s="97">
        <v>93450</v>
      </c>
      <c r="H121" s="97">
        <v>93450</v>
      </c>
      <c r="I121" s="97">
        <v>93450</v>
      </c>
      <c r="J121" s="97">
        <v>42700</v>
      </c>
      <c r="K121" s="129">
        <f t="shared" si="1"/>
        <v>0.45692883895131087</v>
      </c>
      <c r="L121" s="125"/>
    </row>
    <row r="122" spans="3:12" x14ac:dyDescent="0.25">
      <c r="C122" s="38">
        <v>630</v>
      </c>
      <c r="D122" s="10" t="s">
        <v>93</v>
      </c>
      <c r="E122" s="10">
        <v>102782</v>
      </c>
      <c r="F122" s="77">
        <v>257075</v>
      </c>
      <c r="G122" s="77">
        <v>261275</v>
      </c>
      <c r="H122" s="77">
        <v>257775</v>
      </c>
      <c r="I122" s="77">
        <v>257775</v>
      </c>
      <c r="J122" s="101">
        <f>SUM(J123:J176)</f>
        <v>102165</v>
      </c>
      <c r="K122" s="129">
        <f t="shared" si="1"/>
        <v>0.39633401221995929</v>
      </c>
    </row>
    <row r="123" spans="3:12" hidden="1" x14ac:dyDescent="0.25">
      <c r="C123" s="15">
        <v>631001</v>
      </c>
      <c r="D123" s="9" t="s">
        <v>94</v>
      </c>
      <c r="E123" s="9">
        <v>171</v>
      </c>
      <c r="F123" s="97">
        <v>1200</v>
      </c>
      <c r="G123" s="97">
        <v>1200</v>
      </c>
      <c r="H123" s="97">
        <v>1200</v>
      </c>
      <c r="I123" s="97">
        <v>1200</v>
      </c>
      <c r="J123" s="97">
        <v>86</v>
      </c>
      <c r="K123" s="129">
        <f t="shared" si="1"/>
        <v>7.166666666666667E-2</v>
      </c>
    </row>
    <row r="124" spans="3:12" hidden="1" x14ac:dyDescent="0.25">
      <c r="C124" s="15">
        <v>631002</v>
      </c>
      <c r="D124" s="9" t="s">
        <v>95</v>
      </c>
      <c r="E124" s="9">
        <v>0</v>
      </c>
      <c r="F124" s="97">
        <v>200</v>
      </c>
      <c r="G124" s="97">
        <v>200</v>
      </c>
      <c r="H124" s="97">
        <v>200</v>
      </c>
      <c r="I124" s="97">
        <v>200</v>
      </c>
      <c r="J124" s="97">
        <v>0</v>
      </c>
      <c r="K124" s="129">
        <f t="shared" si="1"/>
        <v>0</v>
      </c>
    </row>
    <row r="125" spans="3:12" hidden="1" x14ac:dyDescent="0.25">
      <c r="C125" s="15">
        <v>632001</v>
      </c>
      <c r="D125" s="9" t="s">
        <v>96</v>
      </c>
      <c r="E125" s="9">
        <v>21057</v>
      </c>
      <c r="F125" s="97">
        <v>35000</v>
      </c>
      <c r="G125" s="97">
        <v>35000</v>
      </c>
      <c r="H125" s="97">
        <v>35000</v>
      </c>
      <c r="I125" s="97">
        <v>35000</v>
      </c>
      <c r="J125" s="97">
        <v>20537</v>
      </c>
      <c r="K125" s="129">
        <f t="shared" si="1"/>
        <v>0.58677142857142861</v>
      </c>
    </row>
    <row r="126" spans="3:12" hidden="1" x14ac:dyDescent="0.25">
      <c r="C126" s="15">
        <v>632002</v>
      </c>
      <c r="D126" s="9" t="s">
        <v>97</v>
      </c>
      <c r="E126" s="9">
        <v>789</v>
      </c>
      <c r="F126" s="97">
        <v>2400</v>
      </c>
      <c r="G126" s="97">
        <v>2400</v>
      </c>
      <c r="H126" s="97">
        <v>2400</v>
      </c>
      <c r="I126" s="97">
        <v>2400</v>
      </c>
      <c r="J126" s="97">
        <v>752</v>
      </c>
      <c r="K126" s="129">
        <f t="shared" si="1"/>
        <v>0.31333333333333335</v>
      </c>
    </row>
    <row r="127" spans="3:12" hidden="1" x14ac:dyDescent="0.25">
      <c r="C127" s="15">
        <v>632003</v>
      </c>
      <c r="D127" s="9" t="s">
        <v>98</v>
      </c>
      <c r="E127" s="9">
        <v>9331</v>
      </c>
      <c r="F127" s="97">
        <v>21000</v>
      </c>
      <c r="G127" s="97">
        <v>21000</v>
      </c>
      <c r="H127" s="97">
        <v>21000</v>
      </c>
      <c r="I127" s="97">
        <v>21000</v>
      </c>
      <c r="J127" s="97">
        <v>9803</v>
      </c>
      <c r="K127" s="129">
        <f t="shared" si="1"/>
        <v>0.46680952380952379</v>
      </c>
    </row>
    <row r="128" spans="3:12" hidden="1" x14ac:dyDescent="0.25">
      <c r="C128" s="15">
        <v>632004</v>
      </c>
      <c r="D128" s="9" t="s">
        <v>461</v>
      </c>
      <c r="E128" s="9"/>
      <c r="F128" s="97"/>
      <c r="G128" s="97"/>
      <c r="H128" s="97"/>
      <c r="I128" s="97">
        <v>0</v>
      </c>
      <c r="J128" s="97">
        <v>86</v>
      </c>
      <c r="K128" s="129">
        <v>0</v>
      </c>
    </row>
    <row r="129" spans="3:11" hidden="1" x14ac:dyDescent="0.25">
      <c r="C129" s="15">
        <v>633001</v>
      </c>
      <c r="D129" s="9" t="s">
        <v>99</v>
      </c>
      <c r="E129" s="9">
        <v>481</v>
      </c>
      <c r="F129" s="97">
        <v>4000</v>
      </c>
      <c r="G129" s="97">
        <v>4000</v>
      </c>
      <c r="H129" s="97">
        <v>4000</v>
      </c>
      <c r="I129" s="97">
        <v>4000</v>
      </c>
      <c r="J129" s="97">
        <v>666</v>
      </c>
      <c r="K129" s="129">
        <f t="shared" si="1"/>
        <v>0.16650000000000001</v>
      </c>
    </row>
    <row r="130" spans="3:11" hidden="1" x14ac:dyDescent="0.25">
      <c r="C130" s="15">
        <v>633002</v>
      </c>
      <c r="D130" s="9" t="s">
        <v>100</v>
      </c>
      <c r="E130" s="9">
        <v>1524</v>
      </c>
      <c r="F130" s="97">
        <v>3000</v>
      </c>
      <c r="G130" s="97">
        <v>3000</v>
      </c>
      <c r="H130" s="97">
        <v>3000</v>
      </c>
      <c r="I130" s="97">
        <v>3000</v>
      </c>
      <c r="J130" s="97">
        <v>2087</v>
      </c>
      <c r="K130" s="129">
        <f t="shared" si="1"/>
        <v>0.69566666666666666</v>
      </c>
    </row>
    <row r="131" spans="3:11" hidden="1" x14ac:dyDescent="0.25">
      <c r="C131" s="15">
        <v>633003</v>
      </c>
      <c r="D131" s="9" t="s">
        <v>101</v>
      </c>
      <c r="E131" s="9">
        <v>0</v>
      </c>
      <c r="F131" s="97">
        <v>100</v>
      </c>
      <c r="G131" s="97">
        <v>100</v>
      </c>
      <c r="H131" s="97">
        <v>100</v>
      </c>
      <c r="I131" s="97">
        <v>100</v>
      </c>
      <c r="J131" s="97">
        <v>0</v>
      </c>
      <c r="K131" s="129">
        <f t="shared" si="1"/>
        <v>0</v>
      </c>
    </row>
    <row r="132" spans="3:11" hidden="1" x14ac:dyDescent="0.25">
      <c r="C132" s="15">
        <v>633004</v>
      </c>
      <c r="D132" s="9" t="s">
        <v>102</v>
      </c>
      <c r="E132" s="9">
        <v>360</v>
      </c>
      <c r="F132" s="97">
        <v>8500</v>
      </c>
      <c r="G132" s="97">
        <v>8500</v>
      </c>
      <c r="H132" s="97">
        <v>8500</v>
      </c>
      <c r="I132" s="97">
        <v>8500</v>
      </c>
      <c r="J132" s="97">
        <v>0</v>
      </c>
      <c r="K132" s="129">
        <f t="shared" si="1"/>
        <v>0</v>
      </c>
    </row>
    <row r="133" spans="3:11" hidden="1" x14ac:dyDescent="0.25">
      <c r="C133" s="15">
        <v>633006</v>
      </c>
      <c r="D133" s="9" t="s">
        <v>103</v>
      </c>
      <c r="E133" s="9">
        <v>2206</v>
      </c>
      <c r="F133" s="97">
        <v>8500</v>
      </c>
      <c r="G133" s="97">
        <v>8500</v>
      </c>
      <c r="H133" s="97">
        <v>8500</v>
      </c>
      <c r="I133" s="97">
        <v>8500</v>
      </c>
      <c r="J133" s="97">
        <v>3606</v>
      </c>
      <c r="K133" s="129">
        <f t="shared" si="1"/>
        <v>0.42423529411764704</v>
      </c>
    </row>
    <row r="134" spans="3:11" hidden="1" x14ac:dyDescent="0.25">
      <c r="C134" s="15">
        <v>633013</v>
      </c>
      <c r="D134" s="9" t="s">
        <v>104</v>
      </c>
      <c r="E134" s="9">
        <v>1312</v>
      </c>
      <c r="F134" s="97">
        <v>4000</v>
      </c>
      <c r="G134" s="97">
        <v>4000</v>
      </c>
      <c r="H134" s="97">
        <v>4000</v>
      </c>
      <c r="I134" s="97">
        <v>4000</v>
      </c>
      <c r="J134" s="97">
        <v>299</v>
      </c>
      <c r="K134" s="129">
        <f t="shared" si="1"/>
        <v>7.4749999999999997E-2</v>
      </c>
    </row>
    <row r="135" spans="3:11" hidden="1" x14ac:dyDescent="0.25">
      <c r="C135" s="15">
        <v>633009</v>
      </c>
      <c r="D135" s="9" t="s">
        <v>105</v>
      </c>
      <c r="E135" s="9">
        <v>997</v>
      </c>
      <c r="F135" s="97">
        <v>2700</v>
      </c>
      <c r="G135" s="97">
        <v>2700</v>
      </c>
      <c r="H135" s="97">
        <v>2700</v>
      </c>
      <c r="I135" s="97">
        <v>2700</v>
      </c>
      <c r="J135" s="97">
        <v>579</v>
      </c>
      <c r="K135" s="129">
        <f t="shared" si="1"/>
        <v>0.21444444444444444</v>
      </c>
    </row>
    <row r="136" spans="3:11" hidden="1" x14ac:dyDescent="0.25">
      <c r="C136" s="15">
        <v>633016</v>
      </c>
      <c r="D136" s="9" t="s">
        <v>106</v>
      </c>
      <c r="E136" s="9">
        <v>1591</v>
      </c>
      <c r="F136" s="97">
        <v>4500</v>
      </c>
      <c r="G136" s="97">
        <v>4500</v>
      </c>
      <c r="H136" s="97">
        <v>4500</v>
      </c>
      <c r="I136" s="97">
        <v>4500</v>
      </c>
      <c r="J136" s="97">
        <v>3639</v>
      </c>
      <c r="K136" s="129">
        <f t="shared" si="1"/>
        <v>0.80866666666666664</v>
      </c>
    </row>
    <row r="137" spans="3:11" hidden="1" x14ac:dyDescent="0.25">
      <c r="C137" s="15">
        <v>633018</v>
      </c>
      <c r="D137" s="9" t="s">
        <v>107</v>
      </c>
      <c r="E137" s="9">
        <v>50</v>
      </c>
      <c r="F137" s="97">
        <v>300</v>
      </c>
      <c r="G137" s="97">
        <v>300</v>
      </c>
      <c r="H137" s="97">
        <v>300</v>
      </c>
      <c r="I137" s="97">
        <v>300</v>
      </c>
      <c r="J137" s="97">
        <v>230</v>
      </c>
      <c r="K137" s="129">
        <f t="shared" si="1"/>
        <v>0.76666666666666672</v>
      </c>
    </row>
    <row r="138" spans="3:11" hidden="1" x14ac:dyDescent="0.25">
      <c r="C138" s="15">
        <v>634001</v>
      </c>
      <c r="D138" s="9" t="s">
        <v>108</v>
      </c>
      <c r="E138" s="9">
        <v>3437</v>
      </c>
      <c r="F138" s="97">
        <v>8200</v>
      </c>
      <c r="G138" s="97">
        <v>8200</v>
      </c>
      <c r="H138" s="97">
        <v>8200</v>
      </c>
      <c r="I138" s="97">
        <v>8200</v>
      </c>
      <c r="J138" s="97">
        <v>2626</v>
      </c>
      <c r="K138" s="129">
        <f t="shared" si="1"/>
        <v>0.3202439024390244</v>
      </c>
    </row>
    <row r="139" spans="3:11" hidden="1" x14ac:dyDescent="0.25">
      <c r="C139" s="15">
        <v>634002</v>
      </c>
      <c r="D139" s="9" t="s">
        <v>109</v>
      </c>
      <c r="E139" s="9">
        <v>1071</v>
      </c>
      <c r="F139" s="97">
        <v>2500</v>
      </c>
      <c r="G139" s="97">
        <v>2500</v>
      </c>
      <c r="H139" s="97">
        <v>2500</v>
      </c>
      <c r="I139" s="97">
        <v>2500</v>
      </c>
      <c r="J139" s="97">
        <v>401</v>
      </c>
      <c r="K139" s="129">
        <f t="shared" si="1"/>
        <v>0.16039999999999999</v>
      </c>
    </row>
    <row r="140" spans="3:11" hidden="1" x14ac:dyDescent="0.25">
      <c r="C140" s="15">
        <v>634003</v>
      </c>
      <c r="D140" s="9" t="s">
        <v>110</v>
      </c>
      <c r="E140" s="9">
        <v>3</v>
      </c>
      <c r="F140" s="97">
        <v>1250</v>
      </c>
      <c r="G140" s="97">
        <v>1250</v>
      </c>
      <c r="H140" s="97">
        <v>1250</v>
      </c>
      <c r="I140" s="97">
        <v>1250</v>
      </c>
      <c r="J140" s="97">
        <v>332</v>
      </c>
      <c r="K140" s="129">
        <f t="shared" si="1"/>
        <v>0.2656</v>
      </c>
    </row>
    <row r="141" spans="3:11" hidden="1" x14ac:dyDescent="0.25">
      <c r="C141" s="15">
        <v>634004</v>
      </c>
      <c r="D141" s="9" t="s">
        <v>111</v>
      </c>
      <c r="E141" s="9">
        <v>75</v>
      </c>
      <c r="F141" s="97">
        <v>300</v>
      </c>
      <c r="G141" s="97">
        <v>300</v>
      </c>
      <c r="H141" s="97">
        <v>300</v>
      </c>
      <c r="I141" s="97">
        <v>300</v>
      </c>
      <c r="J141" s="97">
        <v>14</v>
      </c>
      <c r="K141" s="129">
        <f t="shared" si="1"/>
        <v>4.6666666666666669E-2</v>
      </c>
    </row>
    <row r="142" spans="3:11" hidden="1" x14ac:dyDescent="0.25">
      <c r="C142" s="15">
        <v>634005</v>
      </c>
      <c r="D142" s="9" t="s">
        <v>112</v>
      </c>
      <c r="E142" s="9">
        <v>200</v>
      </c>
      <c r="F142" s="97">
        <v>300</v>
      </c>
      <c r="G142" s="97">
        <v>300</v>
      </c>
      <c r="H142" s="97">
        <v>300</v>
      </c>
      <c r="I142" s="97">
        <v>300</v>
      </c>
      <c r="J142" s="97">
        <v>150</v>
      </c>
      <c r="K142" s="129">
        <f t="shared" si="1"/>
        <v>0.5</v>
      </c>
    </row>
    <row r="143" spans="3:11" hidden="1" x14ac:dyDescent="0.25">
      <c r="C143" s="15">
        <v>634006</v>
      </c>
      <c r="D143" s="9" t="s">
        <v>113</v>
      </c>
      <c r="E143" s="9">
        <v>0</v>
      </c>
      <c r="F143" s="97">
        <v>50</v>
      </c>
      <c r="G143" s="97">
        <v>50</v>
      </c>
      <c r="H143" s="97">
        <v>50</v>
      </c>
      <c r="I143" s="97">
        <v>50</v>
      </c>
      <c r="J143" s="97">
        <v>0</v>
      </c>
      <c r="K143" s="129">
        <f t="shared" si="1"/>
        <v>0</v>
      </c>
    </row>
    <row r="144" spans="3:11" hidden="1" x14ac:dyDescent="0.25">
      <c r="C144" s="15">
        <v>635001</v>
      </c>
      <c r="D144" s="9" t="s">
        <v>114</v>
      </c>
      <c r="E144" s="9">
        <v>0</v>
      </c>
      <c r="F144" s="97">
        <v>100</v>
      </c>
      <c r="G144" s="97">
        <v>100</v>
      </c>
      <c r="H144" s="97">
        <v>100</v>
      </c>
      <c r="I144" s="97">
        <v>100</v>
      </c>
      <c r="J144" s="97">
        <v>0</v>
      </c>
      <c r="K144" s="129">
        <f t="shared" si="1"/>
        <v>0</v>
      </c>
    </row>
    <row r="145" spans="3:11" hidden="1" x14ac:dyDescent="0.25">
      <c r="C145" s="15">
        <v>635002</v>
      </c>
      <c r="D145" s="9" t="s">
        <v>115</v>
      </c>
      <c r="E145" s="9">
        <v>6932</v>
      </c>
      <c r="F145" s="97">
        <v>12000</v>
      </c>
      <c r="G145" s="97">
        <v>12000</v>
      </c>
      <c r="H145" s="97">
        <v>12000</v>
      </c>
      <c r="I145" s="97">
        <v>12000</v>
      </c>
      <c r="J145" s="97">
        <v>8426</v>
      </c>
      <c r="K145" s="129">
        <f t="shared" si="1"/>
        <v>0.70216666666666672</v>
      </c>
    </row>
    <row r="146" spans="3:11" hidden="1" x14ac:dyDescent="0.25">
      <c r="C146" s="15">
        <v>635003</v>
      </c>
      <c r="D146" s="9" t="s">
        <v>116</v>
      </c>
      <c r="E146" s="9">
        <v>120</v>
      </c>
      <c r="F146" s="97">
        <v>100</v>
      </c>
      <c r="G146" s="97">
        <v>100</v>
      </c>
      <c r="H146" s="97">
        <v>100</v>
      </c>
      <c r="I146" s="97">
        <v>100</v>
      </c>
      <c r="J146" s="97">
        <v>0</v>
      </c>
      <c r="K146" s="129">
        <f t="shared" si="1"/>
        <v>0</v>
      </c>
    </row>
    <row r="147" spans="3:11" hidden="1" x14ac:dyDescent="0.25">
      <c r="C147" s="15">
        <v>635004</v>
      </c>
      <c r="D147" s="9" t="s">
        <v>117</v>
      </c>
      <c r="E147" s="9">
        <v>0</v>
      </c>
      <c r="F147" s="97">
        <v>100</v>
      </c>
      <c r="G147" s="97">
        <v>100</v>
      </c>
      <c r="H147" s="97">
        <v>100</v>
      </c>
      <c r="I147" s="97">
        <v>100</v>
      </c>
      <c r="J147" s="97">
        <v>0</v>
      </c>
      <c r="K147" s="129">
        <f t="shared" si="1"/>
        <v>0</v>
      </c>
    </row>
    <row r="148" spans="3:11" hidden="1" x14ac:dyDescent="0.25">
      <c r="C148" s="15">
        <v>635005</v>
      </c>
      <c r="D148" s="9" t="s">
        <v>118</v>
      </c>
      <c r="E148" s="9">
        <v>0</v>
      </c>
      <c r="F148" s="97">
        <v>50</v>
      </c>
      <c r="G148" s="97">
        <v>50</v>
      </c>
      <c r="H148" s="97">
        <v>50</v>
      </c>
      <c r="I148" s="97">
        <v>50</v>
      </c>
      <c r="J148" s="97">
        <v>0</v>
      </c>
      <c r="K148" s="129">
        <f t="shared" si="1"/>
        <v>0</v>
      </c>
    </row>
    <row r="149" spans="3:11" hidden="1" x14ac:dyDescent="0.25">
      <c r="C149" s="15">
        <v>635006</v>
      </c>
      <c r="D149" s="9" t="s">
        <v>119</v>
      </c>
      <c r="E149" s="9">
        <v>65</v>
      </c>
      <c r="F149" s="97">
        <v>15000</v>
      </c>
      <c r="G149" s="97">
        <v>18200</v>
      </c>
      <c r="H149" s="97">
        <v>14700</v>
      </c>
      <c r="I149" s="97">
        <v>14700</v>
      </c>
      <c r="J149" s="97">
        <v>5184</v>
      </c>
      <c r="K149" s="129">
        <f t="shared" si="1"/>
        <v>0.35265306122448981</v>
      </c>
    </row>
    <row r="150" spans="3:11" hidden="1" x14ac:dyDescent="0.25">
      <c r="C150" s="15">
        <v>635006</v>
      </c>
      <c r="D150" s="9" t="s">
        <v>120</v>
      </c>
      <c r="E150" s="9">
        <v>0</v>
      </c>
      <c r="F150" s="97">
        <v>500</v>
      </c>
      <c r="G150" s="97">
        <v>500</v>
      </c>
      <c r="H150" s="97">
        <v>500</v>
      </c>
      <c r="I150" s="97">
        <v>500</v>
      </c>
      <c r="J150" s="97"/>
      <c r="K150" s="129">
        <f t="shared" si="1"/>
        <v>0</v>
      </c>
    </row>
    <row r="151" spans="3:11" hidden="1" x14ac:dyDescent="0.25">
      <c r="C151" s="15">
        <v>636001</v>
      </c>
      <c r="D151" s="9" t="s">
        <v>451</v>
      </c>
      <c r="E151" s="9">
        <v>1834</v>
      </c>
      <c r="F151" s="97">
        <v>2000</v>
      </c>
      <c r="G151" s="97">
        <v>2000</v>
      </c>
      <c r="H151" s="97">
        <v>2000</v>
      </c>
      <c r="I151" s="97">
        <v>2000</v>
      </c>
      <c r="J151" s="97">
        <v>645</v>
      </c>
      <c r="K151" s="129">
        <f t="shared" ref="K151:K215" si="2">J151/I151</f>
        <v>0.32250000000000001</v>
      </c>
    </row>
    <row r="152" spans="3:11" s="125" customFormat="1" hidden="1" x14ac:dyDescent="0.25">
      <c r="C152" s="15">
        <v>636002</v>
      </c>
      <c r="D152" s="9" t="s">
        <v>462</v>
      </c>
      <c r="E152" s="9"/>
      <c r="F152" s="97"/>
      <c r="G152" s="97"/>
      <c r="H152" s="97"/>
      <c r="I152" s="97"/>
      <c r="J152" s="97">
        <v>1493</v>
      </c>
      <c r="K152" s="129"/>
    </row>
    <row r="153" spans="3:11" hidden="1" x14ac:dyDescent="0.25">
      <c r="C153" s="15">
        <v>636007</v>
      </c>
      <c r="D153" s="9" t="s">
        <v>121</v>
      </c>
      <c r="E153" s="9">
        <v>0</v>
      </c>
      <c r="F153" s="97">
        <v>1800</v>
      </c>
      <c r="G153" s="97">
        <v>1800</v>
      </c>
      <c r="H153" s="97">
        <v>1800</v>
      </c>
      <c r="I153" s="97">
        <v>1800</v>
      </c>
      <c r="J153" s="97">
        <v>720</v>
      </c>
      <c r="K153" s="129">
        <f t="shared" si="2"/>
        <v>0.4</v>
      </c>
    </row>
    <row r="154" spans="3:11" hidden="1" x14ac:dyDescent="0.25">
      <c r="C154" s="15">
        <v>637001</v>
      </c>
      <c r="D154" s="9" t="s">
        <v>122</v>
      </c>
      <c r="E154" s="9">
        <v>956</v>
      </c>
      <c r="F154" s="97">
        <v>1800</v>
      </c>
      <c r="G154" s="97">
        <v>1800</v>
      </c>
      <c r="H154" s="97">
        <v>1800</v>
      </c>
      <c r="I154" s="97">
        <v>1800</v>
      </c>
      <c r="J154" s="97">
        <v>850</v>
      </c>
      <c r="K154" s="129">
        <f t="shared" si="2"/>
        <v>0.47222222222222221</v>
      </c>
    </row>
    <row r="155" spans="3:11" hidden="1" x14ac:dyDescent="0.25">
      <c r="C155" s="15">
        <v>637002</v>
      </c>
      <c r="D155" s="9" t="s">
        <v>123</v>
      </c>
      <c r="E155" s="9">
        <v>0</v>
      </c>
      <c r="F155" s="97">
        <v>300</v>
      </c>
      <c r="G155" s="97">
        <v>300</v>
      </c>
      <c r="H155" s="97">
        <v>300</v>
      </c>
      <c r="I155" s="97">
        <v>300</v>
      </c>
      <c r="J155" s="97">
        <v>300</v>
      </c>
      <c r="K155" s="129">
        <f t="shared" si="2"/>
        <v>1</v>
      </c>
    </row>
    <row r="156" spans="3:11" hidden="1" x14ac:dyDescent="0.25">
      <c r="C156" s="15">
        <v>637003</v>
      </c>
      <c r="D156" s="9" t="s">
        <v>124</v>
      </c>
      <c r="E156" s="9">
        <v>4525</v>
      </c>
      <c r="F156" s="97">
        <v>15000</v>
      </c>
      <c r="G156" s="97">
        <v>15000</v>
      </c>
      <c r="H156" s="97">
        <v>15000</v>
      </c>
      <c r="I156" s="97">
        <v>15000</v>
      </c>
      <c r="J156" s="97">
        <v>7965</v>
      </c>
      <c r="K156" s="129">
        <f t="shared" si="2"/>
        <v>0.53100000000000003</v>
      </c>
    </row>
    <row r="157" spans="3:11" hidden="1" x14ac:dyDescent="0.25">
      <c r="C157" s="15">
        <v>637004</v>
      </c>
      <c r="D157" s="9" t="s">
        <v>125</v>
      </c>
      <c r="E157" s="9">
        <v>1718</v>
      </c>
      <c r="F157" s="97">
        <v>7500</v>
      </c>
      <c r="G157" s="97">
        <v>7500</v>
      </c>
      <c r="H157" s="97">
        <v>7500</v>
      </c>
      <c r="I157" s="97">
        <v>7500</v>
      </c>
      <c r="J157" s="97">
        <v>1998</v>
      </c>
      <c r="K157" s="129">
        <f t="shared" si="2"/>
        <v>0.26640000000000003</v>
      </c>
    </row>
    <row r="158" spans="3:11" hidden="1" x14ac:dyDescent="0.25">
      <c r="C158" s="15">
        <v>637005</v>
      </c>
      <c r="D158" s="9" t="s">
        <v>126</v>
      </c>
      <c r="E158" s="9"/>
      <c r="F158" s="97">
        <v>5000</v>
      </c>
      <c r="G158" s="97">
        <v>5000</v>
      </c>
      <c r="H158" s="97">
        <v>5000</v>
      </c>
      <c r="I158" s="97">
        <v>5000</v>
      </c>
      <c r="J158" s="97"/>
      <c r="K158" s="129">
        <f t="shared" si="2"/>
        <v>0</v>
      </c>
    </row>
    <row r="159" spans="3:11" hidden="1" x14ac:dyDescent="0.25">
      <c r="C159" s="15">
        <v>637005</v>
      </c>
      <c r="D159" s="9" t="s">
        <v>127</v>
      </c>
      <c r="E159" s="9"/>
      <c r="F159" s="97">
        <v>4900</v>
      </c>
      <c r="G159" s="97">
        <v>4900</v>
      </c>
      <c r="H159" s="97">
        <v>4900</v>
      </c>
      <c r="I159" s="97">
        <v>4900</v>
      </c>
      <c r="J159" s="97"/>
      <c r="K159" s="129">
        <f t="shared" si="2"/>
        <v>0</v>
      </c>
    </row>
    <row r="160" spans="3:11" hidden="1" x14ac:dyDescent="0.25">
      <c r="C160" s="15">
        <v>637005</v>
      </c>
      <c r="D160" s="9" t="s">
        <v>128</v>
      </c>
      <c r="E160" s="9"/>
      <c r="F160" s="97">
        <v>5000</v>
      </c>
      <c r="G160" s="97">
        <v>5000</v>
      </c>
      <c r="H160" s="97">
        <v>5000</v>
      </c>
      <c r="I160" s="97">
        <v>5000</v>
      </c>
      <c r="J160" s="97"/>
      <c r="K160" s="129">
        <f t="shared" si="2"/>
        <v>0</v>
      </c>
    </row>
    <row r="161" spans="3:11" hidden="1" x14ac:dyDescent="0.25">
      <c r="C161" s="19">
        <v>637005</v>
      </c>
      <c r="D161" s="9" t="s">
        <v>129</v>
      </c>
      <c r="E161" s="9">
        <v>1707</v>
      </c>
      <c r="F161" s="97">
        <v>3000</v>
      </c>
      <c r="G161" s="97">
        <v>3000</v>
      </c>
      <c r="H161" s="97">
        <v>3000</v>
      </c>
      <c r="I161" s="97">
        <v>3000</v>
      </c>
      <c r="J161" s="97">
        <v>1154</v>
      </c>
      <c r="K161" s="129">
        <f t="shared" si="2"/>
        <v>0.38466666666666666</v>
      </c>
    </row>
    <row r="162" spans="3:11" hidden="1" x14ac:dyDescent="0.25">
      <c r="C162" s="15">
        <v>637006</v>
      </c>
      <c r="D162" s="9" t="s">
        <v>130</v>
      </c>
      <c r="E162" s="9">
        <v>0</v>
      </c>
      <c r="F162" s="97">
        <v>200</v>
      </c>
      <c r="G162" s="97">
        <v>200</v>
      </c>
      <c r="H162" s="97">
        <v>200</v>
      </c>
      <c r="I162" s="97">
        <v>200</v>
      </c>
      <c r="J162" s="97">
        <v>0</v>
      </c>
      <c r="K162" s="129">
        <f t="shared" si="2"/>
        <v>0</v>
      </c>
    </row>
    <row r="163" spans="3:11" hidden="1" x14ac:dyDescent="0.25">
      <c r="C163" s="15">
        <v>637011</v>
      </c>
      <c r="D163" s="9" t="s">
        <v>131</v>
      </c>
      <c r="E163" s="9">
        <v>170</v>
      </c>
      <c r="F163" s="97">
        <v>200</v>
      </c>
      <c r="G163" s="97">
        <v>200</v>
      </c>
      <c r="H163" s="97">
        <v>200</v>
      </c>
      <c r="I163" s="97">
        <v>200</v>
      </c>
      <c r="J163" s="97"/>
      <c r="K163" s="129">
        <f t="shared" si="2"/>
        <v>0</v>
      </c>
    </row>
    <row r="164" spans="3:11" hidden="1" x14ac:dyDescent="0.25">
      <c r="C164" s="19">
        <v>637011</v>
      </c>
      <c r="D164" s="9" t="s">
        <v>132</v>
      </c>
      <c r="E164" s="9">
        <v>0</v>
      </c>
      <c r="F164" s="97">
        <v>500</v>
      </c>
      <c r="G164" s="97">
        <v>500</v>
      </c>
      <c r="H164" s="97">
        <v>500</v>
      </c>
      <c r="I164" s="97">
        <v>500</v>
      </c>
      <c r="J164" s="97">
        <v>681</v>
      </c>
      <c r="K164" s="129">
        <f t="shared" si="2"/>
        <v>1.3620000000000001</v>
      </c>
    </row>
    <row r="165" spans="3:11" hidden="1" x14ac:dyDescent="0.25">
      <c r="C165" s="15">
        <v>637012</v>
      </c>
      <c r="D165" s="9" t="s">
        <v>133</v>
      </c>
      <c r="E165" s="9">
        <v>376</v>
      </c>
      <c r="F165" s="97">
        <v>700</v>
      </c>
      <c r="G165" s="97">
        <v>700</v>
      </c>
      <c r="H165" s="97">
        <v>700</v>
      </c>
      <c r="I165" s="97">
        <v>700</v>
      </c>
      <c r="J165" s="97">
        <v>0</v>
      </c>
      <c r="K165" s="129">
        <f t="shared" si="2"/>
        <v>0</v>
      </c>
    </row>
    <row r="166" spans="3:11" hidden="1" x14ac:dyDescent="0.25">
      <c r="C166" s="15">
        <v>637014</v>
      </c>
      <c r="D166" s="9" t="s">
        <v>134</v>
      </c>
      <c r="E166" s="9">
        <v>2646</v>
      </c>
      <c r="F166" s="97">
        <v>11000</v>
      </c>
      <c r="G166" s="97">
        <v>11000</v>
      </c>
      <c r="H166" s="97">
        <v>11000</v>
      </c>
      <c r="I166" s="97">
        <v>11000</v>
      </c>
      <c r="J166" s="97">
        <v>6288</v>
      </c>
      <c r="K166" s="129">
        <f t="shared" si="2"/>
        <v>0.57163636363636361</v>
      </c>
    </row>
    <row r="167" spans="3:11" hidden="1" x14ac:dyDescent="0.25">
      <c r="C167" s="15">
        <v>637015</v>
      </c>
      <c r="D167" s="9" t="s">
        <v>135</v>
      </c>
      <c r="E167" s="9">
        <v>8283</v>
      </c>
      <c r="F167" s="97">
        <v>22000</v>
      </c>
      <c r="G167" s="97">
        <v>22000</v>
      </c>
      <c r="H167" s="97">
        <v>22000</v>
      </c>
      <c r="I167" s="97">
        <v>22000</v>
      </c>
      <c r="J167" s="97">
        <v>8823</v>
      </c>
      <c r="K167" s="129">
        <f t="shared" si="2"/>
        <v>0.40104545454545454</v>
      </c>
    </row>
    <row r="168" spans="3:11" hidden="1" x14ac:dyDescent="0.25">
      <c r="C168" s="15">
        <v>637016</v>
      </c>
      <c r="D168" s="9" t="s">
        <v>136</v>
      </c>
      <c r="E168" s="9">
        <v>1166</v>
      </c>
      <c r="F168" s="97">
        <v>2300</v>
      </c>
      <c r="G168" s="97">
        <v>2300</v>
      </c>
      <c r="H168" s="97">
        <v>2300</v>
      </c>
      <c r="I168" s="97">
        <v>2300</v>
      </c>
      <c r="J168" s="97">
        <v>1126</v>
      </c>
      <c r="K168" s="129">
        <f t="shared" si="2"/>
        <v>0.48956521739130437</v>
      </c>
    </row>
    <row r="169" spans="3:11" hidden="1" x14ac:dyDescent="0.25">
      <c r="C169" s="15">
        <v>637023</v>
      </c>
      <c r="D169" s="9" t="s">
        <v>137</v>
      </c>
      <c r="E169" s="9">
        <v>603</v>
      </c>
      <c r="F169" s="97">
        <v>1100</v>
      </c>
      <c r="G169" s="97">
        <v>1100</v>
      </c>
      <c r="H169" s="97">
        <v>1100</v>
      </c>
      <c r="I169" s="97">
        <v>1100</v>
      </c>
      <c r="J169" s="97">
        <v>302</v>
      </c>
      <c r="K169" s="129">
        <f t="shared" si="2"/>
        <v>0.27454545454545454</v>
      </c>
    </row>
    <row r="170" spans="3:11" hidden="1" x14ac:dyDescent="0.25">
      <c r="C170" s="15">
        <v>637026</v>
      </c>
      <c r="D170" s="9" t="s">
        <v>138</v>
      </c>
      <c r="E170" s="9">
        <v>30</v>
      </c>
      <c r="F170" s="97">
        <v>5500</v>
      </c>
      <c r="G170" s="97">
        <v>5500</v>
      </c>
      <c r="H170" s="97">
        <v>5500</v>
      </c>
      <c r="I170" s="97">
        <v>5500</v>
      </c>
      <c r="J170" s="97">
        <v>0</v>
      </c>
      <c r="K170" s="129">
        <f t="shared" si="2"/>
        <v>0</v>
      </c>
    </row>
    <row r="171" spans="3:11" hidden="1" x14ac:dyDescent="0.25">
      <c r="C171" s="15">
        <v>637027</v>
      </c>
      <c r="D171" s="9" t="s">
        <v>139</v>
      </c>
      <c r="E171" s="9">
        <v>4747</v>
      </c>
      <c r="F171" s="97">
        <v>7500</v>
      </c>
      <c r="G171" s="97">
        <v>7500</v>
      </c>
      <c r="H171" s="97">
        <v>7500</v>
      </c>
      <c r="I171" s="97">
        <v>7500</v>
      </c>
      <c r="J171" s="97">
        <v>4804</v>
      </c>
      <c r="K171" s="129">
        <f t="shared" si="2"/>
        <v>0.64053333333333329</v>
      </c>
    </row>
    <row r="172" spans="3:11" hidden="1" x14ac:dyDescent="0.25">
      <c r="C172" s="15">
        <v>637031</v>
      </c>
      <c r="D172" s="9" t="s">
        <v>140</v>
      </c>
      <c r="E172" s="9">
        <v>13695</v>
      </c>
      <c r="F172" s="97">
        <v>15000</v>
      </c>
      <c r="G172" s="97">
        <v>15000</v>
      </c>
      <c r="H172" s="97">
        <v>15000</v>
      </c>
      <c r="I172" s="97">
        <v>15000</v>
      </c>
      <c r="J172" s="97">
        <v>0</v>
      </c>
      <c r="K172" s="129">
        <f t="shared" si="2"/>
        <v>0</v>
      </c>
    </row>
    <row r="173" spans="3:11" hidden="1" x14ac:dyDescent="0.25">
      <c r="C173" s="15">
        <v>637035</v>
      </c>
      <c r="D173" s="9" t="s">
        <v>141</v>
      </c>
      <c r="E173" s="9">
        <v>0</v>
      </c>
      <c r="F173" s="97">
        <v>5000</v>
      </c>
      <c r="G173" s="97">
        <v>5000</v>
      </c>
      <c r="H173" s="97">
        <v>5000</v>
      </c>
      <c r="I173" s="97">
        <v>5000</v>
      </c>
      <c r="J173" s="97">
        <v>0</v>
      </c>
      <c r="K173" s="129">
        <f t="shared" si="2"/>
        <v>0</v>
      </c>
    </row>
    <row r="174" spans="3:11" hidden="1" x14ac:dyDescent="0.25">
      <c r="C174" s="15">
        <v>637005</v>
      </c>
      <c r="D174" s="9" t="s">
        <v>142</v>
      </c>
      <c r="E174" s="9">
        <v>7362</v>
      </c>
      <c r="F174" s="97">
        <v>0</v>
      </c>
      <c r="G174" s="97">
        <v>0</v>
      </c>
      <c r="H174" s="97">
        <v>0</v>
      </c>
      <c r="I174" s="97">
        <v>0</v>
      </c>
      <c r="J174" s="97">
        <v>5347</v>
      </c>
      <c r="K174" s="129"/>
    </row>
    <row r="175" spans="3:11" hidden="1" x14ac:dyDescent="0.25">
      <c r="C175" s="15">
        <v>637035</v>
      </c>
      <c r="D175" s="9" t="s">
        <v>143</v>
      </c>
      <c r="E175" s="9">
        <v>0</v>
      </c>
      <c r="F175" s="97">
        <v>2425</v>
      </c>
      <c r="G175" s="97">
        <v>2425</v>
      </c>
      <c r="H175" s="97">
        <v>2425</v>
      </c>
      <c r="I175" s="97">
        <v>2425</v>
      </c>
      <c r="J175" s="97"/>
      <c r="K175" s="129">
        <f t="shared" si="2"/>
        <v>0</v>
      </c>
    </row>
    <row r="176" spans="3:11" hidden="1" x14ac:dyDescent="0.25">
      <c r="C176" s="15">
        <v>637036</v>
      </c>
      <c r="D176" s="9" t="s">
        <v>144</v>
      </c>
      <c r="E176" s="9">
        <v>672</v>
      </c>
      <c r="F176" s="97">
        <v>1500</v>
      </c>
      <c r="G176" s="97">
        <v>2500</v>
      </c>
      <c r="H176" s="97">
        <v>2500</v>
      </c>
      <c r="I176" s="97">
        <v>2500</v>
      </c>
      <c r="J176" s="97">
        <v>166</v>
      </c>
      <c r="K176" s="129">
        <f t="shared" si="2"/>
        <v>6.6400000000000001E-2</v>
      </c>
    </row>
    <row r="177" spans="3:11" x14ac:dyDescent="0.25">
      <c r="C177" s="36">
        <v>640</v>
      </c>
      <c r="D177" s="37" t="s">
        <v>145</v>
      </c>
      <c r="E177" s="37">
        <v>1465</v>
      </c>
      <c r="F177" s="77">
        <v>3125</v>
      </c>
      <c r="G177" s="77">
        <v>3125</v>
      </c>
      <c r="H177" s="77">
        <v>3125</v>
      </c>
      <c r="I177" s="77">
        <v>3125</v>
      </c>
      <c r="J177" s="101">
        <f>SUM(J178:J180)</f>
        <v>1543</v>
      </c>
      <c r="K177" s="129">
        <f t="shared" si="2"/>
        <v>0.49375999999999998</v>
      </c>
    </row>
    <row r="178" spans="3:11" hidden="1" x14ac:dyDescent="0.25">
      <c r="C178" s="15">
        <v>641006</v>
      </c>
      <c r="D178" s="9" t="s">
        <v>146</v>
      </c>
      <c r="E178" s="9">
        <v>1213</v>
      </c>
      <c r="F178" s="97">
        <v>2425</v>
      </c>
      <c r="G178" s="97">
        <v>2425</v>
      </c>
      <c r="H178" s="97">
        <v>2425</v>
      </c>
      <c r="I178" s="97">
        <v>2425</v>
      </c>
      <c r="J178" s="97">
        <v>1213</v>
      </c>
      <c r="K178" s="129">
        <f t="shared" si="2"/>
        <v>0.50020618556701035</v>
      </c>
    </row>
    <row r="179" spans="3:11" hidden="1" x14ac:dyDescent="0.25">
      <c r="C179" s="15">
        <v>642013</v>
      </c>
      <c r="D179" s="9" t="s">
        <v>147</v>
      </c>
      <c r="E179" s="9">
        <v>0</v>
      </c>
      <c r="F179" s="97">
        <v>0</v>
      </c>
      <c r="G179" s="97">
        <v>0</v>
      </c>
      <c r="H179" s="97">
        <v>0</v>
      </c>
      <c r="I179" s="97">
        <v>0</v>
      </c>
      <c r="J179" s="97"/>
      <c r="K179" s="129"/>
    </row>
    <row r="180" spans="3:11" hidden="1" x14ac:dyDescent="0.25">
      <c r="C180" s="15">
        <v>642015</v>
      </c>
      <c r="D180" s="9" t="s">
        <v>148</v>
      </c>
      <c r="E180" s="9">
        <v>252</v>
      </c>
      <c r="F180" s="97">
        <v>700</v>
      </c>
      <c r="G180" s="97">
        <v>700</v>
      </c>
      <c r="H180" s="97">
        <v>700</v>
      </c>
      <c r="I180" s="97">
        <v>700</v>
      </c>
      <c r="J180" s="97">
        <v>330</v>
      </c>
      <c r="K180" s="129">
        <f t="shared" si="2"/>
        <v>0.47142857142857142</v>
      </c>
    </row>
    <row r="181" spans="3:11" ht="15.75" x14ac:dyDescent="0.25">
      <c r="C181" s="15"/>
      <c r="D181" s="9"/>
      <c r="E181" s="9"/>
      <c r="F181" s="96"/>
      <c r="G181" s="96"/>
      <c r="H181" s="96"/>
      <c r="I181" s="96"/>
      <c r="J181" s="96"/>
      <c r="K181" s="129"/>
    </row>
    <row r="182" spans="3:11" ht="15.75" x14ac:dyDescent="0.25">
      <c r="C182" s="21" t="s">
        <v>149</v>
      </c>
      <c r="D182" s="22" t="s">
        <v>150</v>
      </c>
      <c r="E182" s="98">
        <v>8210</v>
      </c>
      <c r="F182" s="98">
        <v>20350</v>
      </c>
      <c r="G182" s="98">
        <v>20350</v>
      </c>
      <c r="H182" s="98">
        <v>20350</v>
      </c>
      <c r="I182" s="98">
        <v>20350</v>
      </c>
      <c r="J182" s="98">
        <f>SUM(J183:J185)</f>
        <v>8403</v>
      </c>
      <c r="K182" s="129">
        <f t="shared" si="2"/>
        <v>0.41292383292383295</v>
      </c>
    </row>
    <row r="183" spans="3:11" x14ac:dyDescent="0.25">
      <c r="C183" s="23" t="s">
        <v>151</v>
      </c>
      <c r="D183" s="20" t="s">
        <v>152</v>
      </c>
      <c r="E183" s="12">
        <v>5817</v>
      </c>
      <c r="F183" s="97">
        <v>14000</v>
      </c>
      <c r="G183" s="97">
        <v>14000</v>
      </c>
      <c r="H183" s="97">
        <v>14000</v>
      </c>
      <c r="I183" s="97">
        <v>14000</v>
      </c>
      <c r="J183" s="97">
        <v>5943</v>
      </c>
      <c r="K183" s="129">
        <f t="shared" si="2"/>
        <v>0.42449999999999999</v>
      </c>
    </row>
    <row r="184" spans="3:11" x14ac:dyDescent="0.25">
      <c r="C184" s="15">
        <v>620000</v>
      </c>
      <c r="D184" s="9" t="s">
        <v>92</v>
      </c>
      <c r="E184" s="12">
        <v>2033</v>
      </c>
      <c r="F184" s="97">
        <v>4900</v>
      </c>
      <c r="G184" s="97">
        <v>4900</v>
      </c>
      <c r="H184" s="97">
        <v>4900</v>
      </c>
      <c r="I184" s="97">
        <v>4900</v>
      </c>
      <c r="J184" s="97">
        <v>2077</v>
      </c>
      <c r="K184" s="129">
        <f t="shared" si="2"/>
        <v>0.42387755102040814</v>
      </c>
    </row>
    <row r="185" spans="3:11" x14ac:dyDescent="0.25">
      <c r="C185" s="15">
        <v>630000</v>
      </c>
      <c r="D185" s="9" t="s">
        <v>153</v>
      </c>
      <c r="E185" s="12">
        <v>360</v>
      </c>
      <c r="F185" s="97">
        <v>1450</v>
      </c>
      <c r="G185" s="97">
        <v>1450</v>
      </c>
      <c r="H185" s="97">
        <v>1450</v>
      </c>
      <c r="I185" s="97">
        <v>1450</v>
      </c>
      <c r="J185" s="97">
        <v>383</v>
      </c>
      <c r="K185" s="129">
        <f t="shared" si="2"/>
        <v>0.26413793103448274</v>
      </c>
    </row>
    <row r="186" spans="3:11" ht="15.75" x14ac:dyDescent="0.25">
      <c r="C186" s="16"/>
      <c r="D186" s="12"/>
      <c r="E186" s="12"/>
      <c r="F186" s="96"/>
      <c r="G186" s="96"/>
      <c r="H186" s="96"/>
      <c r="I186" s="96"/>
      <c r="J186" s="96"/>
      <c r="K186" s="129"/>
    </row>
    <row r="187" spans="3:11" ht="15.75" x14ac:dyDescent="0.25">
      <c r="C187" s="24" t="s">
        <v>154</v>
      </c>
      <c r="D187" s="22" t="s">
        <v>155</v>
      </c>
      <c r="E187" s="22">
        <v>0</v>
      </c>
      <c r="F187" s="96">
        <v>2600</v>
      </c>
      <c r="G187" s="96">
        <v>2600</v>
      </c>
      <c r="H187" s="96">
        <v>2600</v>
      </c>
      <c r="I187" s="96">
        <v>2600</v>
      </c>
      <c r="J187" s="96">
        <f>J188</f>
        <v>0</v>
      </c>
      <c r="K187" s="129">
        <f t="shared" si="2"/>
        <v>0</v>
      </c>
    </row>
    <row r="188" spans="3:11" x14ac:dyDescent="0.25">
      <c r="C188" s="19" t="s">
        <v>156</v>
      </c>
      <c r="D188" s="20" t="s">
        <v>157</v>
      </c>
      <c r="E188" s="12">
        <v>0</v>
      </c>
      <c r="F188" s="97">
        <v>2600</v>
      </c>
      <c r="G188" s="97">
        <v>2600</v>
      </c>
      <c r="H188" s="97">
        <v>2600</v>
      </c>
      <c r="I188" s="97">
        <v>2600</v>
      </c>
      <c r="J188" s="97">
        <v>0</v>
      </c>
      <c r="K188" s="129">
        <f t="shared" si="2"/>
        <v>0</v>
      </c>
    </row>
    <row r="189" spans="3:11" ht="15.75" x14ac:dyDescent="0.25">
      <c r="C189" s="19"/>
      <c r="D189" s="20"/>
      <c r="E189" s="20"/>
      <c r="F189" s="96"/>
      <c r="G189" s="96"/>
      <c r="H189" s="96"/>
      <c r="I189" s="96"/>
      <c r="J189" s="96"/>
      <c r="K189" s="129"/>
    </row>
    <row r="190" spans="3:11" ht="15.75" x14ac:dyDescent="0.25">
      <c r="C190" s="13" t="s">
        <v>158</v>
      </c>
      <c r="D190" s="22" t="s">
        <v>159</v>
      </c>
      <c r="E190" s="98">
        <v>4299</v>
      </c>
      <c r="F190" s="98">
        <v>6000</v>
      </c>
      <c r="G190" s="98">
        <v>6000</v>
      </c>
      <c r="H190" s="98">
        <v>6000</v>
      </c>
      <c r="I190" s="98">
        <v>6000</v>
      </c>
      <c r="J190" s="98">
        <f>J191</f>
        <v>1048</v>
      </c>
      <c r="K190" s="129">
        <f t="shared" si="2"/>
        <v>0.17466666666666666</v>
      </c>
    </row>
    <row r="191" spans="3:11" x14ac:dyDescent="0.25">
      <c r="C191" s="36" t="s">
        <v>156</v>
      </c>
      <c r="D191" s="10" t="s">
        <v>93</v>
      </c>
      <c r="E191" s="12">
        <v>4299</v>
      </c>
      <c r="F191" s="101">
        <v>6000</v>
      </c>
      <c r="G191" s="101">
        <v>6000</v>
      </c>
      <c r="H191" s="101">
        <v>6000</v>
      </c>
      <c r="I191" s="101">
        <v>6000</v>
      </c>
      <c r="J191" s="101">
        <f>SUM(J192:J194)</f>
        <v>1048</v>
      </c>
      <c r="K191" s="129">
        <f t="shared" si="2"/>
        <v>0.17466666666666666</v>
      </c>
    </row>
    <row r="192" spans="3:11" x14ac:dyDescent="0.25">
      <c r="C192" s="19">
        <v>637005</v>
      </c>
      <c r="D192" s="20" t="s">
        <v>160</v>
      </c>
      <c r="E192" s="12">
        <v>3000</v>
      </c>
      <c r="F192" s="97">
        <v>3000</v>
      </c>
      <c r="G192" s="97">
        <v>3000</v>
      </c>
      <c r="H192" s="97">
        <v>3000</v>
      </c>
      <c r="I192" s="97">
        <v>3000</v>
      </c>
      <c r="J192" s="97">
        <v>0</v>
      </c>
      <c r="K192" s="129">
        <f t="shared" si="2"/>
        <v>0</v>
      </c>
    </row>
    <row r="193" spans="3:11" x14ac:dyDescent="0.25">
      <c r="C193" s="15">
        <v>637012</v>
      </c>
      <c r="D193" s="9" t="s">
        <v>161</v>
      </c>
      <c r="E193" s="12">
        <v>918</v>
      </c>
      <c r="F193" s="97">
        <v>2500</v>
      </c>
      <c r="G193" s="97">
        <v>2500</v>
      </c>
      <c r="H193" s="97">
        <v>2500</v>
      </c>
      <c r="I193" s="97">
        <v>2500</v>
      </c>
      <c r="J193" s="97">
        <v>719</v>
      </c>
      <c r="K193" s="129">
        <f t="shared" si="2"/>
        <v>0.28760000000000002</v>
      </c>
    </row>
    <row r="194" spans="3:11" x14ac:dyDescent="0.25">
      <c r="C194" s="15">
        <v>637035</v>
      </c>
      <c r="D194" s="9" t="s">
        <v>162</v>
      </c>
      <c r="E194" s="9">
        <v>381</v>
      </c>
      <c r="F194" s="97">
        <v>500</v>
      </c>
      <c r="G194" s="97">
        <v>500</v>
      </c>
      <c r="H194" s="97">
        <v>500</v>
      </c>
      <c r="I194" s="97">
        <v>500</v>
      </c>
      <c r="J194" s="97">
        <v>329</v>
      </c>
      <c r="K194" s="129">
        <f t="shared" si="2"/>
        <v>0.65800000000000003</v>
      </c>
    </row>
    <row r="195" spans="3:11" ht="15.75" x14ac:dyDescent="0.25">
      <c r="C195" s="15"/>
      <c r="D195" s="9"/>
      <c r="E195" s="9"/>
      <c r="F195" s="96"/>
      <c r="G195" s="96"/>
      <c r="H195" s="96"/>
      <c r="I195" s="96"/>
      <c r="J195" s="96"/>
      <c r="K195" s="129"/>
    </row>
    <row r="196" spans="3:11" ht="15.75" x14ac:dyDescent="0.25">
      <c r="C196" s="13" t="s">
        <v>163</v>
      </c>
      <c r="D196" s="14" t="s">
        <v>164</v>
      </c>
      <c r="E196" s="98">
        <v>6059</v>
      </c>
      <c r="F196" s="98">
        <v>12900</v>
      </c>
      <c r="G196" s="98">
        <v>12900</v>
      </c>
      <c r="H196" s="98">
        <v>12900</v>
      </c>
      <c r="I196" s="98">
        <v>12900</v>
      </c>
      <c r="J196" s="98">
        <f>SUM(J197:J199)</f>
        <v>6224</v>
      </c>
      <c r="K196" s="129">
        <f t="shared" si="2"/>
        <v>0.48248062015503879</v>
      </c>
    </row>
    <row r="197" spans="3:11" x14ac:dyDescent="0.25">
      <c r="C197" s="15">
        <v>610000</v>
      </c>
      <c r="D197" s="9" t="s">
        <v>165</v>
      </c>
      <c r="E197" s="12">
        <v>4116</v>
      </c>
      <c r="F197" s="97">
        <v>8800</v>
      </c>
      <c r="G197" s="97">
        <v>8800</v>
      </c>
      <c r="H197" s="97">
        <v>8800</v>
      </c>
      <c r="I197" s="97">
        <v>8800</v>
      </c>
      <c r="J197" s="97">
        <v>4282</v>
      </c>
      <c r="K197" s="129">
        <f t="shared" si="2"/>
        <v>0.48659090909090907</v>
      </c>
    </row>
    <row r="198" spans="3:11" x14ac:dyDescent="0.25">
      <c r="C198" s="15">
        <v>620000</v>
      </c>
      <c r="D198" s="9" t="s">
        <v>92</v>
      </c>
      <c r="E198" s="12">
        <v>1504</v>
      </c>
      <c r="F198" s="97">
        <v>3150</v>
      </c>
      <c r="G198" s="97">
        <v>3150</v>
      </c>
      <c r="H198" s="97">
        <v>3150</v>
      </c>
      <c r="I198" s="97">
        <v>3150</v>
      </c>
      <c r="J198" s="97">
        <v>1579</v>
      </c>
      <c r="K198" s="129">
        <f t="shared" si="2"/>
        <v>0.50126984126984131</v>
      </c>
    </row>
    <row r="199" spans="3:11" x14ac:dyDescent="0.25">
      <c r="C199" s="15">
        <v>633000</v>
      </c>
      <c r="D199" s="9" t="s">
        <v>153</v>
      </c>
      <c r="E199" s="12">
        <v>439</v>
      </c>
      <c r="F199" s="97">
        <v>950</v>
      </c>
      <c r="G199" s="97">
        <v>950</v>
      </c>
      <c r="H199" s="97">
        <v>950</v>
      </c>
      <c r="I199" s="97">
        <v>950</v>
      </c>
      <c r="J199" s="97">
        <v>363</v>
      </c>
      <c r="K199" s="129">
        <f t="shared" si="2"/>
        <v>0.38210526315789473</v>
      </c>
    </row>
    <row r="200" spans="3:11" ht="15.75" x14ac:dyDescent="0.25">
      <c r="C200" s="15"/>
      <c r="D200" s="9"/>
      <c r="E200" s="9"/>
      <c r="F200" s="96"/>
      <c r="G200" s="96"/>
      <c r="H200" s="96"/>
      <c r="I200" s="96"/>
      <c r="J200" s="96"/>
      <c r="K200" s="129"/>
    </row>
    <row r="201" spans="3:11" ht="15.75" x14ac:dyDescent="0.25">
      <c r="C201" s="24" t="s">
        <v>166</v>
      </c>
      <c r="D201" s="22" t="s">
        <v>167</v>
      </c>
      <c r="E201" s="22">
        <v>6273</v>
      </c>
      <c r="F201" s="96">
        <v>0</v>
      </c>
      <c r="G201" s="96">
        <v>0</v>
      </c>
      <c r="H201" s="96">
        <v>0</v>
      </c>
      <c r="I201" s="96">
        <v>0</v>
      </c>
      <c r="J201" s="96">
        <f>J202</f>
        <v>0</v>
      </c>
      <c r="K201" s="129">
        <v>0</v>
      </c>
    </row>
    <row r="202" spans="3:11" x14ac:dyDescent="0.25">
      <c r="C202" s="19" t="s">
        <v>156</v>
      </c>
      <c r="D202" s="20" t="s">
        <v>167</v>
      </c>
      <c r="E202" s="12">
        <v>6273</v>
      </c>
      <c r="F202" s="97">
        <v>0</v>
      </c>
      <c r="G202" s="97">
        <v>0</v>
      </c>
      <c r="H202" s="97">
        <v>0</v>
      </c>
      <c r="I202" s="97">
        <v>0</v>
      </c>
      <c r="J202" s="97">
        <v>0</v>
      </c>
      <c r="K202" s="129"/>
    </row>
    <row r="203" spans="3:11" ht="15.75" x14ac:dyDescent="0.25">
      <c r="C203" s="15"/>
      <c r="D203" s="9"/>
      <c r="E203" s="9"/>
      <c r="F203" s="96"/>
      <c r="G203" s="96"/>
      <c r="H203" s="96"/>
      <c r="I203" s="96"/>
      <c r="J203" s="96"/>
      <c r="K203" s="129"/>
    </row>
    <row r="204" spans="3:11" ht="15.75" x14ac:dyDescent="0.25">
      <c r="C204" s="13" t="s">
        <v>168</v>
      </c>
      <c r="D204" s="14" t="s">
        <v>169</v>
      </c>
      <c r="E204" s="14">
        <v>2531</v>
      </c>
      <c r="F204" s="98">
        <v>5050</v>
      </c>
      <c r="G204" s="98">
        <v>5050</v>
      </c>
      <c r="H204" s="98">
        <v>5050</v>
      </c>
      <c r="I204" s="98">
        <v>5050</v>
      </c>
      <c r="J204" s="98">
        <f>J205</f>
        <v>2321</v>
      </c>
      <c r="K204" s="129">
        <f t="shared" si="2"/>
        <v>0.45960396039603962</v>
      </c>
    </row>
    <row r="205" spans="3:11" x14ac:dyDescent="0.25">
      <c r="C205" s="36" t="s">
        <v>170</v>
      </c>
      <c r="D205" s="37" t="s">
        <v>171</v>
      </c>
      <c r="E205" s="37">
        <v>2531</v>
      </c>
      <c r="F205" s="101">
        <v>5050</v>
      </c>
      <c r="G205" s="101">
        <v>5050</v>
      </c>
      <c r="H205" s="101">
        <v>5050</v>
      </c>
      <c r="I205" s="101">
        <v>5050</v>
      </c>
      <c r="J205" s="101">
        <f>SUM(J206:J211)</f>
        <v>2321</v>
      </c>
      <c r="K205" s="129">
        <f t="shared" si="2"/>
        <v>0.45960396039603962</v>
      </c>
    </row>
    <row r="206" spans="3:11" hidden="1" x14ac:dyDescent="0.25">
      <c r="C206" s="15">
        <v>651002</v>
      </c>
      <c r="D206" s="9" t="s">
        <v>172</v>
      </c>
      <c r="E206" s="9"/>
      <c r="F206" s="12">
        <v>0</v>
      </c>
      <c r="G206" s="12">
        <v>0</v>
      </c>
      <c r="H206" s="12">
        <v>0</v>
      </c>
      <c r="I206" s="12">
        <v>0</v>
      </c>
      <c r="J206" s="12"/>
      <c r="K206" s="129"/>
    </row>
    <row r="207" spans="3:11" hidden="1" x14ac:dyDescent="0.25">
      <c r="C207" s="15">
        <v>651002</v>
      </c>
      <c r="D207" s="9" t="s">
        <v>173</v>
      </c>
      <c r="E207" s="9"/>
      <c r="F207" s="12"/>
      <c r="G207" s="12"/>
      <c r="H207" s="12"/>
      <c r="I207" s="12"/>
      <c r="J207" s="12"/>
      <c r="K207" s="129"/>
    </row>
    <row r="208" spans="3:11" hidden="1" x14ac:dyDescent="0.25">
      <c r="C208" s="15">
        <v>651002</v>
      </c>
      <c r="D208" s="9" t="s">
        <v>174</v>
      </c>
      <c r="E208" s="9"/>
      <c r="F208" s="12">
        <v>0</v>
      </c>
      <c r="G208" s="12">
        <v>0</v>
      </c>
      <c r="H208" s="12">
        <v>0</v>
      </c>
      <c r="I208" s="12">
        <v>0</v>
      </c>
      <c r="J208" s="12"/>
      <c r="K208" s="129"/>
    </row>
    <row r="209" spans="3:11" hidden="1" x14ac:dyDescent="0.25">
      <c r="C209" s="15">
        <v>651002</v>
      </c>
      <c r="D209" s="9" t="s">
        <v>175</v>
      </c>
      <c r="E209" s="9"/>
      <c r="F209" s="12">
        <v>0</v>
      </c>
      <c r="G209" s="12">
        <v>0</v>
      </c>
      <c r="H209" s="12">
        <v>0</v>
      </c>
      <c r="I209" s="12">
        <v>0</v>
      </c>
      <c r="J209" s="12"/>
      <c r="K209" s="129"/>
    </row>
    <row r="210" spans="3:11" hidden="1" x14ac:dyDescent="0.25">
      <c r="C210" s="15">
        <v>651002</v>
      </c>
      <c r="D210" s="9" t="s">
        <v>176</v>
      </c>
      <c r="E210" s="9"/>
      <c r="F210" s="12">
        <v>0</v>
      </c>
      <c r="G210" s="12">
        <v>0</v>
      </c>
      <c r="H210" s="12">
        <v>0</v>
      </c>
      <c r="I210" s="12">
        <v>0</v>
      </c>
      <c r="J210" s="12"/>
      <c r="K210" s="129">
        <v>0</v>
      </c>
    </row>
    <row r="211" spans="3:11" hidden="1" x14ac:dyDescent="0.25">
      <c r="C211" s="15">
        <v>651002</v>
      </c>
      <c r="D211" s="9" t="s">
        <v>177</v>
      </c>
      <c r="E211" s="9"/>
      <c r="F211" s="97">
        <v>5050</v>
      </c>
      <c r="G211" s="97">
        <v>5050</v>
      </c>
      <c r="H211" s="97">
        <v>5050</v>
      </c>
      <c r="I211" s="97">
        <v>5050</v>
      </c>
      <c r="J211" s="97">
        <v>2321</v>
      </c>
      <c r="K211" s="129">
        <f t="shared" si="2"/>
        <v>0.45960396039603962</v>
      </c>
    </row>
    <row r="212" spans="3:11" ht="15.75" x14ac:dyDescent="0.25">
      <c r="C212" s="16"/>
      <c r="D212" s="12"/>
      <c r="E212" s="12"/>
      <c r="F212" s="96"/>
      <c r="G212" s="96"/>
      <c r="H212" s="96"/>
      <c r="I212" s="96"/>
      <c r="J212" s="96"/>
      <c r="K212" s="129">
        <v>0</v>
      </c>
    </row>
    <row r="213" spans="3:11" ht="15.75" x14ac:dyDescent="0.25">
      <c r="C213" s="25" t="s">
        <v>178</v>
      </c>
      <c r="D213" s="14" t="s">
        <v>179</v>
      </c>
      <c r="E213" s="14">
        <v>54397</v>
      </c>
      <c r="F213" s="105">
        <v>108630</v>
      </c>
      <c r="G213" s="105">
        <v>108730</v>
      </c>
      <c r="H213" s="105">
        <v>108730</v>
      </c>
      <c r="I213" s="105">
        <v>108730</v>
      </c>
      <c r="J213" s="105">
        <f>SUM(J214+J220)</f>
        <v>55277</v>
      </c>
      <c r="K213" s="129">
        <f t="shared" si="2"/>
        <v>0.50838774947116716</v>
      </c>
    </row>
    <row r="214" spans="3:11" x14ac:dyDescent="0.25">
      <c r="C214" s="26"/>
      <c r="D214" s="20" t="s">
        <v>180</v>
      </c>
      <c r="E214" s="20">
        <v>38668</v>
      </c>
      <c r="F214" s="106">
        <v>73230</v>
      </c>
      <c r="G214" s="106">
        <v>73330</v>
      </c>
      <c r="H214" s="106">
        <v>73330</v>
      </c>
      <c r="I214" s="106">
        <v>73330</v>
      </c>
      <c r="J214" s="106">
        <f>SUM(J215:J219)</f>
        <v>41643</v>
      </c>
      <c r="K214" s="129">
        <f t="shared" si="2"/>
        <v>0.56788490385926638</v>
      </c>
    </row>
    <row r="215" spans="3:11" x14ac:dyDescent="0.25">
      <c r="C215" s="26" t="s">
        <v>181</v>
      </c>
      <c r="D215" s="20" t="s">
        <v>182</v>
      </c>
      <c r="E215" s="20"/>
      <c r="F215" s="97">
        <v>47000</v>
      </c>
      <c r="G215" s="97">
        <v>47000</v>
      </c>
      <c r="H215" s="97">
        <v>47000</v>
      </c>
      <c r="I215" s="97">
        <v>47000</v>
      </c>
      <c r="J215" s="97">
        <v>22841</v>
      </c>
      <c r="K215" s="129">
        <f t="shared" si="2"/>
        <v>0.4859787234042553</v>
      </c>
    </row>
    <row r="216" spans="3:11" x14ac:dyDescent="0.25">
      <c r="C216" s="26" t="s">
        <v>183</v>
      </c>
      <c r="D216" s="20" t="s">
        <v>92</v>
      </c>
      <c r="E216" s="20"/>
      <c r="F216" s="97">
        <v>16500</v>
      </c>
      <c r="G216" s="97">
        <v>16500</v>
      </c>
      <c r="H216" s="97">
        <v>16500</v>
      </c>
      <c r="I216" s="97">
        <v>16500</v>
      </c>
      <c r="J216" s="97">
        <v>8187</v>
      </c>
      <c r="K216" s="129">
        <f t="shared" ref="K216:K285" si="3">J216/I216</f>
        <v>0.49618181818181817</v>
      </c>
    </row>
    <row r="217" spans="3:11" x14ac:dyDescent="0.25">
      <c r="C217" s="26" t="s">
        <v>156</v>
      </c>
      <c r="D217" s="20" t="s">
        <v>93</v>
      </c>
      <c r="E217" s="20"/>
      <c r="F217" s="97">
        <v>9730</v>
      </c>
      <c r="G217" s="97">
        <v>9730</v>
      </c>
      <c r="H217" s="97">
        <v>9730</v>
      </c>
      <c r="I217" s="97">
        <v>9730</v>
      </c>
      <c r="J217" s="97">
        <v>10549</v>
      </c>
      <c r="K217" s="129">
        <f t="shared" si="3"/>
        <v>1.0841726618705037</v>
      </c>
    </row>
    <row r="218" spans="3:11" x14ac:dyDescent="0.25">
      <c r="C218" s="26" t="s">
        <v>329</v>
      </c>
      <c r="D218" s="20" t="s">
        <v>463</v>
      </c>
      <c r="E218" s="20"/>
      <c r="F218" s="97"/>
      <c r="G218" s="97"/>
      <c r="H218" s="97"/>
      <c r="I218" s="97"/>
      <c r="J218" s="97">
        <v>66</v>
      </c>
      <c r="K218" s="129"/>
    </row>
    <row r="219" spans="3:11" x14ac:dyDescent="0.25">
      <c r="C219" s="15">
        <v>641001</v>
      </c>
      <c r="D219" s="20" t="s">
        <v>184</v>
      </c>
      <c r="E219" s="20"/>
      <c r="F219" s="97"/>
      <c r="G219" s="97">
        <v>100</v>
      </c>
      <c r="H219" s="97">
        <v>100</v>
      </c>
      <c r="I219" s="97">
        <v>100</v>
      </c>
      <c r="J219" s="97">
        <v>0</v>
      </c>
      <c r="K219" s="129">
        <f t="shared" si="3"/>
        <v>0</v>
      </c>
    </row>
    <row r="220" spans="3:11" x14ac:dyDescent="0.25">
      <c r="C220" s="27"/>
      <c r="D220" s="10" t="s">
        <v>185</v>
      </c>
      <c r="E220" s="10">
        <v>15729</v>
      </c>
      <c r="F220" s="100">
        <v>35400</v>
      </c>
      <c r="G220" s="100">
        <v>35400</v>
      </c>
      <c r="H220" s="100">
        <v>35400</v>
      </c>
      <c r="I220" s="100">
        <v>35400</v>
      </c>
      <c r="J220" s="100">
        <f>SUM(J221:J224)</f>
        <v>13634</v>
      </c>
      <c r="K220" s="129">
        <f t="shared" si="3"/>
        <v>0.38514124293785312</v>
      </c>
    </row>
    <row r="221" spans="3:11" x14ac:dyDescent="0.25">
      <c r="C221" s="26" t="s">
        <v>181</v>
      </c>
      <c r="D221" s="9" t="s">
        <v>182</v>
      </c>
      <c r="E221" s="9"/>
      <c r="F221" s="97">
        <v>25000</v>
      </c>
      <c r="G221" s="97">
        <v>25000</v>
      </c>
      <c r="H221" s="97">
        <v>25000</v>
      </c>
      <c r="I221" s="97">
        <v>25000</v>
      </c>
      <c r="J221" s="97">
        <v>10429</v>
      </c>
      <c r="K221" s="129">
        <f t="shared" si="3"/>
        <v>0.41715999999999998</v>
      </c>
    </row>
    <row r="222" spans="3:11" x14ac:dyDescent="0.25">
      <c r="C222" s="26" t="s">
        <v>183</v>
      </c>
      <c r="D222" s="9" t="s">
        <v>92</v>
      </c>
      <c r="E222" s="9"/>
      <c r="F222" s="97">
        <v>7500</v>
      </c>
      <c r="G222" s="97">
        <v>7500</v>
      </c>
      <c r="H222" s="97">
        <v>7500</v>
      </c>
      <c r="I222" s="97">
        <v>7500</v>
      </c>
      <c r="J222" s="97">
        <v>3043</v>
      </c>
      <c r="K222" s="129">
        <f t="shared" si="3"/>
        <v>0.40573333333333333</v>
      </c>
    </row>
    <row r="223" spans="3:11" x14ac:dyDescent="0.25">
      <c r="C223" s="26" t="s">
        <v>156</v>
      </c>
      <c r="D223" s="9" t="s">
        <v>93</v>
      </c>
      <c r="E223" s="9"/>
      <c r="F223" s="97">
        <v>2900</v>
      </c>
      <c r="G223" s="97">
        <v>2900</v>
      </c>
      <c r="H223" s="97">
        <v>2900</v>
      </c>
      <c r="I223" s="97">
        <v>2900</v>
      </c>
      <c r="J223" s="97">
        <v>117</v>
      </c>
      <c r="K223" s="129">
        <f t="shared" si="3"/>
        <v>4.0344827586206895E-2</v>
      </c>
    </row>
    <row r="224" spans="3:11" x14ac:dyDescent="0.25">
      <c r="C224" s="26" t="s">
        <v>329</v>
      </c>
      <c r="D224" s="9" t="s">
        <v>145</v>
      </c>
      <c r="E224" s="9"/>
      <c r="F224" s="97"/>
      <c r="G224" s="97"/>
      <c r="H224" s="97"/>
      <c r="I224" s="97"/>
      <c r="J224" s="97">
        <v>45</v>
      </c>
      <c r="K224" s="129"/>
    </row>
    <row r="225" spans="3:11" ht="15.75" x14ac:dyDescent="0.25">
      <c r="C225" s="25"/>
      <c r="D225" s="9"/>
      <c r="E225" s="9"/>
      <c r="F225" s="96"/>
      <c r="G225" s="96"/>
      <c r="H225" s="96"/>
      <c r="I225" s="96"/>
      <c r="J225" s="96"/>
      <c r="K225" s="129"/>
    </row>
    <row r="226" spans="3:11" ht="15.75" x14ac:dyDescent="0.25">
      <c r="C226" s="13" t="s">
        <v>186</v>
      </c>
      <c r="D226" s="14" t="s">
        <v>187</v>
      </c>
      <c r="E226" s="14">
        <v>1368</v>
      </c>
      <c r="F226" s="96">
        <v>2900</v>
      </c>
      <c r="G226" s="96">
        <v>2900</v>
      </c>
      <c r="H226" s="96">
        <v>2900</v>
      </c>
      <c r="I226" s="96">
        <v>2900</v>
      </c>
      <c r="J226" s="96">
        <v>2740</v>
      </c>
      <c r="K226" s="129">
        <f t="shared" si="3"/>
        <v>0.94482758620689655</v>
      </c>
    </row>
    <row r="227" spans="3:11" ht="15.75" x14ac:dyDescent="0.25">
      <c r="C227" s="13"/>
      <c r="D227" s="14"/>
      <c r="E227" s="14"/>
      <c r="F227" s="96"/>
      <c r="G227" s="96"/>
      <c r="H227" s="96"/>
      <c r="I227" s="96"/>
      <c r="J227" s="96"/>
      <c r="K227" s="129"/>
    </row>
    <row r="228" spans="3:11" ht="15.75" x14ac:dyDescent="0.25">
      <c r="C228" s="13" t="s">
        <v>188</v>
      </c>
      <c r="D228" s="14" t="s">
        <v>189</v>
      </c>
      <c r="E228" s="14">
        <v>92500</v>
      </c>
      <c r="F228" s="98">
        <v>160420</v>
      </c>
      <c r="G228" s="98">
        <v>202020</v>
      </c>
      <c r="H228" s="98">
        <v>210850</v>
      </c>
      <c r="I228" s="98">
        <v>210850</v>
      </c>
      <c r="J228" s="98">
        <f>SUM(J229:J233)</f>
        <v>100750</v>
      </c>
      <c r="K228" s="129">
        <f t="shared" si="3"/>
        <v>0.47782783969646669</v>
      </c>
    </row>
    <row r="229" spans="3:11" x14ac:dyDescent="0.25">
      <c r="C229" s="15">
        <v>600000</v>
      </c>
      <c r="D229" s="9" t="s">
        <v>190</v>
      </c>
      <c r="E229" s="9">
        <v>0</v>
      </c>
      <c r="F229" s="97">
        <v>420</v>
      </c>
      <c r="G229" s="97">
        <v>420</v>
      </c>
      <c r="H229" s="97">
        <v>420</v>
      </c>
      <c r="I229" s="97">
        <v>420</v>
      </c>
      <c r="J229" s="97">
        <v>0</v>
      </c>
      <c r="K229" s="129">
        <f t="shared" si="3"/>
        <v>0</v>
      </c>
    </row>
    <row r="230" spans="3:11" x14ac:dyDescent="0.25">
      <c r="C230" s="15">
        <v>635006</v>
      </c>
      <c r="D230" s="9" t="s">
        <v>191</v>
      </c>
      <c r="E230" s="9"/>
      <c r="F230" s="97">
        <v>0</v>
      </c>
      <c r="G230" s="97">
        <v>0</v>
      </c>
      <c r="H230" s="97">
        <v>8830</v>
      </c>
      <c r="I230" s="97">
        <v>8830</v>
      </c>
      <c r="J230" s="97"/>
      <c r="K230" s="129">
        <f t="shared" si="3"/>
        <v>0</v>
      </c>
    </row>
    <row r="231" spans="3:11" x14ac:dyDescent="0.25">
      <c r="C231" s="15">
        <v>641001</v>
      </c>
      <c r="D231" s="9" t="s">
        <v>192</v>
      </c>
      <c r="E231" s="9"/>
      <c r="F231" s="97"/>
      <c r="G231" s="97">
        <v>100</v>
      </c>
      <c r="H231" s="97">
        <v>100</v>
      </c>
      <c r="I231" s="97">
        <v>100</v>
      </c>
      <c r="J231" s="97"/>
      <c r="K231" s="129">
        <f t="shared" si="3"/>
        <v>0</v>
      </c>
    </row>
    <row r="232" spans="3:11" x14ac:dyDescent="0.25">
      <c r="C232" s="15">
        <v>641001</v>
      </c>
      <c r="D232" s="9" t="s">
        <v>193</v>
      </c>
      <c r="E232" s="9"/>
      <c r="F232" s="97"/>
      <c r="G232" s="97"/>
      <c r="H232" s="97"/>
      <c r="I232" s="97"/>
      <c r="J232" s="97"/>
      <c r="K232" s="129">
        <v>0</v>
      </c>
    </row>
    <row r="233" spans="3:11" x14ac:dyDescent="0.25">
      <c r="C233" s="15">
        <v>641001</v>
      </c>
      <c r="D233" s="9" t="s">
        <v>194</v>
      </c>
      <c r="E233" s="9">
        <v>92500</v>
      </c>
      <c r="F233" s="97">
        <v>160000</v>
      </c>
      <c r="G233" s="97">
        <v>201500</v>
      </c>
      <c r="H233" s="97">
        <v>201500</v>
      </c>
      <c r="I233" s="97">
        <v>201500</v>
      </c>
      <c r="J233" s="97">
        <v>100750</v>
      </c>
      <c r="K233" s="129">
        <f t="shared" si="3"/>
        <v>0.5</v>
      </c>
    </row>
    <row r="234" spans="3:11" ht="15.75" x14ac:dyDescent="0.25">
      <c r="C234" s="15"/>
      <c r="D234" s="9"/>
      <c r="E234" s="9"/>
      <c r="F234" s="96"/>
      <c r="G234" s="96"/>
      <c r="H234" s="96"/>
      <c r="I234" s="96"/>
      <c r="J234" s="96"/>
      <c r="K234" s="129">
        <v>0</v>
      </c>
    </row>
    <row r="235" spans="3:11" ht="15.75" x14ac:dyDescent="0.25">
      <c r="C235" s="13" t="s">
        <v>195</v>
      </c>
      <c r="D235" s="14" t="s">
        <v>196</v>
      </c>
      <c r="E235" s="14">
        <v>146581</v>
      </c>
      <c r="F235" s="98">
        <v>205200</v>
      </c>
      <c r="G235" s="98">
        <v>223300</v>
      </c>
      <c r="H235" s="98">
        <v>223300</v>
      </c>
      <c r="I235" s="98">
        <v>223300</v>
      </c>
      <c r="J235" s="98">
        <f>SUM(J236:J243)</f>
        <v>142712</v>
      </c>
      <c r="K235" s="129">
        <f t="shared" si="3"/>
        <v>0.63910434393193016</v>
      </c>
    </row>
    <row r="236" spans="3:11" x14ac:dyDescent="0.25">
      <c r="C236" s="19">
        <v>633006</v>
      </c>
      <c r="D236" s="20" t="s">
        <v>197</v>
      </c>
      <c r="E236" s="20">
        <v>4901</v>
      </c>
      <c r="F236" s="97">
        <v>700</v>
      </c>
      <c r="G236" s="97">
        <v>700</v>
      </c>
      <c r="H236" s="97">
        <v>700</v>
      </c>
      <c r="I236" s="97">
        <v>700</v>
      </c>
      <c r="J236" s="97">
        <v>1910</v>
      </c>
      <c r="K236" s="129">
        <f t="shared" si="3"/>
        <v>2.7285714285714286</v>
      </c>
    </row>
    <row r="237" spans="3:11" x14ac:dyDescent="0.25">
      <c r="C237" s="19">
        <v>634002</v>
      </c>
      <c r="D237" s="20" t="s">
        <v>467</v>
      </c>
      <c r="E237" s="20"/>
      <c r="F237" s="97"/>
      <c r="G237" s="97"/>
      <c r="H237" s="97"/>
      <c r="I237" s="97"/>
      <c r="J237" s="97">
        <v>436</v>
      </c>
      <c r="K237" s="129"/>
    </row>
    <row r="238" spans="3:11" x14ac:dyDescent="0.25">
      <c r="C238" s="19">
        <v>637005</v>
      </c>
      <c r="D238" s="20" t="s">
        <v>198</v>
      </c>
      <c r="E238" s="20"/>
      <c r="F238" s="97">
        <v>2000</v>
      </c>
      <c r="G238" s="97">
        <v>2000</v>
      </c>
      <c r="H238" s="97">
        <v>2000</v>
      </c>
      <c r="I238" s="97">
        <v>2000</v>
      </c>
      <c r="J238" s="97">
        <v>0</v>
      </c>
      <c r="K238" s="129">
        <f t="shared" si="3"/>
        <v>0</v>
      </c>
    </row>
    <row r="239" spans="3:11" x14ac:dyDescent="0.25">
      <c r="C239" s="19">
        <v>641001</v>
      </c>
      <c r="D239" s="20" t="s">
        <v>199</v>
      </c>
      <c r="E239" s="20"/>
      <c r="F239" s="97"/>
      <c r="G239" s="97">
        <v>100</v>
      </c>
      <c r="H239" s="97">
        <v>100</v>
      </c>
      <c r="I239" s="97">
        <v>100</v>
      </c>
      <c r="J239" s="97"/>
      <c r="K239" s="129">
        <f t="shared" si="3"/>
        <v>0</v>
      </c>
    </row>
    <row r="240" spans="3:11" x14ac:dyDescent="0.25">
      <c r="C240" s="19">
        <v>641001</v>
      </c>
      <c r="D240" s="20" t="s">
        <v>200</v>
      </c>
      <c r="E240" s="20">
        <v>0</v>
      </c>
      <c r="F240" s="97">
        <v>27500</v>
      </c>
      <c r="G240" s="97">
        <v>20000</v>
      </c>
      <c r="H240" s="97">
        <v>20000</v>
      </c>
      <c r="I240" s="97">
        <v>20000</v>
      </c>
      <c r="J240" s="97">
        <v>6250</v>
      </c>
      <c r="K240" s="129">
        <f t="shared" si="3"/>
        <v>0.3125</v>
      </c>
    </row>
    <row r="241" spans="3:11" x14ac:dyDescent="0.25">
      <c r="C241" s="19">
        <v>641001</v>
      </c>
      <c r="D241" s="20" t="s">
        <v>201</v>
      </c>
      <c r="E241" s="20"/>
      <c r="F241" s="97">
        <v>0</v>
      </c>
      <c r="G241" s="97">
        <v>0</v>
      </c>
      <c r="H241" s="97">
        <v>0</v>
      </c>
      <c r="I241" s="97">
        <v>0</v>
      </c>
      <c r="J241" s="97">
        <v>0</v>
      </c>
      <c r="K241" s="129"/>
    </row>
    <row r="242" spans="3:11" x14ac:dyDescent="0.25">
      <c r="C242" s="15">
        <v>641001</v>
      </c>
      <c r="D242" s="9" t="s">
        <v>202</v>
      </c>
      <c r="E242" s="9">
        <v>29500</v>
      </c>
      <c r="F242" s="97">
        <v>45000</v>
      </c>
      <c r="G242" s="97">
        <v>45000</v>
      </c>
      <c r="H242" s="97">
        <v>45000</v>
      </c>
      <c r="I242" s="97">
        <v>45000</v>
      </c>
      <c r="J242" s="97">
        <v>24792</v>
      </c>
      <c r="K242" s="129">
        <f t="shared" si="3"/>
        <v>0.55093333333333339</v>
      </c>
    </row>
    <row r="243" spans="3:11" x14ac:dyDescent="0.25">
      <c r="C243" s="15">
        <v>641001</v>
      </c>
      <c r="D243" s="9" t="s">
        <v>203</v>
      </c>
      <c r="E243" s="9">
        <v>112180</v>
      </c>
      <c r="F243" s="97">
        <v>130000</v>
      </c>
      <c r="G243" s="97">
        <v>155500</v>
      </c>
      <c r="H243" s="97">
        <v>155500</v>
      </c>
      <c r="I243" s="97">
        <v>155500</v>
      </c>
      <c r="J243" s="97">
        <v>109324</v>
      </c>
      <c r="K243" s="129">
        <f t="shared" si="3"/>
        <v>0.70304823151125406</v>
      </c>
    </row>
    <row r="244" spans="3:11" x14ac:dyDescent="0.25">
      <c r="C244" s="15"/>
      <c r="D244" s="9"/>
      <c r="E244" s="9"/>
      <c r="F244" s="97"/>
      <c r="G244" s="97"/>
      <c r="H244" s="97"/>
      <c r="I244" s="97"/>
      <c r="J244" s="97"/>
      <c r="K244" s="129"/>
    </row>
    <row r="245" spans="3:11" ht="15.75" x14ac:dyDescent="0.25">
      <c r="C245" s="24" t="s">
        <v>204</v>
      </c>
      <c r="D245" s="22" t="s">
        <v>205</v>
      </c>
      <c r="E245" s="22">
        <v>0</v>
      </c>
      <c r="F245" s="96">
        <v>900</v>
      </c>
      <c r="G245" s="96">
        <v>900</v>
      </c>
      <c r="H245" s="96">
        <v>900</v>
      </c>
      <c r="I245" s="96">
        <v>900</v>
      </c>
      <c r="J245" s="96">
        <f>J246</f>
        <v>0</v>
      </c>
      <c r="K245" s="129">
        <f t="shared" si="3"/>
        <v>0</v>
      </c>
    </row>
    <row r="246" spans="3:11" x14ac:dyDescent="0.25">
      <c r="C246" s="15">
        <v>600000</v>
      </c>
      <c r="D246" s="9" t="s">
        <v>206</v>
      </c>
      <c r="E246" s="9">
        <v>0</v>
      </c>
      <c r="F246" s="97">
        <v>900</v>
      </c>
      <c r="G246" s="97">
        <v>900</v>
      </c>
      <c r="H246" s="97">
        <v>900</v>
      </c>
      <c r="I246" s="97">
        <v>900</v>
      </c>
      <c r="J246" s="97">
        <v>0</v>
      </c>
      <c r="K246" s="129">
        <f t="shared" si="3"/>
        <v>0</v>
      </c>
    </row>
    <row r="247" spans="3:11" x14ac:dyDescent="0.25">
      <c r="C247" s="15"/>
      <c r="D247" s="9"/>
      <c r="E247" s="9"/>
      <c r="F247" s="97"/>
      <c r="G247" s="97"/>
      <c r="H247" s="97"/>
      <c r="I247" s="97"/>
      <c r="J247" s="97"/>
      <c r="K247" s="129"/>
    </row>
    <row r="248" spans="3:11" ht="15.75" x14ac:dyDescent="0.25">
      <c r="C248" s="28" t="s">
        <v>207</v>
      </c>
      <c r="D248" s="22" t="s">
        <v>208</v>
      </c>
      <c r="E248" s="98">
        <v>28619</v>
      </c>
      <c r="F248" s="98">
        <v>63250</v>
      </c>
      <c r="G248" s="98">
        <v>63250</v>
      </c>
      <c r="H248" s="98">
        <v>63250</v>
      </c>
      <c r="I248" s="98">
        <v>63250</v>
      </c>
      <c r="J248" s="98">
        <f>SUM(J249:J252)</f>
        <v>17980</v>
      </c>
      <c r="K248" s="129">
        <f t="shared" si="3"/>
        <v>0.28426877470355733</v>
      </c>
    </row>
    <row r="249" spans="3:11" x14ac:dyDescent="0.25">
      <c r="C249" s="15">
        <v>610000</v>
      </c>
      <c r="D249" s="9" t="s">
        <v>209</v>
      </c>
      <c r="E249" s="12">
        <v>3755</v>
      </c>
      <c r="F249" s="97">
        <v>10300</v>
      </c>
      <c r="G249" s="97">
        <v>10300</v>
      </c>
      <c r="H249" s="97">
        <v>10300</v>
      </c>
      <c r="I249" s="97">
        <v>10300</v>
      </c>
      <c r="J249" s="97">
        <v>3879</v>
      </c>
      <c r="K249" s="129">
        <f t="shared" si="3"/>
        <v>0.37660194174757283</v>
      </c>
    </row>
    <row r="250" spans="3:11" x14ac:dyDescent="0.25">
      <c r="C250" s="15">
        <v>620000</v>
      </c>
      <c r="D250" s="9" t="s">
        <v>210</v>
      </c>
      <c r="E250" s="12">
        <v>1278</v>
      </c>
      <c r="F250" s="97">
        <v>3250</v>
      </c>
      <c r="G250" s="97">
        <v>3250</v>
      </c>
      <c r="H250" s="97">
        <v>3250</v>
      </c>
      <c r="I250" s="97">
        <v>3250</v>
      </c>
      <c r="J250" s="97">
        <v>1356</v>
      </c>
      <c r="K250" s="129">
        <f t="shared" si="3"/>
        <v>0.41723076923076924</v>
      </c>
    </row>
    <row r="251" spans="3:11" x14ac:dyDescent="0.25">
      <c r="C251" s="15">
        <v>630000</v>
      </c>
      <c r="D251" s="9" t="s">
        <v>93</v>
      </c>
      <c r="E251" s="12">
        <v>320</v>
      </c>
      <c r="F251" s="97">
        <v>700</v>
      </c>
      <c r="G251" s="97">
        <v>700</v>
      </c>
      <c r="H251" s="97">
        <v>700</v>
      </c>
      <c r="I251" s="97">
        <v>700</v>
      </c>
      <c r="J251" s="97">
        <v>342</v>
      </c>
      <c r="K251" s="129">
        <f t="shared" si="3"/>
        <v>0.48857142857142855</v>
      </c>
    </row>
    <row r="252" spans="3:11" x14ac:dyDescent="0.25">
      <c r="C252" s="15">
        <v>633000</v>
      </c>
      <c r="D252" s="9" t="s">
        <v>211</v>
      </c>
      <c r="E252" s="12">
        <v>23266</v>
      </c>
      <c r="F252" s="97">
        <v>49000</v>
      </c>
      <c r="G252" s="97">
        <v>49000</v>
      </c>
      <c r="H252" s="97">
        <v>49000</v>
      </c>
      <c r="I252" s="97">
        <v>49000</v>
      </c>
      <c r="J252" s="97">
        <v>12403</v>
      </c>
      <c r="K252" s="129">
        <f t="shared" si="3"/>
        <v>0.25312244897959185</v>
      </c>
    </row>
    <row r="253" spans="3:11" x14ac:dyDescent="0.25">
      <c r="C253" s="16"/>
      <c r="D253" s="12"/>
      <c r="E253" s="12"/>
      <c r="F253" s="97"/>
      <c r="G253" s="97"/>
      <c r="H253" s="97"/>
      <c r="I253" s="97"/>
      <c r="J253" s="97"/>
      <c r="K253" s="129"/>
    </row>
    <row r="254" spans="3:11" ht="15.75" x14ac:dyDescent="0.25">
      <c r="C254" s="13" t="s">
        <v>212</v>
      </c>
      <c r="D254" s="14" t="s">
        <v>213</v>
      </c>
      <c r="E254" s="14">
        <v>47561</v>
      </c>
      <c r="F254" s="98">
        <v>99900</v>
      </c>
      <c r="G254" s="98">
        <v>129400</v>
      </c>
      <c r="H254" s="98">
        <v>132900</v>
      </c>
      <c r="I254" s="98">
        <v>141014</v>
      </c>
      <c r="J254" s="98">
        <f>SUM(J255:J272)</f>
        <v>48973</v>
      </c>
      <c r="K254" s="129">
        <f t="shared" si="3"/>
        <v>0.34729175826513681</v>
      </c>
    </row>
    <row r="255" spans="3:11" x14ac:dyDescent="0.25">
      <c r="C255" s="19">
        <v>610000</v>
      </c>
      <c r="D255" s="20" t="s">
        <v>214</v>
      </c>
      <c r="E255" s="20">
        <v>1604</v>
      </c>
      <c r="F255" s="97">
        <v>3000</v>
      </c>
      <c r="G255" s="97">
        <v>3000</v>
      </c>
      <c r="H255" s="97">
        <v>3000</v>
      </c>
      <c r="I255" s="97">
        <v>3000</v>
      </c>
      <c r="J255" s="97">
        <v>1527</v>
      </c>
      <c r="K255" s="129">
        <f t="shared" si="3"/>
        <v>0.50900000000000001</v>
      </c>
    </row>
    <row r="256" spans="3:11" x14ac:dyDescent="0.25">
      <c r="C256" s="19">
        <v>620000</v>
      </c>
      <c r="D256" s="20" t="s">
        <v>215</v>
      </c>
      <c r="E256" s="20">
        <v>480</v>
      </c>
      <c r="F256" s="97">
        <v>800</v>
      </c>
      <c r="G256" s="97">
        <v>800</v>
      </c>
      <c r="H256" s="97">
        <v>800</v>
      </c>
      <c r="I256" s="97">
        <v>800</v>
      </c>
      <c r="J256" s="97">
        <v>445</v>
      </c>
      <c r="K256" s="129">
        <f t="shared" si="3"/>
        <v>0.55625000000000002</v>
      </c>
    </row>
    <row r="257" spans="3:11" x14ac:dyDescent="0.25">
      <c r="C257" s="19">
        <v>630000</v>
      </c>
      <c r="D257" s="20" t="s">
        <v>216</v>
      </c>
      <c r="E257" s="20">
        <v>327</v>
      </c>
      <c r="F257" s="97">
        <v>1600</v>
      </c>
      <c r="G257" s="97">
        <v>1600</v>
      </c>
      <c r="H257" s="97">
        <v>1600</v>
      </c>
      <c r="I257" s="97">
        <v>1600</v>
      </c>
      <c r="J257" s="97"/>
      <c r="K257" s="129">
        <f t="shared" si="3"/>
        <v>0</v>
      </c>
    </row>
    <row r="258" spans="3:11" x14ac:dyDescent="0.25">
      <c r="C258" s="19">
        <v>635006</v>
      </c>
      <c r="D258" s="20" t="s">
        <v>217</v>
      </c>
      <c r="E258" s="20"/>
      <c r="F258" s="97">
        <v>0</v>
      </c>
      <c r="G258" s="97">
        <v>0</v>
      </c>
      <c r="H258" s="97">
        <v>3500</v>
      </c>
      <c r="I258" s="97">
        <v>5164</v>
      </c>
      <c r="J258" s="97">
        <v>5164</v>
      </c>
      <c r="K258" s="129">
        <f t="shared" si="3"/>
        <v>1</v>
      </c>
    </row>
    <row r="259" spans="3:11" x14ac:dyDescent="0.25">
      <c r="C259" s="19">
        <v>637005</v>
      </c>
      <c r="D259" s="20" t="s">
        <v>218</v>
      </c>
      <c r="E259" s="20"/>
      <c r="F259" s="97">
        <v>30000</v>
      </c>
      <c r="G259" s="97">
        <v>30000</v>
      </c>
      <c r="H259" s="97">
        <v>30000</v>
      </c>
      <c r="I259" s="97">
        <v>30000</v>
      </c>
      <c r="J259" s="97"/>
      <c r="K259" s="129">
        <f t="shared" si="3"/>
        <v>0</v>
      </c>
    </row>
    <row r="260" spans="3:11" x14ac:dyDescent="0.25">
      <c r="C260" s="19">
        <v>637005</v>
      </c>
      <c r="D260" s="20" t="s">
        <v>219</v>
      </c>
      <c r="E260" s="20"/>
      <c r="F260" s="97"/>
      <c r="G260" s="97"/>
      <c r="H260" s="97"/>
      <c r="I260" s="97"/>
      <c r="J260" s="97"/>
      <c r="K260" s="129"/>
    </row>
    <row r="261" spans="3:11" x14ac:dyDescent="0.25">
      <c r="C261" s="19">
        <v>637005</v>
      </c>
      <c r="D261" s="20" t="s">
        <v>220</v>
      </c>
      <c r="E261" s="20">
        <v>3550</v>
      </c>
      <c r="F261" s="97">
        <v>10000</v>
      </c>
      <c r="G261" s="97">
        <v>10000</v>
      </c>
      <c r="H261" s="97">
        <v>10000</v>
      </c>
      <c r="I261" s="97">
        <v>10000</v>
      </c>
      <c r="J261" s="97"/>
      <c r="K261" s="129">
        <f t="shared" si="3"/>
        <v>0</v>
      </c>
    </row>
    <row r="262" spans="3:11" x14ac:dyDescent="0.25">
      <c r="C262" s="19">
        <v>637005</v>
      </c>
      <c r="D262" s="20" t="s">
        <v>221</v>
      </c>
      <c r="E262" s="20">
        <v>11600</v>
      </c>
      <c r="F262" s="97">
        <v>1000</v>
      </c>
      <c r="G262" s="97">
        <v>1000</v>
      </c>
      <c r="H262" s="97">
        <v>1000</v>
      </c>
      <c r="I262" s="97">
        <v>1000</v>
      </c>
      <c r="J262" s="97"/>
      <c r="K262" s="129">
        <f t="shared" si="3"/>
        <v>0</v>
      </c>
    </row>
    <row r="263" spans="3:11" x14ac:dyDescent="0.25">
      <c r="C263" s="19">
        <v>637014</v>
      </c>
      <c r="D263" s="20" t="s">
        <v>134</v>
      </c>
      <c r="E263" s="20"/>
      <c r="F263" s="97"/>
      <c r="G263" s="97"/>
      <c r="H263" s="97"/>
      <c r="I263" s="97"/>
      <c r="J263" s="97">
        <v>276</v>
      </c>
      <c r="K263" s="129"/>
    </row>
    <row r="264" spans="3:11" x14ac:dyDescent="0.25">
      <c r="C264" s="19">
        <v>637015</v>
      </c>
      <c r="D264" s="20" t="s">
        <v>468</v>
      </c>
      <c r="E264" s="20"/>
      <c r="F264" s="97"/>
      <c r="G264" s="97"/>
      <c r="H264" s="97"/>
      <c r="I264" s="97"/>
      <c r="J264" s="97">
        <v>45</v>
      </c>
      <c r="K264" s="129"/>
    </row>
    <row r="265" spans="3:11" x14ac:dyDescent="0.25">
      <c r="C265" s="19">
        <v>637016</v>
      </c>
      <c r="D265" s="20" t="s">
        <v>136</v>
      </c>
      <c r="E265" s="20"/>
      <c r="F265" s="97"/>
      <c r="G265" s="97"/>
      <c r="H265" s="97"/>
      <c r="I265" s="97"/>
      <c r="J265" s="97">
        <v>16</v>
      </c>
      <c r="K265" s="129"/>
    </row>
    <row r="266" spans="3:11" x14ac:dyDescent="0.25">
      <c r="C266" s="19" t="s">
        <v>222</v>
      </c>
      <c r="D266" s="20" t="s">
        <v>223</v>
      </c>
      <c r="E266" s="20"/>
      <c r="F266" s="97"/>
      <c r="G266" s="97"/>
      <c r="H266" s="97"/>
      <c r="I266" s="97"/>
      <c r="J266" s="97"/>
      <c r="K266" s="129"/>
    </row>
    <row r="267" spans="3:11" x14ac:dyDescent="0.25">
      <c r="C267" s="19">
        <v>641001</v>
      </c>
      <c r="D267" s="20" t="s">
        <v>224</v>
      </c>
      <c r="E267" s="20"/>
      <c r="F267" s="97">
        <v>0</v>
      </c>
      <c r="G267" s="97">
        <v>0</v>
      </c>
      <c r="H267" s="97">
        <v>0</v>
      </c>
      <c r="I267" s="97">
        <v>0</v>
      </c>
      <c r="J267" s="97"/>
      <c r="K267" s="129"/>
    </row>
    <row r="268" spans="3:11" x14ac:dyDescent="0.25">
      <c r="C268" s="19">
        <v>641001</v>
      </c>
      <c r="D268" s="20" t="s">
        <v>225</v>
      </c>
      <c r="E268" s="20"/>
      <c r="F268" s="97"/>
      <c r="G268" s="97"/>
      <c r="H268" s="97"/>
      <c r="I268" s="97">
        <v>5000</v>
      </c>
      <c r="J268" s="97"/>
      <c r="K268" s="129">
        <f t="shared" si="3"/>
        <v>0</v>
      </c>
    </row>
    <row r="269" spans="3:11" x14ac:dyDescent="0.25">
      <c r="C269" s="19">
        <v>641001</v>
      </c>
      <c r="D269" s="20" t="s">
        <v>226</v>
      </c>
      <c r="E269" s="20"/>
      <c r="F269" s="97"/>
      <c r="G269" s="97"/>
      <c r="H269" s="97"/>
      <c r="I269" s="97">
        <v>700</v>
      </c>
      <c r="J269" s="97"/>
      <c r="K269" s="129">
        <f t="shared" si="3"/>
        <v>0</v>
      </c>
    </row>
    <row r="270" spans="3:11" x14ac:dyDescent="0.25">
      <c r="C270" s="19">
        <v>641001</v>
      </c>
      <c r="D270" s="20" t="s">
        <v>227</v>
      </c>
      <c r="E270" s="20"/>
      <c r="F270" s="97"/>
      <c r="G270" s="97"/>
      <c r="H270" s="97"/>
      <c r="I270" s="97">
        <v>750</v>
      </c>
      <c r="J270" s="97"/>
      <c r="K270" s="129">
        <f t="shared" si="3"/>
        <v>0</v>
      </c>
    </row>
    <row r="271" spans="3:11" x14ac:dyDescent="0.25">
      <c r="C271" s="19">
        <v>641001</v>
      </c>
      <c r="D271" s="20" t="s">
        <v>228</v>
      </c>
      <c r="E271" s="20"/>
      <c r="F271" s="97">
        <v>3500</v>
      </c>
      <c r="G271" s="97">
        <v>0</v>
      </c>
      <c r="H271" s="97">
        <v>0</v>
      </c>
      <c r="I271" s="97">
        <v>0</v>
      </c>
      <c r="J271" s="97"/>
      <c r="K271" s="129"/>
    </row>
    <row r="272" spans="3:11" x14ac:dyDescent="0.25">
      <c r="C272" s="19">
        <v>641001</v>
      </c>
      <c r="D272" s="20" t="s">
        <v>229</v>
      </c>
      <c r="E272" s="20">
        <v>30000</v>
      </c>
      <c r="F272" s="97">
        <v>50000</v>
      </c>
      <c r="G272" s="97">
        <v>83000</v>
      </c>
      <c r="H272" s="97">
        <v>83000</v>
      </c>
      <c r="I272" s="97">
        <v>83000</v>
      </c>
      <c r="J272" s="97">
        <v>41500</v>
      </c>
      <c r="K272" s="129">
        <f t="shared" si="3"/>
        <v>0.5</v>
      </c>
    </row>
    <row r="273" spans="3:11" x14ac:dyDescent="0.25">
      <c r="C273" s="15"/>
      <c r="D273" s="9"/>
      <c r="E273" s="9"/>
      <c r="F273" s="97"/>
      <c r="G273" s="97"/>
      <c r="H273" s="97"/>
      <c r="I273" s="97"/>
      <c r="J273" s="97"/>
      <c r="K273" s="129"/>
    </row>
    <row r="274" spans="3:11" ht="15.75" x14ac:dyDescent="0.25">
      <c r="C274" s="13" t="s">
        <v>230</v>
      </c>
      <c r="D274" s="14" t="s">
        <v>231</v>
      </c>
      <c r="E274" s="14">
        <v>37774</v>
      </c>
      <c r="F274" s="98">
        <v>96350</v>
      </c>
      <c r="G274" s="98">
        <v>101350</v>
      </c>
      <c r="H274" s="98">
        <v>101350</v>
      </c>
      <c r="I274" s="98">
        <v>101350</v>
      </c>
      <c r="J274" s="98">
        <f>J275</f>
        <v>37473</v>
      </c>
      <c r="K274" s="129">
        <f t="shared" si="3"/>
        <v>0.36973852984706462</v>
      </c>
    </row>
    <row r="275" spans="3:11" x14ac:dyDescent="0.25">
      <c r="C275" s="36" t="s">
        <v>156</v>
      </c>
      <c r="D275" s="37" t="s">
        <v>93</v>
      </c>
      <c r="E275" s="37"/>
      <c r="F275" s="101">
        <v>81350</v>
      </c>
      <c r="G275" s="101">
        <v>81350</v>
      </c>
      <c r="H275" s="101">
        <v>81350</v>
      </c>
      <c r="I275" s="101">
        <v>81350</v>
      </c>
      <c r="J275" s="101">
        <f>SUM(J276:J280)</f>
        <v>37473</v>
      </c>
      <c r="K275" s="129">
        <f t="shared" si="3"/>
        <v>0.46063921327596802</v>
      </c>
    </row>
    <row r="276" spans="3:11" x14ac:dyDescent="0.25">
      <c r="C276" s="15">
        <v>632001</v>
      </c>
      <c r="D276" s="9" t="s">
        <v>232</v>
      </c>
      <c r="E276" s="9">
        <v>26996</v>
      </c>
      <c r="F276" s="97">
        <v>80000</v>
      </c>
      <c r="G276" s="97">
        <v>80000</v>
      </c>
      <c r="H276" s="97">
        <v>80000</v>
      </c>
      <c r="I276" s="97">
        <v>80000</v>
      </c>
      <c r="J276" s="97">
        <v>27425</v>
      </c>
      <c r="K276" s="129">
        <f t="shared" si="3"/>
        <v>0.34281250000000002</v>
      </c>
    </row>
    <row r="277" spans="3:11" x14ac:dyDescent="0.25">
      <c r="C277" s="15">
        <v>632002</v>
      </c>
      <c r="D277" s="9" t="s">
        <v>233</v>
      </c>
      <c r="E277" s="9">
        <v>48</v>
      </c>
      <c r="F277" s="97">
        <v>350</v>
      </c>
      <c r="G277" s="97">
        <v>350</v>
      </c>
      <c r="H277" s="97">
        <v>350</v>
      </c>
      <c r="I277" s="97">
        <v>350</v>
      </c>
      <c r="J277" s="97">
        <v>48</v>
      </c>
      <c r="K277" s="129">
        <f t="shared" si="3"/>
        <v>0.13714285714285715</v>
      </c>
    </row>
    <row r="278" spans="3:11" x14ac:dyDescent="0.25">
      <c r="C278" s="15">
        <v>637005</v>
      </c>
      <c r="D278" s="9" t="s">
        <v>234</v>
      </c>
      <c r="E278" s="9"/>
      <c r="F278" s="97">
        <v>1000</v>
      </c>
      <c r="G278" s="97">
        <v>1000</v>
      </c>
      <c r="H278" s="97">
        <v>1000</v>
      </c>
      <c r="I278" s="97">
        <v>1000</v>
      </c>
      <c r="J278" s="97">
        <v>0</v>
      </c>
      <c r="K278" s="129">
        <f t="shared" si="3"/>
        <v>0</v>
      </c>
    </row>
    <row r="279" spans="3:11" x14ac:dyDescent="0.25">
      <c r="C279" s="15" t="s">
        <v>222</v>
      </c>
      <c r="D279" s="9" t="s">
        <v>235</v>
      </c>
      <c r="E279" s="9">
        <v>730</v>
      </c>
      <c r="F279" s="97"/>
      <c r="G279" s="97"/>
      <c r="H279" s="97"/>
      <c r="I279" s="97"/>
      <c r="J279" s="97"/>
      <c r="K279" s="129"/>
    </row>
    <row r="280" spans="3:11" x14ac:dyDescent="0.25">
      <c r="C280" s="15">
        <v>641001</v>
      </c>
      <c r="D280" s="9" t="s">
        <v>236</v>
      </c>
      <c r="E280" s="9">
        <v>10000</v>
      </c>
      <c r="F280" s="97">
        <v>15000</v>
      </c>
      <c r="G280" s="97">
        <v>20000</v>
      </c>
      <c r="H280" s="97">
        <v>20000</v>
      </c>
      <c r="I280" s="97">
        <v>20000</v>
      </c>
      <c r="J280" s="97">
        <v>10000</v>
      </c>
      <c r="K280" s="129">
        <f t="shared" si="3"/>
        <v>0.5</v>
      </c>
    </row>
    <row r="281" spans="3:11" x14ac:dyDescent="0.25">
      <c r="C281" s="15"/>
      <c r="D281" s="9"/>
      <c r="E281" s="9"/>
      <c r="F281" s="97"/>
      <c r="G281" s="97"/>
      <c r="H281" s="97"/>
      <c r="I281" s="97"/>
      <c r="J281" s="97"/>
      <c r="K281" s="129"/>
    </row>
    <row r="282" spans="3:11" ht="15.75" x14ac:dyDescent="0.25">
      <c r="C282" s="13" t="s">
        <v>237</v>
      </c>
      <c r="D282" s="14" t="s">
        <v>238</v>
      </c>
      <c r="E282" s="14">
        <v>251</v>
      </c>
      <c r="F282" s="98">
        <v>600</v>
      </c>
      <c r="G282" s="98">
        <v>600</v>
      </c>
      <c r="H282" s="98">
        <v>600</v>
      </c>
      <c r="I282" s="98">
        <v>600</v>
      </c>
      <c r="J282" s="98">
        <f>J283</f>
        <v>316</v>
      </c>
      <c r="K282" s="129">
        <f t="shared" si="3"/>
        <v>0.52666666666666662</v>
      </c>
    </row>
    <row r="283" spans="3:11" x14ac:dyDescent="0.25">
      <c r="C283" s="36" t="s">
        <v>156</v>
      </c>
      <c r="D283" s="37" t="s">
        <v>93</v>
      </c>
      <c r="E283" s="37">
        <v>251</v>
      </c>
      <c r="F283" s="101">
        <v>600</v>
      </c>
      <c r="G283" s="101">
        <v>600</v>
      </c>
      <c r="H283" s="101">
        <v>600</v>
      </c>
      <c r="I283" s="101">
        <v>600</v>
      </c>
      <c r="J283" s="101">
        <f>J284+J285</f>
        <v>316</v>
      </c>
      <c r="K283" s="129">
        <f t="shared" si="3"/>
        <v>0.52666666666666662</v>
      </c>
    </row>
    <row r="284" spans="3:11" x14ac:dyDescent="0.25">
      <c r="C284" s="15">
        <v>632001</v>
      </c>
      <c r="D284" s="9" t="s">
        <v>239</v>
      </c>
      <c r="E284" s="9">
        <v>35</v>
      </c>
      <c r="F284" s="97">
        <v>200</v>
      </c>
      <c r="G284" s="97">
        <v>200</v>
      </c>
      <c r="H284" s="97">
        <v>200</v>
      </c>
      <c r="I284" s="97">
        <v>200</v>
      </c>
      <c r="J284" s="97">
        <v>100</v>
      </c>
      <c r="K284" s="129">
        <f t="shared" si="3"/>
        <v>0.5</v>
      </c>
    </row>
    <row r="285" spans="3:11" x14ac:dyDescent="0.25">
      <c r="C285" s="15">
        <v>632002</v>
      </c>
      <c r="D285" s="9" t="s">
        <v>240</v>
      </c>
      <c r="E285" s="9">
        <v>216</v>
      </c>
      <c r="F285" s="97">
        <v>400</v>
      </c>
      <c r="G285" s="97">
        <v>400</v>
      </c>
      <c r="H285" s="97">
        <v>400</v>
      </c>
      <c r="I285" s="97">
        <v>400</v>
      </c>
      <c r="J285" s="97">
        <v>216</v>
      </c>
      <c r="K285" s="129">
        <f t="shared" si="3"/>
        <v>0.54</v>
      </c>
    </row>
    <row r="286" spans="3:11" x14ac:dyDescent="0.25">
      <c r="C286" s="15"/>
      <c r="D286" s="9"/>
      <c r="E286" s="9"/>
      <c r="F286" s="97"/>
      <c r="G286" s="97"/>
      <c r="H286" s="97"/>
      <c r="I286" s="97"/>
      <c r="J286" s="97"/>
      <c r="K286" s="129"/>
    </row>
    <row r="287" spans="3:11" ht="15.75" x14ac:dyDescent="0.25">
      <c r="C287" s="13" t="s">
        <v>241</v>
      </c>
      <c r="D287" s="14" t="s">
        <v>242</v>
      </c>
      <c r="E287" s="14">
        <v>32206</v>
      </c>
      <c r="F287" s="98">
        <v>50000</v>
      </c>
      <c r="G287" s="98">
        <v>50000</v>
      </c>
      <c r="H287" s="98">
        <v>50000</v>
      </c>
      <c r="I287" s="98">
        <v>70000</v>
      </c>
      <c r="J287" s="98">
        <f>J288</f>
        <v>20000</v>
      </c>
      <c r="K287" s="129">
        <f t="shared" ref="K287:K350" si="4">J287/I287</f>
        <v>0.2857142857142857</v>
      </c>
    </row>
    <row r="288" spans="3:11" x14ac:dyDescent="0.25">
      <c r="C288" s="36">
        <v>642001</v>
      </c>
      <c r="D288" s="37" t="s">
        <v>243</v>
      </c>
      <c r="E288" s="37">
        <v>31675</v>
      </c>
      <c r="F288" s="100">
        <v>47000</v>
      </c>
      <c r="G288" s="100">
        <v>47000</v>
      </c>
      <c r="H288" s="100">
        <v>47000</v>
      </c>
      <c r="I288" s="100">
        <v>67000</v>
      </c>
      <c r="J288" s="100">
        <f>SUM(J289:J295)</f>
        <v>20000</v>
      </c>
      <c r="K288" s="129">
        <f t="shared" si="4"/>
        <v>0.29850746268656714</v>
      </c>
    </row>
    <row r="289" spans="3:11" x14ac:dyDescent="0.25">
      <c r="C289" s="15">
        <v>642001</v>
      </c>
      <c r="D289" s="9" t="s">
        <v>244</v>
      </c>
      <c r="E289" s="9"/>
      <c r="F289" s="97">
        <v>34120</v>
      </c>
      <c r="G289" s="97">
        <v>34120</v>
      </c>
      <c r="H289" s="97">
        <v>34120</v>
      </c>
      <c r="I289" s="97">
        <v>54120</v>
      </c>
      <c r="J289" s="97">
        <v>17000</v>
      </c>
      <c r="K289" s="129">
        <f t="shared" si="4"/>
        <v>0.31411677753141165</v>
      </c>
    </row>
    <row r="290" spans="3:11" x14ac:dyDescent="0.25">
      <c r="C290" s="15">
        <v>642001</v>
      </c>
      <c r="D290" s="9" t="s">
        <v>245</v>
      </c>
      <c r="E290" s="9"/>
      <c r="F290" s="97">
        <v>11180</v>
      </c>
      <c r="G290" s="97">
        <v>11180</v>
      </c>
      <c r="H290" s="97">
        <v>11180</v>
      </c>
      <c r="I290" s="97">
        <v>11180</v>
      </c>
      <c r="J290" s="97">
        <v>3000</v>
      </c>
      <c r="K290" s="129">
        <f t="shared" si="4"/>
        <v>0.26833631484794274</v>
      </c>
    </row>
    <row r="291" spans="3:11" x14ac:dyDescent="0.25">
      <c r="C291" s="15">
        <v>642001</v>
      </c>
      <c r="D291" s="9" t="s">
        <v>246</v>
      </c>
      <c r="E291" s="9"/>
      <c r="F291" s="97">
        <v>660</v>
      </c>
      <c r="G291" s="97">
        <v>660</v>
      </c>
      <c r="H291" s="97">
        <v>660</v>
      </c>
      <c r="I291" s="97">
        <v>660</v>
      </c>
      <c r="J291" s="97">
        <v>0</v>
      </c>
      <c r="K291" s="129">
        <f t="shared" si="4"/>
        <v>0</v>
      </c>
    </row>
    <row r="292" spans="3:11" x14ac:dyDescent="0.25">
      <c r="C292" s="15">
        <v>642001</v>
      </c>
      <c r="D292" s="9" t="s">
        <v>247</v>
      </c>
      <c r="E292" s="9"/>
      <c r="F292" s="97">
        <v>570</v>
      </c>
      <c r="G292" s="97">
        <v>570</v>
      </c>
      <c r="H292" s="97">
        <v>570</v>
      </c>
      <c r="I292" s="97">
        <v>570</v>
      </c>
      <c r="J292" s="97">
        <v>0</v>
      </c>
      <c r="K292" s="129">
        <f t="shared" si="4"/>
        <v>0</v>
      </c>
    </row>
    <row r="293" spans="3:11" x14ac:dyDescent="0.25">
      <c r="C293" s="15">
        <v>642001</v>
      </c>
      <c r="D293" s="9" t="s">
        <v>248</v>
      </c>
      <c r="E293" s="9"/>
      <c r="F293" s="97">
        <v>470</v>
      </c>
      <c r="G293" s="97">
        <v>470</v>
      </c>
      <c r="H293" s="97">
        <v>470</v>
      </c>
      <c r="I293" s="97">
        <v>470</v>
      </c>
      <c r="J293" s="97">
        <v>0</v>
      </c>
      <c r="K293" s="129">
        <f t="shared" si="4"/>
        <v>0</v>
      </c>
    </row>
    <row r="294" spans="3:11" x14ac:dyDescent="0.25">
      <c r="C294" s="15">
        <v>644002</v>
      </c>
      <c r="D294" s="9" t="s">
        <v>249</v>
      </c>
      <c r="E294" s="9">
        <v>0</v>
      </c>
      <c r="F294" s="97">
        <v>2000</v>
      </c>
      <c r="G294" s="97">
        <v>2000</v>
      </c>
      <c r="H294" s="97">
        <v>2000</v>
      </c>
      <c r="I294" s="97">
        <v>2000</v>
      </c>
      <c r="J294" s="97">
        <v>0</v>
      </c>
      <c r="K294" s="129">
        <f t="shared" si="4"/>
        <v>0</v>
      </c>
    </row>
    <row r="295" spans="3:11" x14ac:dyDescent="0.25">
      <c r="C295" s="15">
        <v>637002</v>
      </c>
      <c r="D295" s="9" t="s">
        <v>250</v>
      </c>
      <c r="E295" s="9">
        <v>531</v>
      </c>
      <c r="F295" s="97">
        <v>1000</v>
      </c>
      <c r="G295" s="97">
        <v>1000</v>
      </c>
      <c r="H295" s="97">
        <v>1000</v>
      </c>
      <c r="I295" s="97">
        <v>1000</v>
      </c>
      <c r="J295" s="97">
        <v>0</v>
      </c>
      <c r="K295" s="129">
        <f t="shared" si="4"/>
        <v>0</v>
      </c>
    </row>
    <row r="296" spans="3:11" x14ac:dyDescent="0.25">
      <c r="C296" s="29"/>
      <c r="D296" s="30"/>
      <c r="E296" s="30"/>
      <c r="F296" s="97"/>
      <c r="G296" s="97"/>
      <c r="H296" s="97"/>
      <c r="I296" s="97"/>
      <c r="J296" s="97"/>
      <c r="K296" s="129"/>
    </row>
    <row r="297" spans="3:11" ht="15.75" x14ac:dyDescent="0.25">
      <c r="C297" s="13" t="s">
        <v>251</v>
      </c>
      <c r="D297" s="14" t="s">
        <v>252</v>
      </c>
      <c r="E297" s="14">
        <v>67051</v>
      </c>
      <c r="F297" s="98">
        <v>143000</v>
      </c>
      <c r="G297" s="98">
        <v>143000</v>
      </c>
      <c r="H297" s="98">
        <v>143000</v>
      </c>
      <c r="I297" s="98">
        <v>143000</v>
      </c>
      <c r="J297" s="98">
        <f>SUM(J298:J300)</f>
        <v>70634</v>
      </c>
      <c r="K297" s="129">
        <f t="shared" si="4"/>
        <v>0.49394405594405594</v>
      </c>
    </row>
    <row r="298" spans="3:11" x14ac:dyDescent="0.25">
      <c r="C298" s="15">
        <v>641001</v>
      </c>
      <c r="D298" s="9" t="s">
        <v>253</v>
      </c>
      <c r="E298" s="9">
        <v>15428</v>
      </c>
      <c r="F298" s="97">
        <v>33000</v>
      </c>
      <c r="G298" s="97">
        <v>33000</v>
      </c>
      <c r="H298" s="97">
        <v>33000</v>
      </c>
      <c r="I298" s="97">
        <v>33000</v>
      </c>
      <c r="J298" s="97">
        <v>18134</v>
      </c>
      <c r="K298" s="129">
        <f t="shared" si="4"/>
        <v>0.54951515151515151</v>
      </c>
    </row>
    <row r="299" spans="3:11" x14ac:dyDescent="0.25">
      <c r="C299" s="15">
        <v>641001</v>
      </c>
      <c r="D299" s="9" t="s">
        <v>254</v>
      </c>
      <c r="E299" s="9">
        <v>51500</v>
      </c>
      <c r="F299" s="97">
        <v>105000</v>
      </c>
      <c r="G299" s="97">
        <v>105000</v>
      </c>
      <c r="H299" s="97">
        <v>105000</v>
      </c>
      <c r="I299" s="97">
        <v>105000</v>
      </c>
      <c r="J299" s="97">
        <v>52500</v>
      </c>
      <c r="K299" s="129">
        <f t="shared" si="4"/>
        <v>0.5</v>
      </c>
    </row>
    <row r="300" spans="3:11" x14ac:dyDescent="0.25">
      <c r="C300" s="15">
        <v>635006</v>
      </c>
      <c r="D300" s="9" t="s">
        <v>255</v>
      </c>
      <c r="E300" s="9">
        <v>123</v>
      </c>
      <c r="F300" s="97">
        <v>5000</v>
      </c>
      <c r="G300" s="97">
        <v>5000</v>
      </c>
      <c r="H300" s="97">
        <v>5000</v>
      </c>
      <c r="I300" s="97">
        <v>5000</v>
      </c>
      <c r="J300" s="97"/>
      <c r="K300" s="129">
        <f t="shared" si="4"/>
        <v>0</v>
      </c>
    </row>
    <row r="301" spans="3:11" x14ac:dyDescent="0.25">
      <c r="C301" s="15"/>
      <c r="D301" s="9"/>
      <c r="E301" s="9"/>
      <c r="F301" s="97"/>
      <c r="G301" s="97"/>
      <c r="H301" s="97"/>
      <c r="I301" s="97"/>
      <c r="J301" s="97"/>
      <c r="K301" s="129"/>
    </row>
    <row r="302" spans="3:11" ht="15.75" x14ac:dyDescent="0.25">
      <c r="C302" s="13" t="s">
        <v>256</v>
      </c>
      <c r="D302" s="14" t="s">
        <v>257</v>
      </c>
      <c r="E302" s="14">
        <v>2500</v>
      </c>
      <c r="F302" s="98">
        <v>5000</v>
      </c>
      <c r="G302" s="98">
        <v>5000</v>
      </c>
      <c r="H302" s="98">
        <v>5000</v>
      </c>
      <c r="I302" s="98">
        <v>5000</v>
      </c>
      <c r="J302" s="98">
        <f>J303</f>
        <v>2500</v>
      </c>
      <c r="K302" s="129">
        <f t="shared" si="4"/>
        <v>0.5</v>
      </c>
    </row>
    <row r="303" spans="3:11" x14ac:dyDescent="0.25">
      <c r="C303" s="15">
        <v>641001</v>
      </c>
      <c r="D303" s="9" t="s">
        <v>258</v>
      </c>
      <c r="E303" s="9">
        <v>2500</v>
      </c>
      <c r="F303" s="97">
        <v>5000</v>
      </c>
      <c r="G303" s="97">
        <v>5000</v>
      </c>
      <c r="H303" s="97">
        <v>5000</v>
      </c>
      <c r="I303" s="97">
        <v>5000</v>
      </c>
      <c r="J303" s="97">
        <v>2500</v>
      </c>
      <c r="K303" s="129">
        <f t="shared" si="4"/>
        <v>0.5</v>
      </c>
    </row>
    <row r="304" spans="3:11" x14ac:dyDescent="0.25">
      <c r="C304" s="15"/>
      <c r="D304" s="9"/>
      <c r="E304" s="9"/>
      <c r="F304" s="97"/>
      <c r="G304" s="97"/>
      <c r="H304" s="97"/>
      <c r="I304" s="97"/>
      <c r="J304" s="97"/>
      <c r="K304" s="129"/>
    </row>
    <row r="305" spans="3:12" ht="15.75" x14ac:dyDescent="0.25">
      <c r="C305" s="13" t="s">
        <v>259</v>
      </c>
      <c r="D305" s="14" t="s">
        <v>260</v>
      </c>
      <c r="E305" s="14">
        <v>2765</v>
      </c>
      <c r="F305" s="98">
        <v>18897</v>
      </c>
      <c r="G305" s="98">
        <v>18897</v>
      </c>
      <c r="H305" s="98">
        <v>18897</v>
      </c>
      <c r="I305" s="98">
        <v>18897</v>
      </c>
      <c r="J305" s="98">
        <f>SUM(J306+J307+J309)</f>
        <v>3974</v>
      </c>
      <c r="K305" s="129">
        <f t="shared" si="4"/>
        <v>0.21029793088850082</v>
      </c>
    </row>
    <row r="306" spans="3:12" x14ac:dyDescent="0.25">
      <c r="C306" s="15" t="s">
        <v>261</v>
      </c>
      <c r="D306" s="9" t="s">
        <v>262</v>
      </c>
      <c r="E306" s="9">
        <v>1284</v>
      </c>
      <c r="F306" s="97">
        <v>4100</v>
      </c>
      <c r="G306" s="97">
        <v>4100</v>
      </c>
      <c r="H306" s="97">
        <v>4100</v>
      </c>
      <c r="I306" s="97">
        <v>4100</v>
      </c>
      <c r="J306" s="97">
        <v>862</v>
      </c>
      <c r="K306" s="129">
        <f t="shared" si="4"/>
        <v>0.21024390243902438</v>
      </c>
    </row>
    <row r="307" spans="3:12" x14ac:dyDescent="0.25">
      <c r="C307" s="15" t="s">
        <v>263</v>
      </c>
      <c r="D307" s="9" t="s">
        <v>264</v>
      </c>
      <c r="E307" s="9">
        <v>343</v>
      </c>
      <c r="F307" s="97">
        <v>12210</v>
      </c>
      <c r="G307" s="97">
        <v>12210</v>
      </c>
      <c r="H307" s="97">
        <v>12210</v>
      </c>
      <c r="I307" s="97">
        <v>12210</v>
      </c>
      <c r="J307" s="97">
        <v>685</v>
      </c>
      <c r="K307" s="129">
        <f t="shared" si="4"/>
        <v>5.6101556101556101E-2</v>
      </c>
    </row>
    <row r="308" spans="3:12" x14ac:dyDescent="0.25">
      <c r="C308" s="15">
        <v>635006</v>
      </c>
      <c r="D308" s="9" t="s">
        <v>265</v>
      </c>
      <c r="E308" s="9">
        <v>0</v>
      </c>
      <c r="F308" s="97"/>
      <c r="G308" s="97"/>
      <c r="H308" s="97"/>
      <c r="I308" s="97"/>
      <c r="J308" s="97"/>
      <c r="K308" s="129"/>
    </row>
    <row r="309" spans="3:12" x14ac:dyDescent="0.25">
      <c r="C309" s="36">
        <v>642006</v>
      </c>
      <c r="D309" s="37" t="s">
        <v>266</v>
      </c>
      <c r="E309" s="37">
        <v>1138</v>
      </c>
      <c r="F309" s="37">
        <v>2587</v>
      </c>
      <c r="G309" s="37">
        <v>2587</v>
      </c>
      <c r="H309" s="37">
        <v>2587</v>
      </c>
      <c r="I309" s="37">
        <v>2587</v>
      </c>
      <c r="J309" s="119">
        <f>SUM(J310:J315)</f>
        <v>2427</v>
      </c>
      <c r="K309" s="129">
        <f t="shared" si="4"/>
        <v>0.93815229996134519</v>
      </c>
    </row>
    <row r="310" spans="3:12" hidden="1" x14ac:dyDescent="0.25">
      <c r="C310" s="15">
        <v>642006</v>
      </c>
      <c r="D310" s="9" t="s">
        <v>267</v>
      </c>
      <c r="E310" s="9"/>
      <c r="F310" s="97">
        <v>1271</v>
      </c>
      <c r="G310" s="97">
        <v>1271</v>
      </c>
      <c r="H310" s="97">
        <v>1271</v>
      </c>
      <c r="I310" s="97">
        <v>1271</v>
      </c>
      <c r="J310" s="97">
        <v>1271</v>
      </c>
      <c r="K310" s="129">
        <f t="shared" si="4"/>
        <v>1</v>
      </c>
    </row>
    <row r="311" spans="3:12" hidden="1" x14ac:dyDescent="0.25">
      <c r="C311" s="15">
        <v>642006</v>
      </c>
      <c r="D311" s="9" t="s">
        <v>268</v>
      </c>
      <c r="E311" s="9"/>
      <c r="F311" s="97">
        <v>319</v>
      </c>
      <c r="G311" s="97">
        <v>319</v>
      </c>
      <c r="H311" s="97">
        <v>319</v>
      </c>
      <c r="I311" s="97">
        <v>319</v>
      </c>
      <c r="J311" s="97">
        <v>300</v>
      </c>
      <c r="K311" s="129">
        <f t="shared" si="4"/>
        <v>0.94043887147335425</v>
      </c>
    </row>
    <row r="312" spans="3:12" hidden="1" x14ac:dyDescent="0.25">
      <c r="C312" s="15">
        <v>642006</v>
      </c>
      <c r="D312" s="9" t="s">
        <v>269</v>
      </c>
      <c r="E312" s="9"/>
      <c r="F312" s="97">
        <v>344</v>
      </c>
      <c r="G312" s="97">
        <v>344</v>
      </c>
      <c r="H312" s="97">
        <v>344</v>
      </c>
      <c r="I312" s="97">
        <v>344</v>
      </c>
      <c r="J312" s="97">
        <v>338</v>
      </c>
      <c r="K312" s="129">
        <f t="shared" si="4"/>
        <v>0.98255813953488369</v>
      </c>
    </row>
    <row r="313" spans="3:12" hidden="1" x14ac:dyDescent="0.25">
      <c r="C313" s="15">
        <v>642006</v>
      </c>
      <c r="D313" s="9" t="s">
        <v>270</v>
      </c>
      <c r="E313" s="9"/>
      <c r="F313" s="97">
        <v>33</v>
      </c>
      <c r="G313" s="97">
        <v>33</v>
      </c>
      <c r="H313" s="97">
        <v>33</v>
      </c>
      <c r="I313" s="97">
        <v>33</v>
      </c>
      <c r="J313" s="97">
        <v>0</v>
      </c>
      <c r="K313" s="129">
        <f t="shared" si="4"/>
        <v>0</v>
      </c>
    </row>
    <row r="314" spans="3:12" hidden="1" x14ac:dyDescent="0.25">
      <c r="C314" s="15">
        <v>642006</v>
      </c>
      <c r="D314" s="9" t="s">
        <v>271</v>
      </c>
      <c r="E314" s="9"/>
      <c r="F314" s="97">
        <v>450</v>
      </c>
      <c r="G314" s="97">
        <v>450</v>
      </c>
      <c r="H314" s="97">
        <v>450</v>
      </c>
      <c r="I314" s="97">
        <v>450</v>
      </c>
      <c r="J314" s="97">
        <v>398</v>
      </c>
      <c r="K314" s="129">
        <f t="shared" si="4"/>
        <v>0.88444444444444448</v>
      </c>
    </row>
    <row r="315" spans="3:12" hidden="1" x14ac:dyDescent="0.25">
      <c r="C315" s="15">
        <v>642006</v>
      </c>
      <c r="D315" s="9" t="s">
        <v>272</v>
      </c>
      <c r="E315" s="9"/>
      <c r="F315" s="97">
        <v>170</v>
      </c>
      <c r="G315" s="97">
        <v>170</v>
      </c>
      <c r="H315" s="97">
        <v>170</v>
      </c>
      <c r="I315" s="97">
        <v>170</v>
      </c>
      <c r="J315" s="97">
        <v>120</v>
      </c>
      <c r="K315" s="129">
        <f t="shared" si="4"/>
        <v>0.70588235294117652</v>
      </c>
    </row>
    <row r="316" spans="3:12" x14ac:dyDescent="0.25">
      <c r="C316" s="15"/>
      <c r="D316" s="9"/>
      <c r="E316" s="9"/>
      <c r="F316" s="97"/>
      <c r="G316" s="97"/>
      <c r="H316" s="97"/>
      <c r="I316" s="97"/>
      <c r="J316" s="97"/>
      <c r="K316" s="129"/>
    </row>
    <row r="317" spans="3:12" ht="15.75" x14ac:dyDescent="0.25">
      <c r="C317" s="31" t="s">
        <v>273</v>
      </c>
      <c r="D317" s="14" t="s">
        <v>274</v>
      </c>
      <c r="E317" s="98">
        <v>8989</v>
      </c>
      <c r="F317" s="98">
        <v>18030</v>
      </c>
      <c r="G317" s="98">
        <v>18030</v>
      </c>
      <c r="H317" s="98">
        <v>18030</v>
      </c>
      <c r="I317" s="98">
        <v>18030</v>
      </c>
      <c r="J317" s="98">
        <f>SUM(J318:J320)</f>
        <v>8966</v>
      </c>
      <c r="K317" s="129">
        <f t="shared" si="4"/>
        <v>0.49728230726566836</v>
      </c>
    </row>
    <row r="318" spans="3:12" x14ac:dyDescent="0.25">
      <c r="C318" s="32">
        <v>610000</v>
      </c>
      <c r="D318" s="9" t="s">
        <v>275</v>
      </c>
      <c r="E318" s="12">
        <v>6336</v>
      </c>
      <c r="F318" s="97">
        <v>12700</v>
      </c>
      <c r="G318" s="97">
        <v>12700</v>
      </c>
      <c r="H318" s="97">
        <v>12700</v>
      </c>
      <c r="I318" s="97">
        <v>12700</v>
      </c>
      <c r="J318" s="97">
        <v>6336</v>
      </c>
      <c r="K318" s="129">
        <f t="shared" si="4"/>
        <v>0.49889763779527557</v>
      </c>
    </row>
    <row r="319" spans="3:12" x14ac:dyDescent="0.25">
      <c r="C319" s="32">
        <v>620000</v>
      </c>
      <c r="D319" s="9" t="s">
        <v>92</v>
      </c>
      <c r="E319" s="12">
        <v>2219</v>
      </c>
      <c r="F319" s="97">
        <v>4430</v>
      </c>
      <c r="G319" s="97">
        <v>4430</v>
      </c>
      <c r="H319" s="97">
        <v>4430</v>
      </c>
      <c r="I319" s="97">
        <v>4430</v>
      </c>
      <c r="J319" s="97">
        <v>2239</v>
      </c>
      <c r="K319" s="129">
        <f t="shared" si="4"/>
        <v>0.50541760722347628</v>
      </c>
    </row>
    <row r="320" spans="3:12" x14ac:dyDescent="0.25">
      <c r="C320" s="32">
        <v>633000</v>
      </c>
      <c r="D320" s="9" t="s">
        <v>93</v>
      </c>
      <c r="E320" s="12">
        <v>434</v>
      </c>
      <c r="F320" s="97">
        <v>900</v>
      </c>
      <c r="G320" s="97">
        <v>900</v>
      </c>
      <c r="H320" s="97">
        <v>900</v>
      </c>
      <c r="I320" s="97">
        <v>900</v>
      </c>
      <c r="J320" s="97">
        <v>391</v>
      </c>
      <c r="K320" s="129">
        <f t="shared" si="4"/>
        <v>0.43444444444444447</v>
      </c>
      <c r="L320" s="97"/>
    </row>
    <row r="321" spans="3:11" x14ac:dyDescent="0.25">
      <c r="C321" s="16"/>
      <c r="D321" s="12"/>
      <c r="E321" s="12"/>
      <c r="F321" s="97"/>
      <c r="G321" s="97"/>
      <c r="H321" s="97"/>
      <c r="I321" s="97"/>
      <c r="J321" s="97"/>
      <c r="K321" s="129"/>
    </row>
    <row r="322" spans="3:11" ht="15.75" x14ac:dyDescent="0.25">
      <c r="C322" s="13" t="s">
        <v>276</v>
      </c>
      <c r="D322" s="14" t="s">
        <v>277</v>
      </c>
      <c r="E322" s="14">
        <v>222574</v>
      </c>
      <c r="F322" s="98">
        <v>496100</v>
      </c>
      <c r="G322" s="98">
        <v>496100</v>
      </c>
      <c r="H322" s="98">
        <v>496100</v>
      </c>
      <c r="I322" s="98">
        <v>496100</v>
      </c>
      <c r="J322" s="98">
        <f>SUM(J323:J330)</f>
        <v>237987</v>
      </c>
      <c r="K322" s="129">
        <f t="shared" si="4"/>
        <v>0.47971578310824431</v>
      </c>
    </row>
    <row r="323" spans="3:11" x14ac:dyDescent="0.25">
      <c r="C323" s="15">
        <v>610000</v>
      </c>
      <c r="D323" s="9" t="s">
        <v>91</v>
      </c>
      <c r="E323" s="9">
        <v>130486</v>
      </c>
      <c r="F323" s="97">
        <v>274650</v>
      </c>
      <c r="G323" s="97">
        <v>274650</v>
      </c>
      <c r="H323" s="97">
        <v>274650</v>
      </c>
      <c r="I323" s="97">
        <v>274650</v>
      </c>
      <c r="J323" s="97">
        <v>138264</v>
      </c>
      <c r="K323" s="129">
        <f t="shared" si="4"/>
        <v>0.50341889677771712</v>
      </c>
    </row>
    <row r="324" spans="3:11" x14ac:dyDescent="0.25">
      <c r="C324" s="15">
        <v>620000</v>
      </c>
      <c r="D324" s="9" t="s">
        <v>92</v>
      </c>
      <c r="E324" s="9">
        <v>45742</v>
      </c>
      <c r="F324" s="97">
        <v>95900</v>
      </c>
      <c r="G324" s="97">
        <v>95900</v>
      </c>
      <c r="H324" s="97">
        <v>95900</v>
      </c>
      <c r="I324" s="97">
        <v>95900</v>
      </c>
      <c r="J324" s="97">
        <v>48812</v>
      </c>
      <c r="K324" s="129">
        <f t="shared" si="4"/>
        <v>0.50898852971845676</v>
      </c>
    </row>
    <row r="325" spans="3:11" x14ac:dyDescent="0.25">
      <c r="C325" s="15">
        <v>630000</v>
      </c>
      <c r="D325" s="9" t="s">
        <v>93</v>
      </c>
      <c r="E325" s="9">
        <v>44643</v>
      </c>
      <c r="F325" s="97">
        <v>107650</v>
      </c>
      <c r="G325" s="97">
        <v>107650</v>
      </c>
      <c r="H325" s="97">
        <v>107650</v>
      </c>
      <c r="I325" s="97">
        <v>107650</v>
      </c>
      <c r="J325" s="97">
        <v>47547</v>
      </c>
      <c r="K325" s="129">
        <f t="shared" si="4"/>
        <v>0.44168137482582442</v>
      </c>
    </row>
    <row r="326" spans="3:11" x14ac:dyDescent="0.25">
      <c r="C326" s="15">
        <v>635006</v>
      </c>
      <c r="D326" s="9" t="s">
        <v>278</v>
      </c>
      <c r="E326" s="9"/>
      <c r="F326" s="97"/>
      <c r="G326" s="97"/>
      <c r="H326" s="97"/>
      <c r="I326" s="97"/>
      <c r="J326" s="97"/>
      <c r="K326" s="129"/>
    </row>
    <row r="327" spans="3:11" x14ac:dyDescent="0.25">
      <c r="C327" s="15">
        <v>630000</v>
      </c>
      <c r="D327" s="9" t="s">
        <v>279</v>
      </c>
      <c r="E327" s="9"/>
      <c r="F327" s="97"/>
      <c r="G327" s="97"/>
      <c r="H327" s="97"/>
      <c r="I327" s="97"/>
      <c r="J327" s="97"/>
      <c r="K327" s="129"/>
    </row>
    <row r="328" spans="3:11" x14ac:dyDescent="0.25">
      <c r="C328" s="15">
        <v>637005</v>
      </c>
      <c r="D328" s="9" t="s">
        <v>473</v>
      </c>
      <c r="E328" s="9"/>
      <c r="F328" s="97">
        <v>2000</v>
      </c>
      <c r="G328" s="97">
        <v>2000</v>
      </c>
      <c r="H328" s="97">
        <v>2000</v>
      </c>
      <c r="I328" s="97">
        <v>2000</v>
      </c>
      <c r="J328" s="97">
        <v>550</v>
      </c>
      <c r="K328" s="129">
        <f t="shared" si="4"/>
        <v>0.27500000000000002</v>
      </c>
    </row>
    <row r="329" spans="3:11" x14ac:dyDescent="0.25">
      <c r="C329" s="15" t="s">
        <v>222</v>
      </c>
      <c r="D329" s="9" t="s">
        <v>280</v>
      </c>
      <c r="E329" s="9"/>
      <c r="F329" s="97"/>
      <c r="G329" s="97"/>
      <c r="H329" s="97"/>
      <c r="I329" s="97"/>
      <c r="J329" s="97"/>
      <c r="K329" s="129"/>
    </row>
    <row r="330" spans="3:11" x14ac:dyDescent="0.25">
      <c r="C330" s="15"/>
      <c r="D330" s="9" t="s">
        <v>281</v>
      </c>
      <c r="E330" s="9">
        <v>1703</v>
      </c>
      <c r="F330" s="97">
        <v>15900</v>
      </c>
      <c r="G330" s="97">
        <v>15900</v>
      </c>
      <c r="H330" s="97">
        <v>15900</v>
      </c>
      <c r="I330" s="97">
        <v>15900</v>
      </c>
      <c r="J330" s="97">
        <v>2814</v>
      </c>
      <c r="K330" s="129">
        <f t="shared" si="4"/>
        <v>0.1769811320754717</v>
      </c>
    </row>
    <row r="331" spans="3:11" x14ac:dyDescent="0.25">
      <c r="C331" s="15"/>
      <c r="D331" s="9"/>
      <c r="E331" s="9"/>
      <c r="F331" s="97"/>
      <c r="G331" s="97"/>
      <c r="H331" s="97"/>
      <c r="I331" s="97"/>
      <c r="J331" s="97"/>
      <c r="K331" s="129"/>
    </row>
    <row r="332" spans="3:11" ht="15.75" x14ac:dyDescent="0.25">
      <c r="C332" s="13" t="s">
        <v>282</v>
      </c>
      <c r="D332" s="14" t="s">
        <v>283</v>
      </c>
      <c r="E332" s="14">
        <v>571175</v>
      </c>
      <c r="F332" s="98">
        <v>1137528</v>
      </c>
      <c r="G332" s="98">
        <v>1137528</v>
      </c>
      <c r="H332" s="98">
        <v>1139136</v>
      </c>
      <c r="I332" s="98">
        <v>1139136</v>
      </c>
      <c r="J332" s="98">
        <f>SUM(J333:J361)</f>
        <v>595173</v>
      </c>
      <c r="K332" s="129">
        <f t="shared" si="4"/>
        <v>0.52247756194168216</v>
      </c>
    </row>
    <row r="333" spans="3:11" s="113" customFormat="1" x14ac:dyDescent="0.25">
      <c r="C333" s="36">
        <v>600000</v>
      </c>
      <c r="D333" s="10" t="s">
        <v>284</v>
      </c>
      <c r="E333" s="10">
        <v>227871</v>
      </c>
      <c r="F333" s="100">
        <v>461490</v>
      </c>
      <c r="G333" s="100">
        <v>461490</v>
      </c>
      <c r="H333" s="100">
        <v>462142</v>
      </c>
      <c r="I333" s="100">
        <v>462142</v>
      </c>
      <c r="J333" s="100">
        <v>238040</v>
      </c>
      <c r="K333" s="130">
        <f t="shared" si="4"/>
        <v>0.51507978067347271</v>
      </c>
    </row>
    <row r="334" spans="3:11" x14ac:dyDescent="0.25">
      <c r="C334" s="15"/>
      <c r="D334" s="9" t="s">
        <v>285</v>
      </c>
      <c r="E334" s="9">
        <v>726</v>
      </c>
      <c r="F334" s="97">
        <v>1200</v>
      </c>
      <c r="G334" s="97">
        <v>1200</v>
      </c>
      <c r="H334" s="97">
        <v>1200</v>
      </c>
      <c r="I334" s="97">
        <v>1200</v>
      </c>
      <c r="J334" s="97">
        <v>726</v>
      </c>
      <c r="K334" s="129">
        <f t="shared" si="4"/>
        <v>0.60499999999999998</v>
      </c>
    </row>
    <row r="335" spans="3:11" x14ac:dyDescent="0.25">
      <c r="C335" s="15"/>
      <c r="D335" s="9" t="s">
        <v>286</v>
      </c>
      <c r="E335" s="9">
        <v>249</v>
      </c>
      <c r="F335" s="97">
        <v>450</v>
      </c>
      <c r="G335" s="97">
        <v>450</v>
      </c>
      <c r="H335" s="97">
        <v>450</v>
      </c>
      <c r="I335" s="97">
        <v>450</v>
      </c>
      <c r="J335" s="97">
        <v>133</v>
      </c>
      <c r="K335" s="129">
        <f t="shared" si="4"/>
        <v>0.29555555555555557</v>
      </c>
    </row>
    <row r="336" spans="3:11" x14ac:dyDescent="0.25">
      <c r="C336" s="15"/>
      <c r="D336" s="9" t="s">
        <v>287</v>
      </c>
      <c r="E336" s="9">
        <v>3607</v>
      </c>
      <c r="F336" s="97">
        <v>6200</v>
      </c>
      <c r="G336" s="97">
        <v>6200</v>
      </c>
      <c r="H336" s="97">
        <v>6200</v>
      </c>
      <c r="I336" s="97">
        <v>6200</v>
      </c>
      <c r="J336" s="97">
        <v>4556</v>
      </c>
      <c r="K336" s="129">
        <f t="shared" si="4"/>
        <v>0.73483870967741938</v>
      </c>
    </row>
    <row r="337" spans="3:11" x14ac:dyDescent="0.25">
      <c r="C337" s="15"/>
      <c r="D337" s="9" t="s">
        <v>288</v>
      </c>
      <c r="E337" s="9">
        <v>5707</v>
      </c>
      <c r="F337" s="97">
        <v>9240</v>
      </c>
      <c r="G337" s="97">
        <v>9240</v>
      </c>
      <c r="H337" s="97">
        <v>9240</v>
      </c>
      <c r="I337" s="97">
        <v>9240</v>
      </c>
      <c r="J337" s="97">
        <v>5742</v>
      </c>
      <c r="K337" s="129">
        <f t="shared" si="4"/>
        <v>0.62142857142857144</v>
      </c>
    </row>
    <row r="338" spans="3:11" x14ac:dyDescent="0.25">
      <c r="C338" s="15"/>
      <c r="D338" s="9" t="s">
        <v>289</v>
      </c>
      <c r="E338" s="9">
        <v>7182</v>
      </c>
      <c r="F338" s="97">
        <v>13680</v>
      </c>
      <c r="G338" s="97">
        <v>13680</v>
      </c>
      <c r="H338" s="97">
        <v>13680</v>
      </c>
      <c r="I338" s="97">
        <v>13680</v>
      </c>
      <c r="J338" s="97">
        <v>6840</v>
      </c>
      <c r="K338" s="129">
        <f t="shared" si="4"/>
        <v>0.5</v>
      </c>
    </row>
    <row r="339" spans="3:11" x14ac:dyDescent="0.25">
      <c r="C339" s="15"/>
      <c r="D339" s="9" t="s">
        <v>290</v>
      </c>
      <c r="E339" s="9">
        <v>42031</v>
      </c>
      <c r="F339" s="97">
        <v>82635</v>
      </c>
      <c r="G339" s="97">
        <v>82635</v>
      </c>
      <c r="H339" s="97">
        <v>82635</v>
      </c>
      <c r="I339" s="97">
        <v>82635</v>
      </c>
      <c r="J339" s="97">
        <v>41317</v>
      </c>
      <c r="K339" s="129">
        <f t="shared" si="4"/>
        <v>0.49999394929509289</v>
      </c>
    </row>
    <row r="340" spans="3:11" x14ac:dyDescent="0.25">
      <c r="C340" s="15"/>
      <c r="D340" s="9" t="s">
        <v>291</v>
      </c>
      <c r="E340" s="9">
        <v>1610</v>
      </c>
      <c r="F340" s="97"/>
      <c r="G340" s="97"/>
      <c r="H340" s="97"/>
      <c r="I340" s="97"/>
      <c r="J340" s="97"/>
      <c r="K340" s="129"/>
    </row>
    <row r="341" spans="3:11" x14ac:dyDescent="0.25">
      <c r="C341" s="15"/>
      <c r="D341" s="9" t="s">
        <v>292</v>
      </c>
      <c r="E341" s="9">
        <v>333</v>
      </c>
      <c r="F341" s="97">
        <v>333</v>
      </c>
      <c r="G341" s="97">
        <v>333</v>
      </c>
      <c r="H341" s="97">
        <v>333</v>
      </c>
      <c r="I341" s="97">
        <v>333</v>
      </c>
      <c r="J341" s="97">
        <v>333</v>
      </c>
      <c r="K341" s="129">
        <f t="shared" si="4"/>
        <v>1</v>
      </c>
    </row>
    <row r="342" spans="3:11" x14ac:dyDescent="0.25">
      <c r="C342" s="15"/>
      <c r="D342" s="9" t="s">
        <v>293</v>
      </c>
      <c r="E342" s="9"/>
      <c r="F342" s="97"/>
      <c r="G342" s="97"/>
      <c r="H342" s="97"/>
      <c r="I342" s="97"/>
      <c r="J342" s="97"/>
      <c r="K342" s="129"/>
    </row>
    <row r="343" spans="3:11" x14ac:dyDescent="0.25">
      <c r="C343" s="15"/>
      <c r="D343" s="9" t="s">
        <v>294</v>
      </c>
      <c r="E343" s="9"/>
      <c r="F343" s="97"/>
      <c r="G343" s="97"/>
      <c r="H343" s="97"/>
      <c r="I343" s="97"/>
      <c r="J343" s="97"/>
      <c r="K343" s="129"/>
    </row>
    <row r="344" spans="3:11" x14ac:dyDescent="0.25">
      <c r="C344" s="15"/>
      <c r="D344" s="9" t="s">
        <v>147</v>
      </c>
      <c r="E344" s="9"/>
      <c r="F344" s="97"/>
      <c r="G344" s="97"/>
      <c r="H344" s="97"/>
      <c r="I344" s="97"/>
      <c r="J344" s="97"/>
      <c r="K344" s="129"/>
    </row>
    <row r="345" spans="3:11" x14ac:dyDescent="0.25">
      <c r="C345" s="15" t="s">
        <v>222</v>
      </c>
      <c r="D345" s="9" t="s">
        <v>295</v>
      </c>
      <c r="E345" s="9"/>
      <c r="F345" s="97"/>
      <c r="G345" s="97"/>
      <c r="H345" s="97"/>
      <c r="I345" s="97"/>
      <c r="J345" s="97">
        <v>652</v>
      </c>
      <c r="K345" s="129"/>
    </row>
    <row r="346" spans="3:11" x14ac:dyDescent="0.25">
      <c r="C346" s="15">
        <v>637005</v>
      </c>
      <c r="D346" s="9" t="s">
        <v>296</v>
      </c>
      <c r="E346" s="9"/>
      <c r="F346" s="97">
        <v>1000</v>
      </c>
      <c r="G346" s="97">
        <v>1000</v>
      </c>
      <c r="H346" s="97">
        <v>1000</v>
      </c>
      <c r="I346" s="97">
        <v>1000</v>
      </c>
      <c r="J346" s="97">
        <v>400</v>
      </c>
      <c r="K346" s="129">
        <f t="shared" si="4"/>
        <v>0.4</v>
      </c>
    </row>
    <row r="347" spans="3:11" s="113" customFormat="1" x14ac:dyDescent="0.25">
      <c r="C347" s="36">
        <v>600000</v>
      </c>
      <c r="D347" s="10" t="s">
        <v>297</v>
      </c>
      <c r="E347" s="10">
        <v>239941</v>
      </c>
      <c r="F347" s="100">
        <v>481041</v>
      </c>
      <c r="G347" s="100">
        <v>481041</v>
      </c>
      <c r="H347" s="100">
        <v>481997</v>
      </c>
      <c r="I347" s="100">
        <v>481997</v>
      </c>
      <c r="J347" s="100">
        <v>251857</v>
      </c>
      <c r="K347" s="130">
        <f t="shared" si="4"/>
        <v>0.52252814851544716</v>
      </c>
    </row>
    <row r="348" spans="3:11" s="126" customFormat="1" x14ac:dyDescent="0.25">
      <c r="C348" s="15" t="s">
        <v>222</v>
      </c>
      <c r="D348" s="20" t="s">
        <v>452</v>
      </c>
      <c r="E348" s="20"/>
      <c r="F348" s="97"/>
      <c r="G348" s="97"/>
      <c r="H348" s="97"/>
      <c r="I348" s="97"/>
      <c r="J348" s="97">
        <v>3600</v>
      </c>
      <c r="K348" s="131">
        <v>0</v>
      </c>
    </row>
    <row r="349" spans="3:11" x14ac:dyDescent="0.25">
      <c r="C349" s="15"/>
      <c r="D349" s="9" t="s">
        <v>298</v>
      </c>
      <c r="E349" s="9">
        <v>594</v>
      </c>
      <c r="F349" s="97">
        <v>600</v>
      </c>
      <c r="G349" s="97">
        <v>600</v>
      </c>
      <c r="H349" s="97">
        <v>600</v>
      </c>
      <c r="I349" s="97">
        <v>600</v>
      </c>
      <c r="J349" s="97">
        <v>594</v>
      </c>
      <c r="K349" s="129">
        <f t="shared" si="4"/>
        <v>0.99</v>
      </c>
    </row>
    <row r="350" spans="3:11" x14ac:dyDescent="0.25">
      <c r="C350" s="15"/>
      <c r="D350" s="9" t="s">
        <v>299</v>
      </c>
      <c r="E350" s="9">
        <v>183</v>
      </c>
      <c r="F350" s="97">
        <v>660</v>
      </c>
      <c r="G350" s="97">
        <v>660</v>
      </c>
      <c r="H350" s="97">
        <v>660</v>
      </c>
      <c r="I350" s="97">
        <v>660</v>
      </c>
      <c r="J350" s="97">
        <v>249</v>
      </c>
      <c r="K350" s="129">
        <f t="shared" si="4"/>
        <v>0.37727272727272726</v>
      </c>
    </row>
    <row r="351" spans="3:11" x14ac:dyDescent="0.25">
      <c r="C351" s="15"/>
      <c r="D351" s="9" t="s">
        <v>65</v>
      </c>
      <c r="E351" s="9">
        <v>190</v>
      </c>
      <c r="F351" s="97">
        <v>350</v>
      </c>
      <c r="G351" s="97">
        <v>350</v>
      </c>
      <c r="H351" s="97">
        <v>350</v>
      </c>
      <c r="I351" s="97">
        <v>350</v>
      </c>
      <c r="J351" s="97">
        <v>224</v>
      </c>
      <c r="K351" s="129">
        <f t="shared" ref="K351:K419" si="5">J351/I351</f>
        <v>0.64</v>
      </c>
    </row>
    <row r="352" spans="3:11" x14ac:dyDescent="0.25">
      <c r="C352" s="15"/>
      <c r="D352" s="9" t="s">
        <v>300</v>
      </c>
      <c r="E352" s="9">
        <v>5359</v>
      </c>
      <c r="F352" s="97">
        <v>8961</v>
      </c>
      <c r="G352" s="97">
        <v>8961</v>
      </c>
      <c r="H352" s="97">
        <v>8961</v>
      </c>
      <c r="I352" s="97">
        <v>8961</v>
      </c>
      <c r="J352" s="97">
        <v>5377</v>
      </c>
      <c r="K352" s="129">
        <f t="shared" si="5"/>
        <v>0.6000446378752371</v>
      </c>
    </row>
    <row r="353" spans="3:11" x14ac:dyDescent="0.25">
      <c r="C353" s="15"/>
      <c r="D353" s="9" t="s">
        <v>301</v>
      </c>
      <c r="E353" s="9">
        <v>6327</v>
      </c>
      <c r="F353" s="97">
        <v>15390</v>
      </c>
      <c r="G353" s="97">
        <v>15390</v>
      </c>
      <c r="H353" s="97">
        <v>15390</v>
      </c>
      <c r="I353" s="97">
        <v>15390</v>
      </c>
      <c r="J353" s="97">
        <v>7695</v>
      </c>
      <c r="K353" s="129">
        <f t="shared" si="5"/>
        <v>0.5</v>
      </c>
    </row>
    <row r="354" spans="3:11" x14ac:dyDescent="0.25">
      <c r="C354" s="15"/>
      <c r="D354" s="9" t="s">
        <v>302</v>
      </c>
      <c r="E354" s="9">
        <v>28671</v>
      </c>
      <c r="F354" s="97">
        <v>51765</v>
      </c>
      <c r="G354" s="97">
        <v>51765</v>
      </c>
      <c r="H354" s="97">
        <v>51765</v>
      </c>
      <c r="I354" s="97">
        <v>51765</v>
      </c>
      <c r="J354" s="97">
        <v>25882</v>
      </c>
      <c r="K354" s="129">
        <f t="shared" si="5"/>
        <v>0.49999034096397177</v>
      </c>
    </row>
    <row r="355" spans="3:11" x14ac:dyDescent="0.25">
      <c r="C355" s="15"/>
      <c r="D355" s="9" t="s">
        <v>303</v>
      </c>
      <c r="E355" s="9">
        <v>261</v>
      </c>
      <c r="F355" s="97"/>
      <c r="G355" s="97"/>
      <c r="H355" s="97"/>
      <c r="I355" s="97"/>
      <c r="J355" s="97"/>
      <c r="K355" s="129"/>
    </row>
    <row r="356" spans="3:11" x14ac:dyDescent="0.25">
      <c r="C356" s="15" t="s">
        <v>222</v>
      </c>
      <c r="D356" s="9" t="s">
        <v>295</v>
      </c>
      <c r="E356" s="9"/>
      <c r="F356" s="97"/>
      <c r="G356" s="97"/>
      <c r="H356" s="97"/>
      <c r="I356" s="97"/>
      <c r="J356" s="97">
        <v>956</v>
      </c>
      <c r="K356" s="129"/>
    </row>
    <row r="357" spans="3:11" x14ac:dyDescent="0.25">
      <c r="C357" s="15"/>
      <c r="D357" s="9" t="s">
        <v>304</v>
      </c>
      <c r="E357" s="9">
        <v>333</v>
      </c>
      <c r="F357" s="97">
        <v>333</v>
      </c>
      <c r="G357" s="97">
        <v>333</v>
      </c>
      <c r="H357" s="97">
        <v>333</v>
      </c>
      <c r="I357" s="97">
        <v>333</v>
      </c>
      <c r="J357" s="97">
        <v>0</v>
      </c>
      <c r="K357" s="129">
        <f t="shared" si="5"/>
        <v>0</v>
      </c>
    </row>
    <row r="358" spans="3:11" x14ac:dyDescent="0.25">
      <c r="C358" s="15"/>
      <c r="D358" s="9" t="s">
        <v>305</v>
      </c>
      <c r="E358" s="9"/>
      <c r="F358" s="97">
        <v>1200</v>
      </c>
      <c r="G358" s="97">
        <v>1200</v>
      </c>
      <c r="H358" s="97">
        <v>1200</v>
      </c>
      <c r="I358" s="97">
        <v>1200</v>
      </c>
      <c r="J358" s="97"/>
      <c r="K358" s="129">
        <f t="shared" si="5"/>
        <v>0</v>
      </c>
    </row>
    <row r="359" spans="3:11" x14ac:dyDescent="0.25">
      <c r="C359" s="15"/>
      <c r="D359" s="9" t="s">
        <v>147</v>
      </c>
      <c r="E359" s="9"/>
      <c r="F359" s="97"/>
      <c r="G359" s="97"/>
      <c r="H359" s="97"/>
      <c r="I359" s="97"/>
      <c r="J359" s="97"/>
      <c r="K359" s="129"/>
    </row>
    <row r="360" spans="3:11" x14ac:dyDescent="0.25">
      <c r="C360" s="15"/>
      <c r="D360" s="9" t="s">
        <v>294</v>
      </c>
      <c r="E360" s="9"/>
      <c r="F360" s="97"/>
      <c r="G360" s="97"/>
      <c r="H360" s="97"/>
      <c r="I360" s="97"/>
      <c r="J360" s="97"/>
      <c r="K360" s="129"/>
    </row>
    <row r="361" spans="3:11" x14ac:dyDescent="0.25">
      <c r="C361" s="15">
        <v>637005</v>
      </c>
      <c r="D361" s="9" t="s">
        <v>296</v>
      </c>
      <c r="E361" s="9"/>
      <c r="F361" s="97">
        <v>1000</v>
      </c>
      <c r="G361" s="97">
        <v>1000</v>
      </c>
      <c r="H361" s="97">
        <v>1000</v>
      </c>
      <c r="I361" s="97">
        <v>1000</v>
      </c>
      <c r="J361" s="97"/>
      <c r="K361" s="129">
        <f t="shared" si="5"/>
        <v>0</v>
      </c>
    </row>
    <row r="362" spans="3:11" x14ac:dyDescent="0.25">
      <c r="C362" s="16"/>
      <c r="D362" s="12"/>
      <c r="E362" s="12"/>
      <c r="F362" s="97"/>
      <c r="G362" s="97"/>
      <c r="H362" s="97"/>
      <c r="I362" s="97"/>
      <c r="J362" s="97"/>
      <c r="K362" s="129"/>
    </row>
    <row r="363" spans="3:11" ht="15.75" x14ac:dyDescent="0.25">
      <c r="C363" s="33" t="s">
        <v>306</v>
      </c>
      <c r="D363" s="34" t="s">
        <v>307</v>
      </c>
      <c r="E363" s="34">
        <v>0</v>
      </c>
      <c r="F363" s="34">
        <v>250</v>
      </c>
      <c r="G363" s="34">
        <v>250</v>
      </c>
      <c r="H363" s="34">
        <v>250</v>
      </c>
      <c r="I363" s="34">
        <v>250</v>
      </c>
      <c r="J363" s="98">
        <f>SUM(J364:J365)</f>
        <v>0</v>
      </c>
      <c r="K363" s="129">
        <f t="shared" si="5"/>
        <v>0</v>
      </c>
    </row>
    <row r="364" spans="3:11" x14ac:dyDescent="0.25">
      <c r="C364" s="16">
        <v>642004</v>
      </c>
      <c r="D364" s="11" t="s">
        <v>308</v>
      </c>
      <c r="E364" s="11">
        <v>0</v>
      </c>
      <c r="F364" s="97">
        <v>135</v>
      </c>
      <c r="G364" s="97">
        <v>135</v>
      </c>
      <c r="H364" s="97">
        <v>135</v>
      </c>
      <c r="I364" s="97">
        <v>135</v>
      </c>
      <c r="J364" s="97"/>
      <c r="K364" s="129">
        <f t="shared" si="5"/>
        <v>0</v>
      </c>
    </row>
    <row r="365" spans="3:11" x14ac:dyDescent="0.25">
      <c r="C365" s="16">
        <v>642004</v>
      </c>
      <c r="D365" s="11" t="s">
        <v>309</v>
      </c>
      <c r="E365" s="11"/>
      <c r="F365" s="97">
        <v>115</v>
      </c>
      <c r="G365" s="97">
        <v>115</v>
      </c>
      <c r="H365" s="97">
        <v>115</v>
      </c>
      <c r="I365" s="97">
        <v>115</v>
      </c>
      <c r="J365" s="97"/>
      <c r="K365" s="129">
        <f t="shared" si="5"/>
        <v>0</v>
      </c>
    </row>
    <row r="366" spans="3:11" x14ac:dyDescent="0.25">
      <c r="C366" s="16"/>
      <c r="D366" s="12"/>
      <c r="E366" s="12"/>
      <c r="F366" s="97"/>
      <c r="G366" s="97"/>
      <c r="H366" s="97"/>
      <c r="I366" s="97"/>
      <c r="J366" s="97"/>
      <c r="K366" s="129"/>
    </row>
    <row r="367" spans="3:11" ht="15.75" x14ac:dyDescent="0.25">
      <c r="C367" s="35" t="s">
        <v>310</v>
      </c>
      <c r="D367" s="22" t="s">
        <v>311</v>
      </c>
      <c r="E367" s="98">
        <v>373571</v>
      </c>
      <c r="F367" s="98">
        <v>746512</v>
      </c>
      <c r="G367" s="98">
        <v>746512</v>
      </c>
      <c r="H367" s="98">
        <v>746512</v>
      </c>
      <c r="I367" s="98">
        <v>746512</v>
      </c>
      <c r="J367" s="98">
        <f>SUM(J368:J370)</f>
        <v>386522</v>
      </c>
      <c r="K367" s="129">
        <f t="shared" si="5"/>
        <v>0.51777064534796491</v>
      </c>
    </row>
    <row r="368" spans="3:11" x14ac:dyDescent="0.25">
      <c r="C368" s="15">
        <v>600000</v>
      </c>
      <c r="D368" s="9" t="s">
        <v>312</v>
      </c>
      <c r="E368" s="12">
        <v>206402</v>
      </c>
      <c r="F368" s="97">
        <v>408278</v>
      </c>
      <c r="G368" s="97">
        <v>408278</v>
      </c>
      <c r="H368" s="97">
        <v>408278</v>
      </c>
      <c r="I368" s="97">
        <v>408278</v>
      </c>
      <c r="J368" s="97">
        <v>211219</v>
      </c>
      <c r="K368" s="129">
        <f t="shared" si="5"/>
        <v>0.51734112540964738</v>
      </c>
    </row>
    <row r="369" spans="3:11" x14ac:dyDescent="0.25">
      <c r="C369" s="15">
        <v>642005</v>
      </c>
      <c r="D369" s="9" t="s">
        <v>313</v>
      </c>
      <c r="E369" s="12">
        <v>126149</v>
      </c>
      <c r="F369" s="97">
        <v>249988</v>
      </c>
      <c r="G369" s="97">
        <v>249988</v>
      </c>
      <c r="H369" s="97">
        <v>249988</v>
      </c>
      <c r="I369" s="97">
        <v>249988</v>
      </c>
      <c r="J369" s="97">
        <v>130190</v>
      </c>
      <c r="K369" s="129">
        <f t="shared" si="5"/>
        <v>0.52078499767988862</v>
      </c>
    </row>
    <row r="370" spans="3:11" x14ac:dyDescent="0.25">
      <c r="C370" s="15">
        <v>642005</v>
      </c>
      <c r="D370" s="9" t="s">
        <v>314</v>
      </c>
      <c r="E370" s="12">
        <v>41020</v>
      </c>
      <c r="F370" s="97">
        <v>88246</v>
      </c>
      <c r="G370" s="97">
        <v>88246</v>
      </c>
      <c r="H370" s="97">
        <v>88246</v>
      </c>
      <c r="I370" s="97">
        <v>88246</v>
      </c>
      <c r="J370" s="97">
        <v>45113</v>
      </c>
      <c r="K370" s="129">
        <f t="shared" si="5"/>
        <v>0.51121863880515828</v>
      </c>
    </row>
    <row r="371" spans="3:11" x14ac:dyDescent="0.25">
      <c r="C371" s="15"/>
      <c r="D371" s="9"/>
      <c r="E371" s="9"/>
      <c r="F371" s="97"/>
      <c r="G371" s="97"/>
      <c r="H371" s="97"/>
      <c r="I371" s="97"/>
      <c r="J371" s="97"/>
      <c r="K371" s="129"/>
    </row>
    <row r="372" spans="3:11" ht="15.75" x14ac:dyDescent="0.25">
      <c r="C372" s="24" t="s">
        <v>310</v>
      </c>
      <c r="D372" s="22" t="s">
        <v>315</v>
      </c>
      <c r="E372" s="105">
        <v>8527</v>
      </c>
      <c r="F372" s="105">
        <v>19565</v>
      </c>
      <c r="G372" s="105">
        <v>19565</v>
      </c>
      <c r="H372" s="105">
        <v>19565</v>
      </c>
      <c r="I372" s="105">
        <v>19565</v>
      </c>
      <c r="J372" s="105">
        <f>SUM(J373:J374)</f>
        <v>10214</v>
      </c>
      <c r="K372" s="129">
        <f t="shared" si="5"/>
        <v>0.52205468949654998</v>
      </c>
    </row>
    <row r="373" spans="3:11" x14ac:dyDescent="0.25">
      <c r="C373" s="15">
        <v>647011</v>
      </c>
      <c r="D373" s="9" t="s">
        <v>316</v>
      </c>
      <c r="E373" s="12">
        <v>0</v>
      </c>
      <c r="F373" s="97"/>
      <c r="G373" s="97"/>
      <c r="H373" s="97"/>
      <c r="I373" s="97"/>
      <c r="J373" s="97"/>
      <c r="K373" s="129"/>
    </row>
    <row r="374" spans="3:11" x14ac:dyDescent="0.25">
      <c r="C374" s="19">
        <v>642004</v>
      </c>
      <c r="D374" s="20" t="s">
        <v>317</v>
      </c>
      <c r="E374" s="12">
        <v>8527</v>
      </c>
      <c r="F374" s="97">
        <v>19565</v>
      </c>
      <c r="G374" s="97">
        <v>19565</v>
      </c>
      <c r="H374" s="97">
        <v>19565</v>
      </c>
      <c r="I374" s="97">
        <v>19565</v>
      </c>
      <c r="J374" s="97">
        <v>10214</v>
      </c>
      <c r="K374" s="129">
        <f t="shared" si="5"/>
        <v>0.52205468949654998</v>
      </c>
    </row>
    <row r="375" spans="3:11" x14ac:dyDescent="0.25">
      <c r="C375" s="19"/>
      <c r="D375" s="20"/>
      <c r="E375" s="20"/>
      <c r="F375" s="100"/>
      <c r="G375" s="100"/>
      <c r="H375" s="100"/>
      <c r="I375" s="100"/>
      <c r="J375" s="100"/>
      <c r="K375" s="129"/>
    </row>
    <row r="376" spans="3:11" ht="15.75" x14ac:dyDescent="0.25">
      <c r="C376" s="35" t="s">
        <v>318</v>
      </c>
      <c r="D376" s="22" t="s">
        <v>319</v>
      </c>
      <c r="E376" s="98">
        <v>137738</v>
      </c>
      <c r="F376" s="98">
        <v>134188</v>
      </c>
      <c r="G376" s="98">
        <v>134188</v>
      </c>
      <c r="H376" s="98">
        <v>134188</v>
      </c>
      <c r="I376" s="98">
        <v>134188</v>
      </c>
      <c r="J376" s="98">
        <f>SUM(J377:J382)</f>
        <v>86793</v>
      </c>
      <c r="K376" s="129">
        <f t="shared" si="5"/>
        <v>0.64680150236980949</v>
      </c>
    </row>
    <row r="377" spans="3:11" x14ac:dyDescent="0.25">
      <c r="C377" s="15">
        <v>600000</v>
      </c>
      <c r="D377" s="9" t="s">
        <v>320</v>
      </c>
      <c r="E377" s="12">
        <v>137216</v>
      </c>
      <c r="F377" s="97">
        <v>130788</v>
      </c>
      <c r="G377" s="97">
        <v>130788</v>
      </c>
      <c r="H377" s="97">
        <v>130788</v>
      </c>
      <c r="I377" s="97">
        <v>130788</v>
      </c>
      <c r="J377" s="97">
        <v>65394</v>
      </c>
      <c r="K377" s="129">
        <f t="shared" si="5"/>
        <v>0.5</v>
      </c>
    </row>
    <row r="378" spans="3:11" x14ac:dyDescent="0.25">
      <c r="C378" s="15" t="s">
        <v>222</v>
      </c>
      <c r="D378" s="9" t="s">
        <v>465</v>
      </c>
      <c r="E378" s="12"/>
      <c r="F378" s="97"/>
      <c r="G378" s="97"/>
      <c r="H378" s="97"/>
      <c r="I378" s="97"/>
      <c r="J378" s="97">
        <v>2766</v>
      </c>
      <c r="K378" s="129"/>
    </row>
    <row r="379" spans="3:11" x14ac:dyDescent="0.25">
      <c r="C379" s="15" t="s">
        <v>222</v>
      </c>
      <c r="D379" s="9" t="s">
        <v>321</v>
      </c>
      <c r="E379" s="12">
        <v>0</v>
      </c>
      <c r="F379" s="97">
        <v>2400</v>
      </c>
      <c r="G379" s="97">
        <v>2400</v>
      </c>
      <c r="H379" s="97">
        <v>2400</v>
      </c>
      <c r="I379" s="97">
        <v>2400</v>
      </c>
      <c r="J379" s="97">
        <v>2360</v>
      </c>
      <c r="K379" s="129">
        <f t="shared" si="5"/>
        <v>0.98333333333333328</v>
      </c>
    </row>
    <row r="380" spans="3:11" x14ac:dyDescent="0.25">
      <c r="C380" s="15" t="s">
        <v>222</v>
      </c>
      <c r="D380" s="9" t="s">
        <v>464</v>
      </c>
      <c r="E380" s="12"/>
      <c r="F380" s="97"/>
      <c r="G380" s="97"/>
      <c r="H380" s="97"/>
      <c r="I380" s="97"/>
      <c r="J380" s="97">
        <v>15681</v>
      </c>
      <c r="K380" s="129"/>
    </row>
    <row r="381" spans="3:11" x14ac:dyDescent="0.25">
      <c r="C381" s="15"/>
      <c r="D381" s="9" t="s">
        <v>322</v>
      </c>
      <c r="E381" s="12">
        <v>0</v>
      </c>
      <c r="F381" s="97"/>
      <c r="G381" s="97"/>
      <c r="H381" s="97"/>
      <c r="I381" s="97"/>
      <c r="J381" s="97"/>
      <c r="K381" s="129"/>
    </row>
    <row r="382" spans="3:11" x14ac:dyDescent="0.25">
      <c r="C382" s="15"/>
      <c r="D382" s="9" t="s">
        <v>300</v>
      </c>
      <c r="E382" s="9">
        <v>522</v>
      </c>
      <c r="F382" s="97">
        <v>1000</v>
      </c>
      <c r="G382" s="97">
        <v>1000</v>
      </c>
      <c r="H382" s="97">
        <v>1000</v>
      </c>
      <c r="I382" s="97">
        <v>1000</v>
      </c>
      <c r="J382" s="97">
        <v>592</v>
      </c>
      <c r="K382" s="129">
        <f t="shared" si="5"/>
        <v>0.59199999999999997</v>
      </c>
    </row>
    <row r="383" spans="3:11" x14ac:dyDescent="0.25">
      <c r="C383" s="15"/>
      <c r="D383" s="9"/>
      <c r="E383" s="9"/>
      <c r="F383" s="97"/>
      <c r="G383" s="97"/>
      <c r="H383" s="97"/>
      <c r="I383" s="97"/>
      <c r="J383" s="97"/>
      <c r="K383" s="129"/>
    </row>
    <row r="384" spans="3:11" ht="15.75" x14ac:dyDescent="0.25">
      <c r="C384" s="13" t="s">
        <v>323</v>
      </c>
      <c r="D384" s="14" t="s">
        <v>324</v>
      </c>
      <c r="E384" s="14">
        <v>38584</v>
      </c>
      <c r="F384" s="98">
        <v>194592</v>
      </c>
      <c r="G384" s="98">
        <v>195092</v>
      </c>
      <c r="H384" s="98">
        <v>195092</v>
      </c>
      <c r="I384" s="98">
        <v>195092</v>
      </c>
      <c r="J384" s="98">
        <f>SUM(J385+J392+J399+J403+J406)</f>
        <v>104341</v>
      </c>
      <c r="K384" s="129">
        <f t="shared" si="5"/>
        <v>0.53482972136222906</v>
      </c>
    </row>
    <row r="385" spans="1:90" x14ac:dyDescent="0.25">
      <c r="C385" s="36" t="s">
        <v>325</v>
      </c>
      <c r="D385" s="37" t="s">
        <v>326</v>
      </c>
      <c r="E385" s="37">
        <v>33301</v>
      </c>
      <c r="F385" s="101">
        <v>88096</v>
      </c>
      <c r="G385" s="101">
        <v>88096</v>
      </c>
      <c r="H385" s="101">
        <v>88096</v>
      </c>
      <c r="I385" s="101">
        <v>88096</v>
      </c>
      <c r="J385" s="101">
        <f>SUM(J386:J391)</f>
        <v>71649</v>
      </c>
      <c r="K385" s="129">
        <f t="shared" si="5"/>
        <v>0.81330593897566295</v>
      </c>
    </row>
    <row r="386" spans="1:90" x14ac:dyDescent="0.25">
      <c r="C386" s="15">
        <v>610000</v>
      </c>
      <c r="D386" s="9" t="s">
        <v>327</v>
      </c>
      <c r="E386" s="9">
        <v>22155</v>
      </c>
      <c r="F386" s="97">
        <v>45000</v>
      </c>
      <c r="G386" s="97">
        <v>45000</v>
      </c>
      <c r="H386" s="97">
        <v>45000</v>
      </c>
      <c r="I386" s="97">
        <v>45000</v>
      </c>
      <c r="J386" s="97">
        <v>20575</v>
      </c>
      <c r="K386" s="129">
        <f t="shared" si="5"/>
        <v>0.4572222222222222</v>
      </c>
      <c r="O386" s="113"/>
    </row>
    <row r="387" spans="1:90" x14ac:dyDescent="0.25">
      <c r="C387" s="15">
        <v>620000</v>
      </c>
      <c r="D387" s="9" t="s">
        <v>92</v>
      </c>
      <c r="E387" s="9">
        <v>7514</v>
      </c>
      <c r="F387" s="97">
        <v>16000</v>
      </c>
      <c r="G387" s="97">
        <v>16000</v>
      </c>
      <c r="H387" s="97">
        <v>16000</v>
      </c>
      <c r="I387" s="97">
        <v>16000</v>
      </c>
      <c r="J387" s="97">
        <v>7154</v>
      </c>
      <c r="K387" s="129">
        <f t="shared" si="5"/>
        <v>0.44712499999999999</v>
      </c>
    </row>
    <row r="388" spans="1:90" x14ac:dyDescent="0.25">
      <c r="C388" s="15">
        <v>642015</v>
      </c>
      <c r="D388" s="9" t="s">
        <v>471</v>
      </c>
      <c r="E388" s="9"/>
      <c r="F388" s="97"/>
      <c r="G388" s="97"/>
      <c r="H388" s="97"/>
      <c r="I388" s="97"/>
      <c r="J388" s="97">
        <v>211</v>
      </c>
      <c r="K388" s="129"/>
    </row>
    <row r="389" spans="1:90" x14ac:dyDescent="0.25">
      <c r="C389" s="15" t="s">
        <v>156</v>
      </c>
      <c r="D389" s="9" t="s">
        <v>328</v>
      </c>
      <c r="E389" s="9">
        <v>2362</v>
      </c>
      <c r="F389" s="97">
        <v>600</v>
      </c>
      <c r="G389" s="97">
        <v>600</v>
      </c>
      <c r="H389" s="97">
        <v>600</v>
      </c>
      <c r="I389" s="97">
        <v>600</v>
      </c>
      <c r="J389" s="97">
        <v>2677</v>
      </c>
      <c r="K389" s="129">
        <f t="shared" si="5"/>
        <v>4.4616666666666669</v>
      </c>
    </row>
    <row r="390" spans="1:90" s="111" customFormat="1" x14ac:dyDescent="0.25">
      <c r="A390" s="125"/>
      <c r="B390" s="125"/>
      <c r="C390" s="15">
        <v>637037</v>
      </c>
      <c r="D390" s="9" t="s">
        <v>470</v>
      </c>
      <c r="E390" s="9"/>
      <c r="F390" s="97"/>
      <c r="G390" s="97"/>
      <c r="H390" s="97"/>
      <c r="I390" s="97"/>
      <c r="J390" s="97">
        <v>14536</v>
      </c>
      <c r="K390" s="129"/>
      <c r="L390" s="125"/>
      <c r="M390" s="125"/>
      <c r="N390" s="125"/>
      <c r="O390" s="125"/>
      <c r="P390" s="125"/>
      <c r="Q390" s="125"/>
      <c r="R390" s="125"/>
      <c r="S390" s="125"/>
      <c r="T390" s="125"/>
      <c r="U390" s="125"/>
      <c r="V390" s="125"/>
      <c r="W390" s="125"/>
      <c r="X390" s="125"/>
      <c r="Y390" s="125"/>
      <c r="Z390" s="125"/>
      <c r="AA390" s="125"/>
      <c r="AB390" s="125"/>
      <c r="AC390" s="125"/>
      <c r="AD390" s="125"/>
      <c r="AE390" s="125"/>
      <c r="AF390" s="125"/>
      <c r="AG390" s="125"/>
      <c r="AH390" s="125"/>
      <c r="AI390" s="125"/>
      <c r="AJ390" s="125"/>
      <c r="AK390" s="125"/>
      <c r="AL390" s="125"/>
      <c r="AM390" s="125"/>
      <c r="AN390" s="125"/>
      <c r="AO390" s="125"/>
      <c r="AP390" s="125"/>
      <c r="AQ390" s="125"/>
      <c r="AR390" s="125"/>
      <c r="AS390" s="125"/>
      <c r="AT390" s="125"/>
      <c r="AU390" s="125"/>
      <c r="AV390" s="125"/>
      <c r="AW390" s="125"/>
      <c r="AX390" s="125"/>
      <c r="AY390" s="125"/>
      <c r="AZ390" s="125"/>
      <c r="BA390" s="125"/>
      <c r="BB390" s="125"/>
      <c r="BC390" s="125"/>
      <c r="BD390" s="125"/>
      <c r="BE390" s="125"/>
      <c r="BF390" s="125"/>
      <c r="BG390" s="125"/>
      <c r="BH390" s="125"/>
      <c r="BI390" s="125"/>
      <c r="BJ390" s="125"/>
      <c r="BK390" s="125"/>
      <c r="BL390" s="125"/>
      <c r="BM390" s="125"/>
      <c r="BN390" s="125"/>
      <c r="BO390" s="125"/>
      <c r="BP390" s="125"/>
      <c r="BQ390" s="125"/>
      <c r="BR390" s="125"/>
      <c r="BS390" s="125"/>
      <c r="BT390" s="125"/>
      <c r="BU390" s="125"/>
      <c r="BV390" s="125"/>
      <c r="BW390" s="125"/>
      <c r="BX390" s="125"/>
      <c r="BY390" s="125"/>
      <c r="BZ390" s="125"/>
      <c r="CA390" s="125"/>
      <c r="CB390" s="125"/>
      <c r="CC390" s="125"/>
      <c r="CD390" s="125"/>
      <c r="CE390" s="125"/>
      <c r="CF390" s="125"/>
      <c r="CG390" s="125"/>
      <c r="CH390" s="125"/>
      <c r="CI390" s="125"/>
      <c r="CJ390" s="125"/>
      <c r="CK390" s="125"/>
      <c r="CL390" s="125"/>
    </row>
    <row r="391" spans="1:90" s="118" customFormat="1" x14ac:dyDescent="0.25">
      <c r="A391" s="125"/>
      <c r="B391" s="125"/>
      <c r="C391" s="15">
        <v>630000</v>
      </c>
      <c r="D391" s="9" t="s">
        <v>93</v>
      </c>
      <c r="E391" s="9">
        <v>840</v>
      </c>
      <c r="F391" s="97">
        <v>26496</v>
      </c>
      <c r="G391" s="97">
        <v>26496</v>
      </c>
      <c r="H391" s="97">
        <v>26496</v>
      </c>
      <c r="I391" s="97">
        <v>26496</v>
      </c>
      <c r="J391" s="97">
        <v>26496</v>
      </c>
      <c r="K391" s="129">
        <f t="shared" si="5"/>
        <v>1</v>
      </c>
      <c r="L391" s="125"/>
      <c r="M391" s="125"/>
      <c r="N391" s="125"/>
      <c r="O391" s="125"/>
      <c r="P391" s="125"/>
      <c r="Q391" s="125"/>
      <c r="R391" s="125"/>
      <c r="S391" s="125"/>
      <c r="T391" s="125"/>
      <c r="U391" s="125"/>
      <c r="V391" s="125"/>
      <c r="W391" s="125"/>
      <c r="X391" s="125"/>
      <c r="Y391" s="125"/>
      <c r="Z391" s="125"/>
      <c r="AA391" s="125"/>
      <c r="AB391" s="125"/>
      <c r="AC391" s="125"/>
      <c r="AD391" s="125"/>
      <c r="AE391" s="125"/>
      <c r="AF391" s="125"/>
      <c r="AG391" s="125"/>
      <c r="AH391" s="125"/>
      <c r="AI391" s="125"/>
      <c r="AJ391" s="125"/>
      <c r="AK391" s="125"/>
      <c r="AL391" s="125"/>
      <c r="AM391" s="125"/>
      <c r="AN391" s="125"/>
      <c r="AO391" s="125"/>
      <c r="AP391" s="125"/>
      <c r="AQ391" s="125"/>
      <c r="AR391" s="125"/>
      <c r="AS391" s="125"/>
      <c r="AT391" s="125"/>
      <c r="AU391" s="125"/>
      <c r="AV391" s="125"/>
      <c r="AW391" s="125"/>
      <c r="AX391" s="125"/>
      <c r="AY391" s="125"/>
      <c r="AZ391" s="125"/>
      <c r="BA391" s="125"/>
      <c r="BB391" s="125"/>
      <c r="BC391" s="125"/>
      <c r="BD391" s="125"/>
      <c r="BE391" s="125"/>
      <c r="BF391" s="125"/>
      <c r="BG391" s="125"/>
      <c r="BH391" s="125"/>
      <c r="BI391" s="125"/>
      <c r="BJ391" s="125"/>
      <c r="BK391" s="125"/>
      <c r="BL391" s="125"/>
      <c r="BM391" s="125"/>
      <c r="BN391" s="125"/>
      <c r="BO391" s="125"/>
      <c r="BP391" s="125"/>
      <c r="BQ391" s="125"/>
      <c r="BR391" s="125"/>
      <c r="BS391" s="125"/>
      <c r="BT391" s="125"/>
      <c r="BU391" s="125"/>
      <c r="BV391" s="125"/>
      <c r="BW391" s="125"/>
      <c r="BX391" s="125"/>
      <c r="BY391" s="125"/>
      <c r="BZ391" s="125"/>
      <c r="CA391" s="125"/>
      <c r="CB391" s="125"/>
      <c r="CC391" s="125"/>
      <c r="CD391" s="125"/>
      <c r="CE391" s="125"/>
      <c r="CF391" s="125"/>
      <c r="CG391" s="125"/>
      <c r="CH391" s="125"/>
      <c r="CI391" s="125"/>
      <c r="CJ391" s="125"/>
      <c r="CK391" s="125"/>
      <c r="CL391" s="125"/>
    </row>
    <row r="392" spans="1:90" x14ac:dyDescent="0.25">
      <c r="A392" s="125"/>
      <c r="B392" s="125"/>
      <c r="C392" s="36" t="s">
        <v>222</v>
      </c>
      <c r="D392" s="37" t="s">
        <v>330</v>
      </c>
      <c r="E392" s="37">
        <v>0</v>
      </c>
      <c r="F392" s="100">
        <v>66496</v>
      </c>
      <c r="G392" s="100">
        <v>66496</v>
      </c>
      <c r="H392" s="100">
        <v>66496</v>
      </c>
      <c r="I392" s="100">
        <v>66496</v>
      </c>
      <c r="J392" s="100">
        <f>SUM(J393:J397)</f>
        <v>21106</v>
      </c>
      <c r="K392" s="129">
        <f t="shared" si="5"/>
        <v>0.31740255052935518</v>
      </c>
      <c r="L392" s="125"/>
      <c r="M392" s="125"/>
      <c r="N392" s="125"/>
      <c r="O392" s="125"/>
      <c r="P392" s="125"/>
      <c r="Q392" s="125"/>
      <c r="R392" s="125"/>
      <c r="S392" s="125"/>
      <c r="T392" s="125"/>
      <c r="U392" s="125"/>
      <c r="V392" s="125"/>
      <c r="W392" s="125"/>
      <c r="X392" s="125"/>
      <c r="Y392" s="125"/>
      <c r="Z392" s="125"/>
      <c r="AA392" s="125"/>
      <c r="AB392" s="125"/>
      <c r="AC392" s="125"/>
      <c r="AD392" s="125"/>
      <c r="AE392" s="125"/>
      <c r="AF392" s="125"/>
      <c r="AG392" s="125"/>
      <c r="AH392" s="125"/>
      <c r="AI392" s="125"/>
      <c r="AJ392" s="125"/>
      <c r="AK392" s="125"/>
      <c r="AL392" s="125"/>
      <c r="AM392" s="125"/>
      <c r="AN392" s="125"/>
      <c r="AO392" s="125"/>
      <c r="AP392" s="125"/>
      <c r="AQ392" s="125"/>
      <c r="AR392" s="125"/>
      <c r="AS392" s="125"/>
      <c r="AT392" s="125"/>
      <c r="AU392" s="125"/>
      <c r="AV392" s="125"/>
      <c r="AW392" s="125"/>
      <c r="AX392" s="125"/>
      <c r="AY392" s="125"/>
      <c r="AZ392" s="125"/>
      <c r="BA392" s="125"/>
      <c r="BB392" s="125"/>
      <c r="BC392" s="125"/>
      <c r="BD392" s="125"/>
      <c r="BE392" s="125"/>
      <c r="BF392" s="125"/>
      <c r="BG392" s="125"/>
      <c r="BH392" s="125"/>
      <c r="BI392" s="125"/>
      <c r="BJ392" s="125"/>
      <c r="BK392" s="125"/>
      <c r="BL392" s="125"/>
      <c r="BM392" s="125"/>
      <c r="BN392" s="125"/>
      <c r="BO392" s="125"/>
      <c r="BP392" s="125"/>
      <c r="BQ392" s="125"/>
      <c r="BR392" s="125"/>
      <c r="BS392" s="125"/>
      <c r="BT392" s="125"/>
      <c r="BU392" s="125"/>
      <c r="BV392" s="125"/>
      <c r="BW392" s="125"/>
      <c r="BX392" s="125"/>
      <c r="BY392" s="125"/>
      <c r="BZ392" s="125"/>
      <c r="CA392" s="125"/>
      <c r="CB392" s="125"/>
      <c r="CC392" s="125"/>
      <c r="CD392" s="125"/>
      <c r="CE392" s="125"/>
      <c r="CF392" s="125"/>
      <c r="CG392" s="125"/>
      <c r="CH392" s="125"/>
      <c r="CI392" s="125"/>
      <c r="CJ392" s="125"/>
      <c r="CK392" s="125"/>
      <c r="CL392" s="125"/>
    </row>
    <row r="393" spans="1:90" x14ac:dyDescent="0.25">
      <c r="A393" s="125"/>
      <c r="B393" s="125"/>
      <c r="C393" s="15">
        <v>610000</v>
      </c>
      <c r="D393" s="9" t="s">
        <v>327</v>
      </c>
      <c r="E393" s="9"/>
      <c r="F393" s="97">
        <v>18000</v>
      </c>
      <c r="G393" s="97">
        <v>18000</v>
      </c>
      <c r="H393" s="97">
        <v>18000</v>
      </c>
      <c r="I393" s="97">
        <v>18000</v>
      </c>
      <c r="J393" s="97">
        <v>0</v>
      </c>
      <c r="K393" s="129">
        <f t="shared" si="5"/>
        <v>0</v>
      </c>
      <c r="L393" s="125"/>
      <c r="M393" s="125"/>
      <c r="N393" s="125"/>
      <c r="O393" s="125"/>
      <c r="P393" s="125"/>
      <c r="Q393" s="125"/>
      <c r="R393" s="125"/>
      <c r="S393" s="125"/>
      <c r="T393" s="125"/>
      <c r="U393" s="125"/>
      <c r="V393" s="125"/>
      <c r="W393" s="125"/>
      <c r="X393" s="125"/>
      <c r="Y393" s="125"/>
      <c r="Z393" s="125"/>
      <c r="AA393" s="125"/>
      <c r="AB393" s="125"/>
      <c r="AC393" s="125"/>
      <c r="AD393" s="125"/>
      <c r="AE393" s="125"/>
      <c r="AF393" s="125"/>
      <c r="AG393" s="125"/>
      <c r="AH393" s="125"/>
      <c r="AI393" s="125"/>
      <c r="AJ393" s="125"/>
      <c r="AK393" s="125"/>
      <c r="AL393" s="125"/>
      <c r="AM393" s="125"/>
      <c r="AN393" s="125"/>
      <c r="AO393" s="125"/>
      <c r="AP393" s="125"/>
      <c r="AQ393" s="125"/>
      <c r="AR393" s="125"/>
      <c r="AS393" s="125"/>
      <c r="AT393" s="125"/>
      <c r="AU393" s="125"/>
      <c r="AV393" s="125"/>
      <c r="AW393" s="125"/>
      <c r="AX393" s="125"/>
      <c r="AY393" s="125"/>
      <c r="AZ393" s="125"/>
      <c r="BA393" s="125"/>
      <c r="BB393" s="125"/>
      <c r="BC393" s="125"/>
      <c r="BD393" s="125"/>
      <c r="BE393" s="125"/>
      <c r="BF393" s="125"/>
      <c r="BG393" s="125"/>
      <c r="BH393" s="125"/>
      <c r="BI393" s="125"/>
      <c r="BJ393" s="125"/>
      <c r="BK393" s="125"/>
      <c r="BL393" s="125"/>
      <c r="BM393" s="125"/>
      <c r="BN393" s="125"/>
      <c r="BO393" s="125"/>
      <c r="BP393" s="125"/>
      <c r="BQ393" s="125"/>
      <c r="BR393" s="125"/>
      <c r="BS393" s="125"/>
      <c r="BT393" s="125"/>
      <c r="BU393" s="125"/>
      <c r="BV393" s="125"/>
      <c r="BW393" s="125"/>
      <c r="BX393" s="125"/>
      <c r="BY393" s="125"/>
      <c r="BZ393" s="125"/>
      <c r="CA393" s="125"/>
      <c r="CB393" s="125"/>
      <c r="CC393" s="125"/>
      <c r="CD393" s="125"/>
      <c r="CE393" s="125"/>
      <c r="CF393" s="125"/>
      <c r="CG393" s="125"/>
      <c r="CH393" s="125"/>
      <c r="CI393" s="125"/>
      <c r="CJ393" s="125"/>
      <c r="CK393" s="125"/>
      <c r="CL393" s="125"/>
    </row>
    <row r="394" spans="1:90" x14ac:dyDescent="0.25">
      <c r="A394" s="125"/>
      <c r="B394" s="125"/>
      <c r="C394" s="15">
        <v>620000</v>
      </c>
      <c r="D394" s="9" t="s">
        <v>331</v>
      </c>
      <c r="E394" s="9"/>
      <c r="F394" s="97">
        <v>6300</v>
      </c>
      <c r="G394" s="97">
        <v>6300</v>
      </c>
      <c r="H394" s="97">
        <v>6300</v>
      </c>
      <c r="I394" s="97">
        <v>6300</v>
      </c>
      <c r="J394" s="97">
        <v>0</v>
      </c>
      <c r="K394" s="129">
        <f t="shared" si="5"/>
        <v>0</v>
      </c>
      <c r="L394" s="125"/>
      <c r="M394" s="125"/>
      <c r="N394" s="125"/>
      <c r="O394" s="125"/>
      <c r="P394" s="125"/>
      <c r="Q394" s="125"/>
      <c r="R394" s="125"/>
      <c r="S394" s="125"/>
      <c r="T394" s="125"/>
      <c r="U394" s="125"/>
      <c r="V394" s="125"/>
      <c r="W394" s="125"/>
      <c r="X394" s="125"/>
      <c r="Y394" s="125"/>
      <c r="Z394" s="125"/>
      <c r="AA394" s="125"/>
      <c r="AB394" s="125"/>
      <c r="AC394" s="125"/>
      <c r="AD394" s="125"/>
      <c r="AE394" s="125"/>
      <c r="AF394" s="125"/>
      <c r="AG394" s="125"/>
      <c r="AH394" s="125"/>
      <c r="AI394" s="125"/>
      <c r="AJ394" s="125"/>
      <c r="AK394" s="125"/>
      <c r="AL394" s="125"/>
      <c r="AM394" s="125"/>
      <c r="AN394" s="125"/>
      <c r="AO394" s="125"/>
      <c r="AP394" s="125"/>
      <c r="AQ394" s="125"/>
      <c r="AR394" s="125"/>
      <c r="AS394" s="125"/>
      <c r="AT394" s="125"/>
      <c r="AU394" s="125"/>
      <c r="AV394" s="125"/>
      <c r="AW394" s="125"/>
      <c r="AX394" s="125"/>
      <c r="AY394" s="125"/>
      <c r="AZ394" s="125"/>
      <c r="BA394" s="125"/>
      <c r="BB394" s="125"/>
      <c r="BC394" s="125"/>
      <c r="BD394" s="125"/>
      <c r="BE394" s="125"/>
      <c r="BF394" s="125"/>
      <c r="BG394" s="125"/>
      <c r="BH394" s="125"/>
      <c r="BI394" s="125"/>
      <c r="BJ394" s="125"/>
      <c r="BK394" s="125"/>
      <c r="BL394" s="125"/>
      <c r="BM394" s="125"/>
      <c r="BN394" s="125"/>
      <c r="BO394" s="125"/>
      <c r="BP394" s="125"/>
      <c r="BQ394" s="125"/>
      <c r="BR394" s="125"/>
      <c r="BS394" s="125"/>
      <c r="BT394" s="125"/>
      <c r="BU394" s="125"/>
      <c r="BV394" s="125"/>
      <c r="BW394" s="125"/>
      <c r="BX394" s="125"/>
      <c r="BY394" s="125"/>
      <c r="BZ394" s="125"/>
      <c r="CA394" s="125"/>
      <c r="CB394" s="125"/>
      <c r="CC394" s="125"/>
      <c r="CD394" s="125"/>
      <c r="CE394" s="125"/>
      <c r="CF394" s="125"/>
      <c r="CG394" s="125"/>
      <c r="CH394" s="125"/>
      <c r="CI394" s="125"/>
      <c r="CJ394" s="125"/>
      <c r="CK394" s="125"/>
      <c r="CL394" s="125"/>
    </row>
    <row r="395" spans="1:90" x14ac:dyDescent="0.25">
      <c r="A395" s="125"/>
      <c r="B395" s="125"/>
      <c r="C395" s="15" t="s">
        <v>156</v>
      </c>
      <c r="D395" s="9" t="s">
        <v>93</v>
      </c>
      <c r="E395" s="9">
        <v>430</v>
      </c>
      <c r="F395" s="97">
        <v>15700</v>
      </c>
      <c r="G395" s="97">
        <v>15700</v>
      </c>
      <c r="H395" s="97">
        <v>15700</v>
      </c>
      <c r="I395" s="97">
        <v>15700</v>
      </c>
      <c r="J395" s="97"/>
      <c r="K395" s="129">
        <f t="shared" si="5"/>
        <v>0</v>
      </c>
      <c r="L395" s="125"/>
      <c r="M395" s="125"/>
      <c r="N395" s="125"/>
      <c r="O395" s="125"/>
      <c r="P395" s="125"/>
      <c r="Q395" s="125"/>
      <c r="R395" s="125"/>
      <c r="S395" s="125"/>
      <c r="T395" s="125"/>
      <c r="U395" s="125"/>
      <c r="V395" s="125"/>
      <c r="W395" s="125"/>
      <c r="X395" s="125"/>
      <c r="Y395" s="125"/>
      <c r="Z395" s="125"/>
      <c r="AA395" s="125"/>
      <c r="AB395" s="125"/>
      <c r="AC395" s="125"/>
      <c r="AD395" s="125"/>
      <c r="AE395" s="125"/>
      <c r="AF395" s="125"/>
      <c r="AG395" s="125"/>
      <c r="AH395" s="125"/>
      <c r="AI395" s="125"/>
      <c r="AJ395" s="125"/>
      <c r="AK395" s="125"/>
      <c r="AL395" s="125"/>
      <c r="AM395" s="125"/>
      <c r="AN395" s="125"/>
      <c r="AO395" s="125"/>
      <c r="AP395" s="125"/>
      <c r="AQ395" s="125"/>
      <c r="AR395" s="125"/>
      <c r="AS395" s="125"/>
      <c r="AT395" s="125"/>
      <c r="AU395" s="125"/>
      <c r="AV395" s="125"/>
      <c r="AW395" s="125"/>
      <c r="AX395" s="125"/>
      <c r="AY395" s="125"/>
      <c r="AZ395" s="125"/>
      <c r="BA395" s="125"/>
      <c r="BB395" s="125"/>
      <c r="BC395" s="125"/>
      <c r="BD395" s="125"/>
      <c r="BE395" s="125"/>
      <c r="BF395" s="125"/>
      <c r="BG395" s="125"/>
      <c r="BH395" s="125"/>
      <c r="BI395" s="125"/>
      <c r="BJ395" s="125"/>
      <c r="BK395" s="125"/>
      <c r="BL395" s="125"/>
      <c r="BM395" s="125"/>
      <c r="BN395" s="125"/>
      <c r="BO395" s="125"/>
      <c r="BP395" s="125"/>
      <c r="BQ395" s="125"/>
      <c r="BR395" s="125"/>
      <c r="BS395" s="125"/>
      <c r="BT395" s="125"/>
      <c r="BU395" s="125"/>
      <c r="BV395" s="125"/>
      <c r="BW395" s="125"/>
      <c r="BX395" s="125"/>
      <c r="BY395" s="125"/>
      <c r="BZ395" s="125"/>
      <c r="CA395" s="125"/>
      <c r="CB395" s="125"/>
      <c r="CC395" s="125"/>
      <c r="CD395" s="125"/>
      <c r="CE395" s="125"/>
      <c r="CF395" s="125"/>
      <c r="CG395" s="125"/>
      <c r="CH395" s="125"/>
      <c r="CI395" s="125"/>
      <c r="CJ395" s="125"/>
      <c r="CK395" s="125"/>
      <c r="CL395" s="125"/>
    </row>
    <row r="396" spans="1:90" s="118" customFormat="1" x14ac:dyDescent="0.25">
      <c r="A396" s="125"/>
      <c r="B396" s="125"/>
      <c r="C396" s="15" t="s">
        <v>329</v>
      </c>
      <c r="D396" s="9" t="s">
        <v>51</v>
      </c>
      <c r="E396" s="9"/>
      <c r="F396" s="97">
        <v>26496</v>
      </c>
      <c r="G396" s="97">
        <v>26496</v>
      </c>
      <c r="H396" s="97">
        <v>26496</v>
      </c>
      <c r="I396" s="97">
        <v>26496</v>
      </c>
      <c r="J396" s="97"/>
      <c r="K396" s="129">
        <f t="shared" si="5"/>
        <v>0</v>
      </c>
      <c r="L396" s="125"/>
      <c r="M396" s="125"/>
      <c r="N396" s="125"/>
      <c r="O396" s="125"/>
      <c r="P396" s="125"/>
      <c r="Q396" s="125"/>
      <c r="R396" s="125"/>
      <c r="S396" s="125"/>
      <c r="T396" s="125"/>
      <c r="U396" s="125"/>
      <c r="V396" s="125"/>
      <c r="W396" s="125"/>
      <c r="X396" s="125"/>
      <c r="Y396" s="125"/>
      <c r="Z396" s="125"/>
      <c r="AA396" s="125"/>
      <c r="AB396" s="125"/>
      <c r="AC396" s="125"/>
      <c r="AD396" s="125"/>
      <c r="AE396" s="125"/>
      <c r="AF396" s="125"/>
      <c r="AG396" s="125"/>
      <c r="AH396" s="125"/>
      <c r="AI396" s="125"/>
      <c r="AJ396" s="125"/>
      <c r="AK396" s="125"/>
      <c r="AL396" s="125"/>
      <c r="AM396" s="125"/>
      <c r="AN396" s="125"/>
      <c r="AO396" s="125"/>
      <c r="AP396" s="125"/>
      <c r="AQ396" s="125"/>
      <c r="AR396" s="125"/>
      <c r="AS396" s="125"/>
      <c r="AT396" s="125"/>
      <c r="AU396" s="125"/>
      <c r="AV396" s="125"/>
      <c r="AW396" s="125"/>
      <c r="AX396" s="125"/>
      <c r="AY396" s="125"/>
      <c r="AZ396" s="125"/>
      <c r="BA396" s="125"/>
      <c r="BB396" s="125"/>
      <c r="BC396" s="125"/>
      <c r="BD396" s="125"/>
      <c r="BE396" s="125"/>
      <c r="BF396" s="125"/>
      <c r="BG396" s="125"/>
      <c r="BH396" s="125"/>
      <c r="BI396" s="125"/>
      <c r="BJ396" s="125"/>
      <c r="BK396" s="125"/>
      <c r="BL396" s="125"/>
      <c r="BM396" s="125"/>
      <c r="BN396" s="125"/>
      <c r="BO396" s="125"/>
      <c r="BP396" s="125"/>
      <c r="BQ396" s="125"/>
      <c r="BR396" s="125"/>
      <c r="BS396" s="125"/>
      <c r="BT396" s="125"/>
      <c r="BU396" s="125"/>
      <c r="BV396" s="125"/>
      <c r="BW396" s="125"/>
      <c r="BX396" s="125"/>
      <c r="BY396" s="125"/>
      <c r="BZ396" s="125"/>
      <c r="CA396" s="125"/>
      <c r="CB396" s="125"/>
      <c r="CC396" s="125"/>
      <c r="CD396" s="125"/>
      <c r="CE396" s="125"/>
      <c r="CF396" s="125"/>
      <c r="CG396" s="125"/>
      <c r="CH396" s="125"/>
      <c r="CI396" s="125"/>
      <c r="CJ396" s="125"/>
      <c r="CK396" s="125"/>
      <c r="CL396" s="125"/>
    </row>
    <row r="397" spans="1:90" x14ac:dyDescent="0.25">
      <c r="A397" s="125"/>
      <c r="B397" s="125"/>
      <c r="C397" s="15">
        <v>637005</v>
      </c>
      <c r="D397" s="9" t="s">
        <v>332</v>
      </c>
      <c r="E397" s="9"/>
      <c r="F397" s="97"/>
      <c r="G397" s="97"/>
      <c r="H397" s="97"/>
      <c r="I397" s="97"/>
      <c r="J397" s="97">
        <v>21106</v>
      </c>
      <c r="K397" s="129"/>
      <c r="L397" s="127"/>
      <c r="M397" s="127"/>
      <c r="N397" s="127"/>
      <c r="O397" s="127"/>
    </row>
    <row r="398" spans="1:90" ht="15.75" x14ac:dyDescent="0.25">
      <c r="C398" s="15"/>
      <c r="D398" s="9"/>
      <c r="E398" s="9"/>
      <c r="F398" s="96"/>
      <c r="G398" s="96"/>
      <c r="H398" s="96"/>
      <c r="I398" s="96"/>
      <c r="J398" s="96"/>
      <c r="K398" s="129"/>
    </row>
    <row r="399" spans="1:90" x14ac:dyDescent="0.25">
      <c r="C399" s="38" t="s">
        <v>333</v>
      </c>
      <c r="D399" s="10" t="s">
        <v>334</v>
      </c>
      <c r="E399" s="10">
        <v>497</v>
      </c>
      <c r="F399" s="101">
        <v>1800</v>
      </c>
      <c r="G399" s="101">
        <v>1800</v>
      </c>
      <c r="H399" s="101">
        <v>1800</v>
      </c>
      <c r="I399" s="101">
        <v>1800</v>
      </c>
      <c r="J399" s="101">
        <f>SUM(J400:J402)</f>
        <v>627</v>
      </c>
      <c r="K399" s="129">
        <f t="shared" si="5"/>
        <v>0.34833333333333333</v>
      </c>
    </row>
    <row r="400" spans="1:90" x14ac:dyDescent="0.25">
      <c r="C400" s="19">
        <v>637013</v>
      </c>
      <c r="D400" s="20" t="s">
        <v>335</v>
      </c>
      <c r="E400" s="20">
        <v>247</v>
      </c>
      <c r="F400" s="97">
        <v>800</v>
      </c>
      <c r="G400" s="97">
        <v>0</v>
      </c>
      <c r="H400" s="97">
        <v>0</v>
      </c>
      <c r="I400" s="97">
        <v>0</v>
      </c>
      <c r="J400" s="97"/>
      <c r="K400" s="129"/>
    </row>
    <row r="401" spans="3:11" x14ac:dyDescent="0.25">
      <c r="C401" s="19">
        <v>642026</v>
      </c>
      <c r="D401" s="20" t="s">
        <v>335</v>
      </c>
      <c r="E401" s="20">
        <v>250</v>
      </c>
      <c r="F401" s="97"/>
      <c r="G401" s="97">
        <v>800</v>
      </c>
      <c r="H401" s="97">
        <v>800</v>
      </c>
      <c r="I401" s="97">
        <v>800</v>
      </c>
      <c r="J401" s="97">
        <v>367</v>
      </c>
      <c r="K401" s="129">
        <f t="shared" si="5"/>
        <v>0.45874999999999999</v>
      </c>
    </row>
    <row r="402" spans="3:11" x14ac:dyDescent="0.25">
      <c r="C402" s="19" t="s">
        <v>329</v>
      </c>
      <c r="D402" s="20" t="s">
        <v>336</v>
      </c>
      <c r="E402" s="20"/>
      <c r="F402" s="97">
        <v>1000</v>
      </c>
      <c r="G402" s="97">
        <v>1000</v>
      </c>
      <c r="H402" s="97">
        <v>1000</v>
      </c>
      <c r="I402" s="97">
        <v>1000</v>
      </c>
      <c r="J402" s="97">
        <v>260</v>
      </c>
      <c r="K402" s="129">
        <f t="shared" si="5"/>
        <v>0.26</v>
      </c>
    </row>
    <row r="403" spans="3:11" x14ac:dyDescent="0.25">
      <c r="C403" s="38" t="s">
        <v>337</v>
      </c>
      <c r="D403" s="10" t="s">
        <v>338</v>
      </c>
      <c r="E403" s="10">
        <v>0</v>
      </c>
      <c r="F403" s="107">
        <v>500</v>
      </c>
      <c r="G403" s="107">
        <v>500</v>
      </c>
      <c r="H403" s="107">
        <v>500</v>
      </c>
      <c r="I403" s="107">
        <v>500</v>
      </c>
      <c r="J403" s="107">
        <f>J404</f>
        <v>0</v>
      </c>
      <c r="K403" s="129">
        <f t="shared" si="5"/>
        <v>0</v>
      </c>
    </row>
    <row r="404" spans="3:11" x14ac:dyDescent="0.25">
      <c r="C404" s="19">
        <v>642001</v>
      </c>
      <c r="D404" s="20" t="s">
        <v>339</v>
      </c>
      <c r="E404" s="20"/>
      <c r="F404" s="97">
        <v>500</v>
      </c>
      <c r="G404" s="97">
        <v>500</v>
      </c>
      <c r="H404" s="97">
        <v>500</v>
      </c>
      <c r="I404" s="97">
        <v>500</v>
      </c>
      <c r="J404" s="97"/>
      <c r="K404" s="129">
        <f t="shared" si="5"/>
        <v>0</v>
      </c>
    </row>
    <row r="405" spans="3:11" x14ac:dyDescent="0.25">
      <c r="C405" s="81"/>
      <c r="D405" s="20"/>
      <c r="E405" s="20"/>
      <c r="F405" s="97"/>
      <c r="G405" s="97"/>
      <c r="H405" s="97"/>
      <c r="I405" s="97"/>
      <c r="J405" s="97"/>
      <c r="K405" s="129"/>
    </row>
    <row r="406" spans="3:11" x14ac:dyDescent="0.25">
      <c r="C406" s="36" t="s">
        <v>340</v>
      </c>
      <c r="D406" s="37" t="s">
        <v>341</v>
      </c>
      <c r="E406" s="37">
        <v>4786</v>
      </c>
      <c r="F406" s="101">
        <v>37700</v>
      </c>
      <c r="G406" s="101">
        <v>38200</v>
      </c>
      <c r="H406" s="101">
        <v>38200</v>
      </c>
      <c r="I406" s="101">
        <v>38200</v>
      </c>
      <c r="J406" s="101">
        <f>SUM(J407:J417)</f>
        <v>10959</v>
      </c>
      <c r="K406" s="129">
        <f t="shared" si="5"/>
        <v>0.28688481675392669</v>
      </c>
    </row>
    <row r="407" spans="3:11" x14ac:dyDescent="0.25">
      <c r="C407" s="15">
        <v>633000</v>
      </c>
      <c r="D407" s="9" t="s">
        <v>342</v>
      </c>
      <c r="E407" s="9">
        <v>0</v>
      </c>
      <c r="F407" s="97">
        <v>4500</v>
      </c>
      <c r="G407" s="97">
        <v>4500</v>
      </c>
      <c r="H407" s="97">
        <v>4500</v>
      </c>
      <c r="I407" s="97">
        <v>4500</v>
      </c>
      <c r="J407" s="97">
        <v>402</v>
      </c>
      <c r="K407" s="129">
        <f t="shared" si="5"/>
        <v>8.9333333333333334E-2</v>
      </c>
    </row>
    <row r="408" spans="3:11" x14ac:dyDescent="0.25">
      <c r="C408" s="15" t="s">
        <v>222</v>
      </c>
      <c r="D408" s="9" t="s">
        <v>343</v>
      </c>
      <c r="E408" s="9"/>
      <c r="F408" s="97">
        <v>17280</v>
      </c>
      <c r="G408" s="97">
        <v>17280</v>
      </c>
      <c r="H408" s="97">
        <v>17280</v>
      </c>
      <c r="I408" s="97">
        <v>17280</v>
      </c>
      <c r="J408" s="97"/>
      <c r="K408" s="129">
        <f t="shared" si="5"/>
        <v>0</v>
      </c>
    </row>
    <row r="409" spans="3:11" x14ac:dyDescent="0.25">
      <c r="C409" s="15">
        <v>634004</v>
      </c>
      <c r="D409" s="9" t="s">
        <v>344</v>
      </c>
      <c r="E409" s="9"/>
      <c r="F409" s="97">
        <v>200</v>
      </c>
      <c r="G409" s="97">
        <v>200</v>
      </c>
      <c r="H409" s="97">
        <v>200</v>
      </c>
      <c r="I409" s="97">
        <v>200</v>
      </c>
      <c r="J409" s="97"/>
      <c r="K409" s="129">
        <f t="shared" si="5"/>
        <v>0</v>
      </c>
    </row>
    <row r="410" spans="3:11" x14ac:dyDescent="0.25">
      <c r="C410" s="15">
        <v>637005</v>
      </c>
      <c r="D410" s="9" t="s">
        <v>345</v>
      </c>
      <c r="E410" s="9"/>
      <c r="F410" s="97">
        <v>1300</v>
      </c>
      <c r="G410" s="97">
        <v>1300</v>
      </c>
      <c r="H410" s="97">
        <v>1300</v>
      </c>
      <c r="I410" s="97">
        <v>1300</v>
      </c>
      <c r="J410" s="97"/>
      <c r="K410" s="129">
        <f t="shared" si="5"/>
        <v>0</v>
      </c>
    </row>
    <row r="411" spans="3:11" x14ac:dyDescent="0.25">
      <c r="C411" s="15">
        <v>637014</v>
      </c>
      <c r="D411" s="9" t="s">
        <v>346</v>
      </c>
      <c r="E411" s="9">
        <v>2112</v>
      </c>
      <c r="F411" s="97">
        <v>3600</v>
      </c>
      <c r="G411" s="97">
        <v>3600</v>
      </c>
      <c r="H411" s="97">
        <v>3600</v>
      </c>
      <c r="I411" s="97">
        <v>3600</v>
      </c>
      <c r="J411" s="97">
        <v>1971</v>
      </c>
      <c r="K411" s="129">
        <f t="shared" si="5"/>
        <v>0.54749999999999999</v>
      </c>
    </row>
    <row r="412" spans="3:11" x14ac:dyDescent="0.25">
      <c r="C412" s="15">
        <v>637014</v>
      </c>
      <c r="D412" s="9" t="s">
        <v>347</v>
      </c>
      <c r="E412" s="9">
        <v>1195</v>
      </c>
      <c r="F412" s="97">
        <v>2200</v>
      </c>
      <c r="G412" s="97">
        <v>2200</v>
      </c>
      <c r="H412" s="97">
        <v>2200</v>
      </c>
      <c r="I412" s="97">
        <v>2200</v>
      </c>
      <c r="J412" s="97">
        <v>767</v>
      </c>
      <c r="K412" s="129">
        <f t="shared" si="5"/>
        <v>0.34863636363636363</v>
      </c>
    </row>
    <row r="413" spans="3:11" x14ac:dyDescent="0.25">
      <c r="C413" s="15">
        <v>637014</v>
      </c>
      <c r="D413" s="9" t="s">
        <v>348</v>
      </c>
      <c r="E413" s="9">
        <v>998</v>
      </c>
      <c r="F413" s="97">
        <v>3200</v>
      </c>
      <c r="G413" s="97">
        <v>3200</v>
      </c>
      <c r="H413" s="97">
        <v>3200</v>
      </c>
      <c r="I413" s="97">
        <v>3200</v>
      </c>
      <c r="J413" s="97">
        <v>811</v>
      </c>
      <c r="K413" s="129">
        <f t="shared" si="5"/>
        <v>0.25343749999999998</v>
      </c>
    </row>
    <row r="414" spans="3:11" x14ac:dyDescent="0.25">
      <c r="C414" s="15">
        <v>637037</v>
      </c>
      <c r="D414" s="9" t="s">
        <v>472</v>
      </c>
      <c r="E414" s="9"/>
      <c r="F414" s="97"/>
      <c r="G414" s="97"/>
      <c r="H414" s="97"/>
      <c r="I414" s="97"/>
      <c r="J414" s="97">
        <v>6593</v>
      </c>
      <c r="K414" s="129"/>
    </row>
    <row r="415" spans="3:11" x14ac:dyDescent="0.25">
      <c r="C415" s="15">
        <v>633009</v>
      </c>
      <c r="D415" s="9" t="s">
        <v>349</v>
      </c>
      <c r="E415" s="9">
        <v>100</v>
      </c>
      <c r="F415" s="97">
        <v>100</v>
      </c>
      <c r="G415" s="97">
        <v>100</v>
      </c>
      <c r="H415" s="97">
        <v>100</v>
      </c>
      <c r="I415" s="97">
        <v>100</v>
      </c>
      <c r="J415" s="97">
        <v>17</v>
      </c>
      <c r="K415" s="129">
        <f t="shared" si="5"/>
        <v>0.17</v>
      </c>
    </row>
    <row r="416" spans="3:11" x14ac:dyDescent="0.25">
      <c r="C416" s="15">
        <v>642007</v>
      </c>
      <c r="D416" s="9" t="s">
        <v>350</v>
      </c>
      <c r="E416" s="9"/>
      <c r="F416" s="97">
        <v>4500</v>
      </c>
      <c r="G416" s="97">
        <v>5000</v>
      </c>
      <c r="H416" s="97">
        <v>5000</v>
      </c>
      <c r="I416" s="97">
        <v>5000</v>
      </c>
      <c r="J416" s="97"/>
      <c r="K416" s="129">
        <f t="shared" si="5"/>
        <v>0</v>
      </c>
    </row>
    <row r="417" spans="3:11" x14ac:dyDescent="0.25">
      <c r="C417" s="15">
        <v>642026</v>
      </c>
      <c r="D417" s="9" t="s">
        <v>351</v>
      </c>
      <c r="E417" s="9">
        <v>381</v>
      </c>
      <c r="F417" s="97">
        <v>820</v>
      </c>
      <c r="G417" s="97">
        <v>820</v>
      </c>
      <c r="H417" s="97">
        <v>820</v>
      </c>
      <c r="I417" s="97">
        <v>820</v>
      </c>
      <c r="J417" s="97">
        <v>398</v>
      </c>
      <c r="K417" s="129">
        <f t="shared" si="5"/>
        <v>0.48536585365853657</v>
      </c>
    </row>
    <row r="418" spans="3:11" x14ac:dyDescent="0.25">
      <c r="C418" s="16"/>
      <c r="D418" s="12"/>
      <c r="E418" s="12"/>
      <c r="F418" s="97"/>
      <c r="G418" s="97"/>
      <c r="H418" s="97"/>
      <c r="I418" s="97"/>
      <c r="J418" s="97"/>
      <c r="K418" s="129"/>
    </row>
    <row r="419" spans="3:11" ht="15.75" x14ac:dyDescent="0.25">
      <c r="C419" s="13"/>
      <c r="D419" s="14" t="s">
        <v>352</v>
      </c>
      <c r="E419" s="14">
        <v>2171910</v>
      </c>
      <c r="F419" s="98">
        <v>4369362</v>
      </c>
      <c r="G419" s="98">
        <v>4468362</v>
      </c>
      <c r="H419" s="98">
        <v>4478800</v>
      </c>
      <c r="I419" s="98">
        <v>4506914</v>
      </c>
      <c r="J419" s="98">
        <f>SUM(J119+J182+J187+J190+J196+J201+J204+J213+J226+J228+J235+J245+J248+J254+J274+J282+J287+J297+J302+J305+J317+J322+J332+J363+J367+J372+J376+J384)</f>
        <v>2217353</v>
      </c>
      <c r="K419" s="128">
        <f t="shared" si="5"/>
        <v>0.49198919704258837</v>
      </c>
    </row>
    <row r="420" spans="3:11" ht="15.75" x14ac:dyDescent="0.25">
      <c r="C420" s="3"/>
      <c r="D420" s="3"/>
      <c r="E420" s="3"/>
      <c r="F420" s="82"/>
      <c r="G420" s="82"/>
      <c r="H420" s="82"/>
      <c r="I420" s="82"/>
      <c r="J420" s="82"/>
      <c r="K420" s="110"/>
    </row>
    <row r="421" spans="3:11" ht="18" x14ac:dyDescent="0.25">
      <c r="C421" s="64" t="s">
        <v>353</v>
      </c>
      <c r="D421" s="44"/>
      <c r="E421" s="44"/>
      <c r="F421" s="86"/>
      <c r="G421" s="86"/>
      <c r="H421" s="86"/>
      <c r="I421" s="86"/>
      <c r="J421" s="86"/>
      <c r="K421" s="132"/>
    </row>
    <row r="422" spans="3:11" ht="15.75" x14ac:dyDescent="0.25">
      <c r="C422" s="43" t="s">
        <v>89</v>
      </c>
      <c r="D422" s="44" t="s">
        <v>354</v>
      </c>
      <c r="E422" s="44">
        <v>30056</v>
      </c>
      <c r="F422" s="87">
        <v>0</v>
      </c>
      <c r="G422" s="87">
        <v>9460</v>
      </c>
      <c r="H422" s="87">
        <v>9460</v>
      </c>
      <c r="I422" s="87">
        <v>9460</v>
      </c>
      <c r="J422" s="87">
        <f>SUM(J423:J426)</f>
        <v>9460</v>
      </c>
      <c r="K422" s="132">
        <f t="shared" ref="K422:K480" si="6">J422/I422</f>
        <v>1</v>
      </c>
    </row>
    <row r="423" spans="3:11" x14ac:dyDescent="0.25">
      <c r="C423" s="48">
        <v>711001</v>
      </c>
      <c r="D423" s="41" t="s">
        <v>355</v>
      </c>
      <c r="E423" s="41"/>
      <c r="F423" s="88">
        <v>0</v>
      </c>
      <c r="G423" s="88">
        <v>0</v>
      </c>
      <c r="H423" s="88">
        <v>0</v>
      </c>
      <c r="I423" s="88">
        <v>0</v>
      </c>
      <c r="J423" s="88"/>
      <c r="K423" s="132"/>
    </row>
    <row r="424" spans="3:11" x14ac:dyDescent="0.25">
      <c r="C424" s="48" t="s">
        <v>356</v>
      </c>
      <c r="D424" s="41" t="s">
        <v>357</v>
      </c>
      <c r="E424" s="41"/>
      <c r="F424" s="88">
        <v>0</v>
      </c>
      <c r="G424" s="88">
        <v>0</v>
      </c>
      <c r="H424" s="88">
        <v>0</v>
      </c>
      <c r="I424" s="88">
        <v>0</v>
      </c>
      <c r="J424" s="88"/>
      <c r="K424" s="132"/>
    </row>
    <row r="425" spans="3:11" x14ac:dyDescent="0.25">
      <c r="C425" s="48">
        <v>711001</v>
      </c>
      <c r="D425" s="41" t="s">
        <v>358</v>
      </c>
      <c r="E425" s="41">
        <v>30056</v>
      </c>
      <c r="F425" s="88">
        <v>0</v>
      </c>
      <c r="G425" s="88">
        <v>9460</v>
      </c>
      <c r="H425" s="88">
        <v>9460</v>
      </c>
      <c r="I425" s="88">
        <v>9460</v>
      </c>
      <c r="J425" s="88">
        <v>9460</v>
      </c>
      <c r="K425" s="132">
        <f t="shared" si="6"/>
        <v>1</v>
      </c>
    </row>
    <row r="426" spans="3:11" x14ac:dyDescent="0.25">
      <c r="C426" s="48">
        <v>716000</v>
      </c>
      <c r="D426" s="41" t="s">
        <v>359</v>
      </c>
      <c r="E426" s="41"/>
      <c r="F426" s="88">
        <v>0</v>
      </c>
      <c r="G426" s="88">
        <v>0</v>
      </c>
      <c r="H426" s="88">
        <v>0</v>
      </c>
      <c r="I426" s="88">
        <v>0</v>
      </c>
      <c r="J426" s="88">
        <v>0</v>
      </c>
      <c r="K426" s="132"/>
    </row>
    <row r="427" spans="3:11" x14ac:dyDescent="0.25">
      <c r="C427" s="48"/>
      <c r="D427" s="41"/>
      <c r="E427" s="41"/>
      <c r="F427" s="88"/>
      <c r="G427" s="88"/>
      <c r="H427" s="88"/>
      <c r="I427" s="88"/>
      <c r="J427" s="88"/>
      <c r="K427" s="132"/>
    </row>
    <row r="428" spans="3:11" ht="15.75" x14ac:dyDescent="0.25">
      <c r="C428" s="65" t="s">
        <v>360</v>
      </c>
      <c r="D428" s="44" t="s">
        <v>354</v>
      </c>
      <c r="E428" s="44">
        <v>9220</v>
      </c>
      <c r="F428" s="89">
        <v>50000</v>
      </c>
      <c r="G428" s="89">
        <v>0</v>
      </c>
      <c r="H428" s="89">
        <v>0</v>
      </c>
      <c r="I428" s="89">
        <v>0</v>
      </c>
      <c r="J428" s="89">
        <f>SUM(J429:J430)</f>
        <v>0</v>
      </c>
      <c r="K428" s="132"/>
    </row>
    <row r="429" spans="3:11" x14ac:dyDescent="0.25">
      <c r="C429" s="75">
        <v>717002</v>
      </c>
      <c r="D429" s="41" t="s">
        <v>361</v>
      </c>
      <c r="E429" s="41"/>
      <c r="F429" s="88">
        <v>50000</v>
      </c>
      <c r="G429" s="88">
        <v>0</v>
      </c>
      <c r="H429" s="88">
        <v>0</v>
      </c>
      <c r="I429" s="88">
        <v>0</v>
      </c>
      <c r="J429" s="88"/>
      <c r="K429" s="132"/>
    </row>
    <row r="430" spans="3:11" x14ac:dyDescent="0.25">
      <c r="C430" s="48">
        <v>711001</v>
      </c>
      <c r="D430" s="41" t="s">
        <v>362</v>
      </c>
      <c r="E430" s="41">
        <v>9220</v>
      </c>
      <c r="F430" s="88">
        <v>0</v>
      </c>
      <c r="G430" s="88">
        <v>0</v>
      </c>
      <c r="H430" s="88">
        <v>0</v>
      </c>
      <c r="I430" s="88">
        <v>0</v>
      </c>
      <c r="J430" s="88"/>
      <c r="K430" s="132"/>
    </row>
    <row r="431" spans="3:11" ht="15.75" x14ac:dyDescent="0.25">
      <c r="C431" s="66"/>
      <c r="D431" s="41"/>
      <c r="E431" s="41"/>
      <c r="F431" s="89"/>
      <c r="G431" s="89"/>
      <c r="H431" s="89"/>
      <c r="I431" s="89"/>
      <c r="J431" s="89"/>
      <c r="K431" s="132"/>
    </row>
    <row r="432" spans="3:11" ht="15.75" x14ac:dyDescent="0.25">
      <c r="C432" s="66" t="s">
        <v>178</v>
      </c>
      <c r="D432" s="47" t="s">
        <v>179</v>
      </c>
      <c r="E432" s="47">
        <v>1803</v>
      </c>
      <c r="F432" s="90">
        <v>9400</v>
      </c>
      <c r="G432" s="90">
        <v>20387</v>
      </c>
      <c r="H432" s="90">
        <v>20387</v>
      </c>
      <c r="I432" s="90">
        <v>20387</v>
      </c>
      <c r="J432" s="90">
        <f>SUM(J433:J438)</f>
        <v>10986</v>
      </c>
      <c r="K432" s="132">
        <f t="shared" si="6"/>
        <v>0.53887281110511598</v>
      </c>
    </row>
    <row r="433" spans="3:11" x14ac:dyDescent="0.25">
      <c r="C433" s="73">
        <v>717001</v>
      </c>
      <c r="D433" s="71" t="s">
        <v>363</v>
      </c>
      <c r="E433" s="71"/>
      <c r="F433" s="88">
        <v>0</v>
      </c>
      <c r="G433" s="88">
        <v>10987</v>
      </c>
      <c r="H433" s="88">
        <v>10987</v>
      </c>
      <c r="I433" s="88">
        <v>10987</v>
      </c>
      <c r="J433" s="88">
        <v>10986</v>
      </c>
      <c r="K433" s="132">
        <f t="shared" si="6"/>
        <v>0.99990898334395195</v>
      </c>
    </row>
    <row r="434" spans="3:11" x14ac:dyDescent="0.25">
      <c r="C434" s="73">
        <v>713005</v>
      </c>
      <c r="D434" s="71" t="s">
        <v>364</v>
      </c>
      <c r="E434" s="71"/>
      <c r="F434" s="88">
        <v>0</v>
      </c>
      <c r="G434" s="88">
        <v>0</v>
      </c>
      <c r="H434" s="88">
        <v>0</v>
      </c>
      <c r="I434" s="88">
        <v>0</v>
      </c>
      <c r="J434" s="88"/>
      <c r="K434" s="132"/>
    </row>
    <row r="435" spans="3:11" x14ac:dyDescent="0.25">
      <c r="C435" s="41">
        <v>714001</v>
      </c>
      <c r="D435" s="49" t="s">
        <v>365</v>
      </c>
      <c r="E435" s="49"/>
      <c r="F435" s="88">
        <v>5000</v>
      </c>
      <c r="G435" s="88">
        <v>5000</v>
      </c>
      <c r="H435" s="88">
        <v>5000</v>
      </c>
      <c r="I435" s="88">
        <v>5000</v>
      </c>
      <c r="J435" s="88"/>
      <c r="K435" s="132">
        <f t="shared" si="6"/>
        <v>0</v>
      </c>
    </row>
    <row r="436" spans="3:11" x14ac:dyDescent="0.25">
      <c r="C436" s="48">
        <v>713003</v>
      </c>
      <c r="D436" s="49" t="s">
        <v>366</v>
      </c>
      <c r="E436" s="49"/>
      <c r="F436" s="88">
        <v>4400</v>
      </c>
      <c r="G436" s="88">
        <v>4400</v>
      </c>
      <c r="H436" s="88">
        <v>4400</v>
      </c>
      <c r="I436" s="88">
        <v>4400</v>
      </c>
      <c r="J436" s="88"/>
      <c r="K436" s="132">
        <f t="shared" si="6"/>
        <v>0</v>
      </c>
    </row>
    <row r="437" spans="3:11" x14ac:dyDescent="0.25">
      <c r="C437" s="48">
        <v>713005</v>
      </c>
      <c r="D437" s="49" t="s">
        <v>367</v>
      </c>
      <c r="E437" s="49">
        <v>1803</v>
      </c>
      <c r="F437" s="88">
        <v>0</v>
      </c>
      <c r="G437" s="88">
        <v>0</v>
      </c>
      <c r="H437" s="88">
        <v>0</v>
      </c>
      <c r="I437" s="88">
        <v>0</v>
      </c>
      <c r="J437" s="88"/>
      <c r="K437" s="132"/>
    </row>
    <row r="438" spans="3:11" x14ac:dyDescent="0.25">
      <c r="C438" s="48">
        <v>713003</v>
      </c>
      <c r="D438" s="49" t="s">
        <v>368</v>
      </c>
      <c r="E438" s="49"/>
      <c r="F438" s="88">
        <v>0</v>
      </c>
      <c r="G438" s="88">
        <v>0</v>
      </c>
      <c r="H438" s="88">
        <v>0</v>
      </c>
      <c r="I438" s="88">
        <v>0</v>
      </c>
      <c r="J438" s="88"/>
      <c r="K438" s="132"/>
    </row>
    <row r="439" spans="3:11" ht="15.75" x14ac:dyDescent="0.25">
      <c r="C439" s="67"/>
      <c r="D439" s="68"/>
      <c r="E439" s="68"/>
      <c r="F439" s="89"/>
      <c r="G439" s="89"/>
      <c r="H439" s="89"/>
      <c r="I439" s="89"/>
      <c r="J439" s="89"/>
      <c r="K439" s="132"/>
    </row>
    <row r="440" spans="3:11" ht="15.75" x14ac:dyDescent="0.25">
      <c r="C440" s="69" t="s">
        <v>369</v>
      </c>
      <c r="D440" s="44" t="s">
        <v>370</v>
      </c>
      <c r="E440" s="44">
        <v>5431</v>
      </c>
      <c r="F440" s="87">
        <v>132947</v>
      </c>
      <c r="G440" s="87">
        <v>147947</v>
      </c>
      <c r="H440" s="87">
        <v>149423</v>
      </c>
      <c r="I440" s="87">
        <v>149423</v>
      </c>
      <c r="J440" s="87">
        <f>SUM(J441:J445)</f>
        <v>34423</v>
      </c>
      <c r="K440" s="132">
        <f t="shared" si="6"/>
        <v>0.23037283416876919</v>
      </c>
    </row>
    <row r="441" spans="3:11" x14ac:dyDescent="0.25">
      <c r="C441" s="74" t="s">
        <v>371</v>
      </c>
      <c r="D441" s="71" t="s">
        <v>372</v>
      </c>
      <c r="E441" s="71"/>
      <c r="F441" s="88">
        <v>17947</v>
      </c>
      <c r="G441" s="88">
        <v>32947</v>
      </c>
      <c r="H441" s="88">
        <v>34423</v>
      </c>
      <c r="I441" s="88">
        <v>34423</v>
      </c>
      <c r="J441" s="88">
        <v>34423</v>
      </c>
      <c r="K441" s="132">
        <f t="shared" si="6"/>
        <v>1</v>
      </c>
    </row>
    <row r="442" spans="3:11" x14ac:dyDescent="0.25">
      <c r="C442" s="74" t="s">
        <v>371</v>
      </c>
      <c r="D442" s="71" t="s">
        <v>373</v>
      </c>
      <c r="E442" s="71"/>
      <c r="F442" s="88"/>
      <c r="G442" s="88"/>
      <c r="H442" s="88"/>
      <c r="I442" s="88"/>
      <c r="J442" s="88"/>
      <c r="K442" s="132"/>
    </row>
    <row r="443" spans="3:11" x14ac:dyDescent="0.25">
      <c r="C443" s="48">
        <v>717002</v>
      </c>
      <c r="D443" s="41" t="s">
        <v>374</v>
      </c>
      <c r="E443" s="41"/>
      <c r="F443" s="88">
        <v>50000</v>
      </c>
      <c r="G443" s="88">
        <v>50000</v>
      </c>
      <c r="H443" s="88">
        <v>50000</v>
      </c>
      <c r="I443" s="88">
        <v>50000</v>
      </c>
      <c r="J443" s="88"/>
      <c r="K443" s="132">
        <f t="shared" si="6"/>
        <v>0</v>
      </c>
    </row>
    <row r="444" spans="3:11" x14ac:dyDescent="0.25">
      <c r="C444" s="48">
        <v>717002</v>
      </c>
      <c r="D444" s="41" t="s">
        <v>375</v>
      </c>
      <c r="E444" s="41"/>
      <c r="F444" s="88">
        <v>65000</v>
      </c>
      <c r="G444" s="88">
        <v>65000</v>
      </c>
      <c r="H444" s="88">
        <v>65000</v>
      </c>
      <c r="I444" s="88">
        <v>65000</v>
      </c>
      <c r="J444" s="88"/>
      <c r="K444" s="132">
        <f t="shared" si="6"/>
        <v>0</v>
      </c>
    </row>
    <row r="445" spans="3:11" x14ac:dyDescent="0.25">
      <c r="C445" s="48" t="s">
        <v>376</v>
      </c>
      <c r="D445" s="41" t="s">
        <v>377</v>
      </c>
      <c r="E445" s="41"/>
      <c r="F445" s="88">
        <v>0</v>
      </c>
      <c r="G445" s="88">
        <v>0</v>
      </c>
      <c r="H445" s="88">
        <v>0</v>
      </c>
      <c r="I445" s="88">
        <v>0</v>
      </c>
      <c r="J445" s="88"/>
      <c r="K445" s="132"/>
    </row>
    <row r="446" spans="3:11" ht="15.75" x14ac:dyDescent="0.25">
      <c r="C446" s="70"/>
      <c r="D446" s="68"/>
      <c r="E446" s="68"/>
      <c r="F446" s="89"/>
      <c r="G446" s="89"/>
      <c r="H446" s="89"/>
      <c r="I446" s="89"/>
      <c r="J446" s="89"/>
      <c r="K446" s="132"/>
    </row>
    <row r="447" spans="3:11" ht="15.75" x14ac:dyDescent="0.25">
      <c r="C447" s="69" t="s">
        <v>378</v>
      </c>
      <c r="D447" s="44" t="s">
        <v>379</v>
      </c>
      <c r="E447" s="44">
        <v>0</v>
      </c>
      <c r="F447" s="87">
        <v>0</v>
      </c>
      <c r="G447" s="87">
        <v>0</v>
      </c>
      <c r="H447" s="87">
        <v>0</v>
      </c>
      <c r="I447" s="87">
        <v>0</v>
      </c>
      <c r="J447" s="87">
        <f>SUM(J448+J449)</f>
        <v>0</v>
      </c>
      <c r="K447" s="132"/>
    </row>
    <row r="448" spans="3:11" x14ac:dyDescent="0.25">
      <c r="C448" s="70" t="s">
        <v>380</v>
      </c>
      <c r="D448" s="41" t="s">
        <v>381</v>
      </c>
      <c r="E448" s="41"/>
      <c r="F448" s="88"/>
      <c r="G448" s="88"/>
      <c r="H448" s="88"/>
      <c r="I448" s="88"/>
      <c r="J448" s="88"/>
      <c r="K448" s="132"/>
    </row>
    <row r="449" spans="3:15" x14ac:dyDescent="0.25">
      <c r="C449" s="70" t="s">
        <v>376</v>
      </c>
      <c r="D449" s="41" t="s">
        <v>382</v>
      </c>
      <c r="E449" s="41"/>
      <c r="F449" s="88">
        <v>0</v>
      </c>
      <c r="G449" s="88">
        <v>0</v>
      </c>
      <c r="H449" s="88">
        <v>0</v>
      </c>
      <c r="I449" s="88">
        <v>0</v>
      </c>
      <c r="J449" s="88"/>
      <c r="K449" s="132"/>
    </row>
    <row r="450" spans="3:15" ht="15.75" x14ac:dyDescent="0.25">
      <c r="C450" s="45"/>
      <c r="D450" s="40"/>
      <c r="E450" s="40"/>
      <c r="F450" s="89"/>
      <c r="G450" s="89"/>
      <c r="H450" s="89"/>
      <c r="I450" s="89"/>
      <c r="J450" s="89"/>
      <c r="K450" s="132"/>
    </row>
    <row r="451" spans="3:15" ht="15.75" x14ac:dyDescent="0.25">
      <c r="C451" s="43" t="s">
        <v>212</v>
      </c>
      <c r="D451" s="44" t="s">
        <v>213</v>
      </c>
      <c r="E451" s="44">
        <v>413652</v>
      </c>
      <c r="F451" s="87">
        <v>1387362</v>
      </c>
      <c r="G451" s="87">
        <v>1388732</v>
      </c>
      <c r="H451" s="87">
        <v>1400332</v>
      </c>
      <c r="I451" s="87">
        <v>1400332</v>
      </c>
      <c r="J451" s="87">
        <f>SUM(J452:J465)</f>
        <v>794688</v>
      </c>
      <c r="K451" s="132">
        <f t="shared" si="6"/>
        <v>0.56749970721228971</v>
      </c>
    </row>
    <row r="452" spans="3:15" x14ac:dyDescent="0.25">
      <c r="C452" s="48" t="s">
        <v>380</v>
      </c>
      <c r="D452" s="41" t="s">
        <v>383</v>
      </c>
      <c r="E452" s="41"/>
      <c r="F452" s="88">
        <v>95906</v>
      </c>
      <c r="G452" s="88">
        <v>95906</v>
      </c>
      <c r="H452" s="88">
        <v>93906</v>
      </c>
      <c r="I452" s="88">
        <v>93906</v>
      </c>
      <c r="J452" s="88">
        <v>0</v>
      </c>
      <c r="K452" s="132">
        <f t="shared" si="6"/>
        <v>0</v>
      </c>
    </row>
    <row r="453" spans="3:15" x14ac:dyDescent="0.25">
      <c r="C453" s="48" t="s">
        <v>380</v>
      </c>
      <c r="D453" s="41" t="s">
        <v>384</v>
      </c>
      <c r="E453" s="41"/>
      <c r="F453" s="88">
        <v>1180976</v>
      </c>
      <c r="G453" s="88">
        <v>1180976</v>
      </c>
      <c r="H453" s="88">
        <v>1180976</v>
      </c>
      <c r="I453" s="88">
        <v>1180976</v>
      </c>
      <c r="J453" s="88">
        <v>760243</v>
      </c>
      <c r="K453" s="132">
        <f t="shared" si="6"/>
        <v>0.64374127840023843</v>
      </c>
      <c r="O453" s="88"/>
    </row>
    <row r="454" spans="3:15" x14ac:dyDescent="0.25">
      <c r="C454" s="48" t="s">
        <v>380</v>
      </c>
      <c r="D454" s="41" t="s">
        <v>385</v>
      </c>
      <c r="E454" s="41"/>
      <c r="F454" s="88">
        <v>84240</v>
      </c>
      <c r="G454" s="88">
        <v>84240</v>
      </c>
      <c r="H454" s="88">
        <v>84240</v>
      </c>
      <c r="I454" s="88">
        <v>84240</v>
      </c>
      <c r="J454" s="88">
        <v>29594</v>
      </c>
      <c r="K454" s="132">
        <f t="shared" si="6"/>
        <v>0.35130579297245962</v>
      </c>
      <c r="L454" s="125"/>
      <c r="O454" s="88"/>
    </row>
    <row r="455" spans="3:15" x14ac:dyDescent="0.25">
      <c r="C455" s="48">
        <v>717001</v>
      </c>
      <c r="D455" s="41" t="s">
        <v>469</v>
      </c>
      <c r="E455" s="41"/>
      <c r="F455" s="88"/>
      <c r="G455" s="88"/>
      <c r="H455" s="88"/>
      <c r="I455" s="88"/>
      <c r="J455" s="88">
        <v>38</v>
      </c>
      <c r="K455" s="132"/>
      <c r="L455" s="125"/>
    </row>
    <row r="456" spans="3:15" x14ac:dyDescent="0.25">
      <c r="C456" s="48">
        <v>716</v>
      </c>
      <c r="D456" s="41" t="s">
        <v>386</v>
      </c>
      <c r="E456" s="41"/>
      <c r="F456" s="88"/>
      <c r="G456" s="88">
        <v>570</v>
      </c>
      <c r="H456" s="88">
        <v>570</v>
      </c>
      <c r="I456" s="88">
        <v>570</v>
      </c>
      <c r="J456" s="88">
        <v>570</v>
      </c>
      <c r="K456" s="132">
        <f t="shared" si="6"/>
        <v>1</v>
      </c>
      <c r="O456" s="124"/>
    </row>
    <row r="457" spans="3:15" x14ac:dyDescent="0.25">
      <c r="C457" s="48">
        <v>716</v>
      </c>
      <c r="D457" s="41" t="s">
        <v>387</v>
      </c>
      <c r="E457" s="41"/>
      <c r="F457" s="88">
        <v>0</v>
      </c>
      <c r="G457" s="88">
        <v>0</v>
      </c>
      <c r="H457" s="88">
        <v>600</v>
      </c>
      <c r="I457" s="88">
        <v>600</v>
      </c>
      <c r="J457" s="88">
        <v>0</v>
      </c>
      <c r="K457" s="132">
        <f t="shared" si="6"/>
        <v>0</v>
      </c>
    </row>
    <row r="458" spans="3:15" x14ac:dyDescent="0.25">
      <c r="C458" s="48">
        <v>716</v>
      </c>
      <c r="D458" s="41" t="s">
        <v>388</v>
      </c>
      <c r="E458" s="41"/>
      <c r="F458" s="88"/>
      <c r="G458" s="88">
        <v>800</v>
      </c>
      <c r="H458" s="88">
        <v>800</v>
      </c>
      <c r="I458" s="88">
        <v>800</v>
      </c>
      <c r="J458" s="88">
        <v>0</v>
      </c>
      <c r="K458" s="132">
        <f t="shared" si="6"/>
        <v>0</v>
      </c>
    </row>
    <row r="459" spans="3:15" x14ac:dyDescent="0.25">
      <c r="C459" s="48">
        <v>716</v>
      </c>
      <c r="D459" s="41" t="s">
        <v>389</v>
      </c>
      <c r="E459" s="41"/>
      <c r="F459" s="88">
        <v>0</v>
      </c>
      <c r="G459" s="88">
        <v>0</v>
      </c>
      <c r="H459" s="88">
        <v>8000</v>
      </c>
      <c r="I459" s="88">
        <v>8000</v>
      </c>
      <c r="J459" s="88">
        <v>0</v>
      </c>
      <c r="K459" s="132">
        <f t="shared" si="6"/>
        <v>0</v>
      </c>
    </row>
    <row r="460" spans="3:15" x14ac:dyDescent="0.25">
      <c r="C460" s="48">
        <v>711000</v>
      </c>
      <c r="D460" s="41" t="s">
        <v>390</v>
      </c>
      <c r="E460" s="41"/>
      <c r="F460" s="88">
        <v>15000</v>
      </c>
      <c r="G460" s="88">
        <v>15000</v>
      </c>
      <c r="H460" s="88">
        <v>15000</v>
      </c>
      <c r="I460" s="88">
        <v>15000</v>
      </c>
      <c r="J460" s="88">
        <v>4243</v>
      </c>
      <c r="K460" s="132">
        <f t="shared" si="6"/>
        <v>0.28286666666666666</v>
      </c>
    </row>
    <row r="461" spans="3:15" x14ac:dyDescent="0.25">
      <c r="C461" s="48">
        <v>716000</v>
      </c>
      <c r="D461" s="41" t="s">
        <v>391</v>
      </c>
      <c r="E461" s="41"/>
      <c r="F461" s="88">
        <v>5000</v>
      </c>
      <c r="G461" s="88">
        <v>5000</v>
      </c>
      <c r="H461" s="88">
        <v>5000</v>
      </c>
      <c r="I461" s="88">
        <v>5000</v>
      </c>
      <c r="J461" s="88">
        <v>0</v>
      </c>
      <c r="K461" s="132">
        <f t="shared" si="6"/>
        <v>0</v>
      </c>
    </row>
    <row r="462" spans="3:15" x14ac:dyDescent="0.25">
      <c r="C462" s="48">
        <v>716000</v>
      </c>
      <c r="D462" s="41" t="s">
        <v>392</v>
      </c>
      <c r="E462" s="41"/>
      <c r="F462" s="88">
        <v>6240</v>
      </c>
      <c r="G462" s="88">
        <v>6240</v>
      </c>
      <c r="H462" s="88">
        <v>6240</v>
      </c>
      <c r="I462" s="88">
        <v>6240</v>
      </c>
      <c r="J462" s="88">
        <v>0</v>
      </c>
      <c r="K462" s="132">
        <f t="shared" si="6"/>
        <v>0</v>
      </c>
    </row>
    <row r="463" spans="3:15" x14ac:dyDescent="0.25">
      <c r="C463" s="48">
        <v>712002</v>
      </c>
      <c r="D463" s="41" t="s">
        <v>393</v>
      </c>
      <c r="E463" s="41"/>
      <c r="F463" s="88"/>
      <c r="G463" s="88"/>
      <c r="H463" s="88"/>
      <c r="I463" s="88"/>
      <c r="J463" s="88"/>
      <c r="K463" s="132"/>
    </row>
    <row r="464" spans="3:15" x14ac:dyDescent="0.25">
      <c r="C464" s="48">
        <v>717002</v>
      </c>
      <c r="D464" s="41" t="s">
        <v>394</v>
      </c>
      <c r="E464" s="41"/>
      <c r="F464" s="88"/>
      <c r="G464" s="88"/>
      <c r="H464" s="88"/>
      <c r="I464" s="88"/>
      <c r="J464" s="88"/>
      <c r="K464" s="132"/>
    </row>
    <row r="465" spans="2:11" x14ac:dyDescent="0.25">
      <c r="C465" s="48">
        <v>717003</v>
      </c>
      <c r="D465" s="41" t="s">
        <v>395</v>
      </c>
      <c r="E465" s="41"/>
      <c r="F465" s="88">
        <v>0</v>
      </c>
      <c r="G465" s="88">
        <v>0</v>
      </c>
      <c r="H465" s="88">
        <v>5000</v>
      </c>
      <c r="I465" s="88">
        <v>5000</v>
      </c>
      <c r="J465" s="88">
        <v>0</v>
      </c>
      <c r="K465" s="132">
        <f t="shared" si="6"/>
        <v>0</v>
      </c>
    </row>
    <row r="466" spans="2:11" ht="15.75" x14ac:dyDescent="0.25">
      <c r="C466" s="48"/>
      <c r="D466" s="41"/>
      <c r="E466" s="41"/>
      <c r="F466" s="89"/>
      <c r="G466" s="89"/>
      <c r="H466" s="89"/>
      <c r="I466" s="89"/>
      <c r="J466" s="89"/>
      <c r="K466" s="132"/>
    </row>
    <row r="467" spans="2:11" ht="15.75" x14ac:dyDescent="0.25">
      <c r="C467" s="43" t="s">
        <v>230</v>
      </c>
      <c r="D467" s="47" t="s">
        <v>231</v>
      </c>
      <c r="E467" s="47">
        <v>11184</v>
      </c>
      <c r="F467" s="91">
        <v>0</v>
      </c>
      <c r="G467" s="91">
        <v>2500</v>
      </c>
      <c r="H467" s="91">
        <v>2500</v>
      </c>
      <c r="I467" s="91">
        <v>2500</v>
      </c>
      <c r="J467" s="87">
        <f>SUM(J468:J470)</f>
        <v>0</v>
      </c>
      <c r="K467" s="132">
        <f t="shared" si="6"/>
        <v>0</v>
      </c>
    </row>
    <row r="468" spans="2:11" x14ac:dyDescent="0.25">
      <c r="C468" s="54">
        <v>717000</v>
      </c>
      <c r="D468" s="49" t="s">
        <v>396</v>
      </c>
      <c r="E468" s="49"/>
      <c r="F468" s="88">
        <v>0</v>
      </c>
      <c r="G468" s="88">
        <v>0</v>
      </c>
      <c r="H468" s="88">
        <v>0</v>
      </c>
      <c r="I468" s="88">
        <v>0</v>
      </c>
      <c r="J468" s="88"/>
      <c r="K468" s="132"/>
    </row>
    <row r="469" spans="2:11" x14ac:dyDescent="0.25">
      <c r="B469" s="1"/>
      <c r="C469" s="54">
        <v>717002</v>
      </c>
      <c r="D469" s="49" t="s">
        <v>397</v>
      </c>
      <c r="E469" s="49"/>
      <c r="F469" s="88"/>
      <c r="G469" s="88">
        <v>2500</v>
      </c>
      <c r="H469" s="88">
        <v>2500</v>
      </c>
      <c r="I469" s="88">
        <v>2500</v>
      </c>
      <c r="J469" s="88"/>
      <c r="K469" s="132">
        <f t="shared" si="6"/>
        <v>0</v>
      </c>
    </row>
    <row r="470" spans="2:11" x14ac:dyDescent="0.25">
      <c r="B470" s="1"/>
      <c r="C470" s="48">
        <v>717001</v>
      </c>
      <c r="D470" s="41" t="s">
        <v>398</v>
      </c>
      <c r="E470" s="41">
        <v>11184</v>
      </c>
      <c r="F470" s="88">
        <v>0</v>
      </c>
      <c r="G470" s="88">
        <v>0</v>
      </c>
      <c r="H470" s="88">
        <v>0</v>
      </c>
      <c r="I470" s="88">
        <v>0</v>
      </c>
      <c r="J470" s="88"/>
      <c r="K470" s="132"/>
    </row>
    <row r="471" spans="2:11" ht="15.75" x14ac:dyDescent="0.25">
      <c r="B471" s="1"/>
      <c r="C471" s="48"/>
      <c r="D471" s="41"/>
      <c r="E471" s="41"/>
      <c r="F471" s="89"/>
      <c r="G471" s="89"/>
      <c r="H471" s="89"/>
      <c r="I471" s="89"/>
      <c r="J471" s="89"/>
      <c r="K471" s="132"/>
    </row>
    <row r="472" spans="2:11" ht="15.75" x14ac:dyDescent="0.25">
      <c r="B472" s="1"/>
      <c r="C472" s="43" t="s">
        <v>251</v>
      </c>
      <c r="D472" s="47" t="s">
        <v>252</v>
      </c>
      <c r="E472" s="47">
        <v>0</v>
      </c>
      <c r="F472" s="91">
        <v>284126</v>
      </c>
      <c r="G472" s="91">
        <v>284126</v>
      </c>
      <c r="H472" s="91">
        <v>284126</v>
      </c>
      <c r="I472" s="91">
        <v>284126</v>
      </c>
      <c r="J472" s="87">
        <f>SUM(J473:J477)</f>
        <v>0</v>
      </c>
      <c r="K472" s="132">
        <f t="shared" si="6"/>
        <v>0</v>
      </c>
    </row>
    <row r="473" spans="2:11" x14ac:dyDescent="0.25">
      <c r="B473" s="1"/>
      <c r="C473" s="54">
        <v>713005</v>
      </c>
      <c r="D473" s="49" t="s">
        <v>399</v>
      </c>
      <c r="E473" s="49"/>
      <c r="F473" s="88">
        <v>134126</v>
      </c>
      <c r="G473" s="88">
        <v>134126</v>
      </c>
      <c r="H473" s="88">
        <v>134126</v>
      </c>
      <c r="I473" s="88">
        <v>0</v>
      </c>
      <c r="J473" s="88"/>
      <c r="K473" s="132"/>
    </row>
    <row r="474" spans="2:11" x14ac:dyDescent="0.25">
      <c r="B474" s="1"/>
      <c r="C474" s="54">
        <v>721001</v>
      </c>
      <c r="D474" s="49" t="s">
        <v>400</v>
      </c>
      <c r="E474" s="49"/>
      <c r="F474" s="88"/>
      <c r="G474" s="88"/>
      <c r="H474" s="88"/>
      <c r="I474" s="88">
        <v>134126</v>
      </c>
      <c r="J474" s="88"/>
      <c r="K474" s="132">
        <f t="shared" si="6"/>
        <v>0</v>
      </c>
    </row>
    <row r="475" spans="2:11" x14ac:dyDescent="0.25">
      <c r="B475" s="1"/>
      <c r="C475" s="48">
        <v>717</v>
      </c>
      <c r="D475" s="41" t="s">
        <v>401</v>
      </c>
      <c r="E475" s="41"/>
      <c r="F475" s="88">
        <v>150000</v>
      </c>
      <c r="G475" s="88">
        <v>150000</v>
      </c>
      <c r="H475" s="88">
        <v>150000</v>
      </c>
      <c r="I475" s="88">
        <v>0</v>
      </c>
      <c r="J475" s="88"/>
      <c r="K475" s="132"/>
    </row>
    <row r="476" spans="2:11" x14ac:dyDescent="0.25">
      <c r="B476" s="1"/>
      <c r="C476" s="48">
        <v>717002</v>
      </c>
      <c r="D476" s="41" t="s">
        <v>402</v>
      </c>
      <c r="E476" s="41"/>
      <c r="F476" s="88"/>
      <c r="G476" s="88"/>
      <c r="H476" s="88"/>
      <c r="I476" s="88">
        <v>150000</v>
      </c>
      <c r="J476" s="88"/>
      <c r="K476" s="132">
        <f t="shared" si="6"/>
        <v>0</v>
      </c>
    </row>
    <row r="477" spans="2:11" x14ac:dyDescent="0.25">
      <c r="B477" s="1"/>
      <c r="C477" s="72"/>
      <c r="D477" s="49" t="s">
        <v>403</v>
      </c>
      <c r="E477" s="49"/>
      <c r="F477" s="88">
        <v>0</v>
      </c>
      <c r="G477" s="88">
        <v>0</v>
      </c>
      <c r="H477" s="88">
        <v>0</v>
      </c>
      <c r="I477" s="88">
        <v>0</v>
      </c>
      <c r="J477" s="88"/>
      <c r="K477" s="132"/>
    </row>
    <row r="478" spans="2:11" x14ac:dyDescent="0.25">
      <c r="B478" s="1"/>
      <c r="C478" s="72"/>
      <c r="D478" s="49"/>
      <c r="E478" s="49"/>
      <c r="F478" s="88"/>
      <c r="G478" s="88"/>
      <c r="H478" s="88"/>
      <c r="I478" s="88"/>
      <c r="J478" s="88"/>
      <c r="K478" s="132"/>
    </row>
    <row r="479" spans="2:11" ht="15.75" x14ac:dyDescent="0.25">
      <c r="B479" s="85"/>
      <c r="C479" s="43" t="s">
        <v>259</v>
      </c>
      <c r="D479" s="47" t="s">
        <v>260</v>
      </c>
      <c r="E479" s="47">
        <v>0</v>
      </c>
      <c r="F479" s="89">
        <v>0</v>
      </c>
      <c r="G479" s="89">
        <v>0</v>
      </c>
      <c r="H479" s="89">
        <v>5000</v>
      </c>
      <c r="I479" s="89">
        <v>5000</v>
      </c>
      <c r="J479" s="89">
        <f>SUM(J480:J481)</f>
        <v>0</v>
      </c>
      <c r="K479" s="132">
        <f t="shared" si="6"/>
        <v>0</v>
      </c>
    </row>
    <row r="480" spans="2:11" x14ac:dyDescent="0.25">
      <c r="B480" s="7"/>
      <c r="C480" s="54">
        <v>717002</v>
      </c>
      <c r="D480" s="49" t="s">
        <v>404</v>
      </c>
      <c r="E480" s="49"/>
      <c r="F480" s="88">
        <v>0</v>
      </c>
      <c r="G480" s="88">
        <v>0</v>
      </c>
      <c r="H480" s="88">
        <v>5000</v>
      </c>
      <c r="I480" s="88">
        <v>5000</v>
      </c>
      <c r="J480" s="88"/>
      <c r="K480" s="132">
        <f t="shared" si="6"/>
        <v>0</v>
      </c>
    </row>
    <row r="481" spans="2:12" x14ac:dyDescent="0.25">
      <c r="B481" s="80"/>
      <c r="C481" s="48">
        <v>717002</v>
      </c>
      <c r="D481" s="41" t="s">
        <v>405</v>
      </c>
      <c r="E481" s="41"/>
      <c r="F481" s="88"/>
      <c r="G481" s="88"/>
      <c r="H481" s="88"/>
      <c r="I481" s="88"/>
      <c r="J481" s="88"/>
      <c r="K481" s="132"/>
    </row>
    <row r="482" spans="2:12" ht="15.75" x14ac:dyDescent="0.25">
      <c r="B482" s="1"/>
      <c r="C482" s="46"/>
      <c r="D482" s="41"/>
      <c r="E482" s="41"/>
      <c r="F482" s="89"/>
      <c r="G482" s="89"/>
      <c r="H482" s="89"/>
      <c r="I482" s="89"/>
      <c r="J482" s="89"/>
      <c r="K482" s="132"/>
    </row>
    <row r="483" spans="2:12" ht="15.75" x14ac:dyDescent="0.25">
      <c r="B483" s="1"/>
      <c r="C483" s="43" t="s">
        <v>276</v>
      </c>
      <c r="D483" s="44" t="s">
        <v>406</v>
      </c>
      <c r="E483" s="44">
        <v>0</v>
      </c>
      <c r="F483" s="87">
        <v>0</v>
      </c>
      <c r="G483" s="87">
        <v>0</v>
      </c>
      <c r="H483" s="87">
        <v>0</v>
      </c>
      <c r="I483" s="87">
        <v>0</v>
      </c>
      <c r="J483" s="87">
        <f>SUM(J484:J487)</f>
        <v>0</v>
      </c>
      <c r="K483" s="132">
        <v>0</v>
      </c>
    </row>
    <row r="484" spans="2:12" x14ac:dyDescent="0.25">
      <c r="B484" s="1"/>
      <c r="C484" s="54">
        <v>717000</v>
      </c>
      <c r="D484" s="41" t="s">
        <v>407</v>
      </c>
      <c r="E484" s="41"/>
      <c r="F484" s="88">
        <v>0</v>
      </c>
      <c r="G484" s="88">
        <v>0</v>
      </c>
      <c r="H484" s="88">
        <v>0</v>
      </c>
      <c r="I484" s="88">
        <v>0</v>
      </c>
      <c r="J484" s="88"/>
      <c r="K484" s="132"/>
    </row>
    <row r="485" spans="2:12" x14ac:dyDescent="0.25">
      <c r="C485" s="54">
        <v>717000</v>
      </c>
      <c r="D485" s="41" t="s">
        <v>408</v>
      </c>
      <c r="E485" s="41"/>
      <c r="F485" s="88">
        <v>0</v>
      </c>
      <c r="G485" s="88">
        <v>0</v>
      </c>
      <c r="H485" s="88">
        <v>0</v>
      </c>
      <c r="I485" s="88">
        <v>0</v>
      </c>
      <c r="J485" s="88"/>
      <c r="K485" s="132"/>
    </row>
    <row r="486" spans="2:12" x14ac:dyDescent="0.25">
      <c r="C486" s="54" t="s">
        <v>380</v>
      </c>
      <c r="D486" s="41" t="s">
        <v>409</v>
      </c>
      <c r="E486" s="41"/>
      <c r="F486" s="88"/>
      <c r="G486" s="88"/>
      <c r="H486" s="88"/>
      <c r="I486" s="88"/>
      <c r="J486" s="88"/>
      <c r="K486" s="132"/>
    </row>
    <row r="487" spans="2:12" x14ac:dyDescent="0.25">
      <c r="C487" s="54">
        <v>717000</v>
      </c>
      <c r="D487" s="41" t="s">
        <v>410</v>
      </c>
      <c r="E487" s="41"/>
      <c r="F487" s="88">
        <v>0</v>
      </c>
      <c r="G487" s="88">
        <v>0</v>
      </c>
      <c r="H487" s="88">
        <v>0</v>
      </c>
      <c r="I487" s="88">
        <v>0</v>
      </c>
      <c r="J487" s="88"/>
      <c r="K487" s="132"/>
    </row>
    <row r="488" spans="2:12" ht="15.75" x14ac:dyDescent="0.25">
      <c r="C488" s="43"/>
      <c r="D488" s="41"/>
      <c r="E488" s="41"/>
      <c r="F488" s="89"/>
      <c r="G488" s="89"/>
      <c r="H488" s="89"/>
      <c r="I488" s="89"/>
      <c r="J488" s="89"/>
      <c r="K488" s="132"/>
    </row>
    <row r="489" spans="2:12" ht="15.75" x14ac:dyDescent="0.25">
      <c r="C489" s="43" t="s">
        <v>282</v>
      </c>
      <c r="D489" s="47" t="s">
        <v>283</v>
      </c>
      <c r="E489" s="47">
        <v>0</v>
      </c>
      <c r="F489" s="87">
        <v>0</v>
      </c>
      <c r="G489" s="87">
        <v>0</v>
      </c>
      <c r="H489" s="87">
        <v>0</v>
      </c>
      <c r="I489" s="87">
        <v>0</v>
      </c>
      <c r="J489" s="87">
        <f>SUM(J490:J493)</f>
        <v>1943</v>
      </c>
      <c r="K489" s="132">
        <v>0</v>
      </c>
    </row>
    <row r="490" spans="2:12" x14ac:dyDescent="0.25">
      <c r="C490" s="75">
        <v>717000</v>
      </c>
      <c r="D490" s="71" t="s">
        <v>411</v>
      </c>
      <c r="E490" s="71"/>
      <c r="F490" s="88">
        <v>0</v>
      </c>
      <c r="G490" s="88">
        <v>0</v>
      </c>
      <c r="H490" s="88">
        <v>0</v>
      </c>
      <c r="I490" s="88">
        <v>0</v>
      </c>
      <c r="J490" s="88"/>
      <c r="K490" s="132"/>
    </row>
    <row r="491" spans="2:12" x14ac:dyDescent="0.25">
      <c r="C491" s="75">
        <v>717000</v>
      </c>
      <c r="D491" s="71" t="s">
        <v>412</v>
      </c>
      <c r="E491" s="71"/>
      <c r="F491" s="88">
        <v>0</v>
      </c>
      <c r="G491" s="88">
        <v>0</v>
      </c>
      <c r="H491" s="88">
        <v>0</v>
      </c>
      <c r="I491" s="88">
        <v>0</v>
      </c>
      <c r="J491" s="88"/>
      <c r="K491" s="132"/>
    </row>
    <row r="492" spans="2:12" x14ac:dyDescent="0.25">
      <c r="C492" s="75" t="s">
        <v>380</v>
      </c>
      <c r="D492" s="71" t="s">
        <v>413</v>
      </c>
      <c r="E492" s="71"/>
      <c r="F492" s="88"/>
      <c r="G492" s="88"/>
      <c r="H492" s="88"/>
      <c r="I492" s="88"/>
      <c r="J492" s="88"/>
      <c r="K492" s="132"/>
    </row>
    <row r="493" spans="2:12" x14ac:dyDescent="0.25">
      <c r="C493" s="54">
        <v>717002</v>
      </c>
      <c r="D493" s="49" t="s">
        <v>414</v>
      </c>
      <c r="E493" s="49"/>
      <c r="F493" s="88">
        <v>0</v>
      </c>
      <c r="G493" s="88">
        <v>0</v>
      </c>
      <c r="H493" s="88">
        <v>0</v>
      </c>
      <c r="I493" s="88">
        <v>0</v>
      </c>
      <c r="J493" s="88">
        <v>1943</v>
      </c>
      <c r="K493" s="132">
        <v>0</v>
      </c>
    </row>
    <row r="494" spans="2:12" ht="15.75" x14ac:dyDescent="0.25">
      <c r="C494" s="54"/>
      <c r="D494" s="49"/>
      <c r="E494" s="49"/>
      <c r="F494" s="89"/>
      <c r="G494" s="89"/>
      <c r="H494" s="89"/>
      <c r="I494" s="89"/>
      <c r="J494" s="89"/>
      <c r="K494" s="132"/>
    </row>
    <row r="495" spans="2:12" ht="15.75" x14ac:dyDescent="0.25">
      <c r="C495" s="48"/>
      <c r="D495" s="44" t="s">
        <v>415</v>
      </c>
      <c r="E495" s="44">
        <v>471346</v>
      </c>
      <c r="F495" s="87">
        <v>1863835</v>
      </c>
      <c r="G495" s="87">
        <v>1853152</v>
      </c>
      <c r="H495" s="87">
        <v>1871228</v>
      </c>
      <c r="I495" s="87">
        <v>1871228</v>
      </c>
      <c r="J495" s="87">
        <f>SUM(J422+J428+J432+J440+J447+J451+J467+J472+J479+J483+J489)</f>
        <v>851500</v>
      </c>
      <c r="K495" s="132">
        <f t="shared" ref="K495:K535" si="7">J495/I495</f>
        <v>0.45504877011246092</v>
      </c>
      <c r="L495" s="122"/>
    </row>
    <row r="496" spans="2:12" ht="15.75" x14ac:dyDescent="0.25">
      <c r="C496" s="83"/>
      <c r="D496" s="3"/>
      <c r="E496" s="3"/>
      <c r="F496" s="78"/>
      <c r="G496" s="78"/>
      <c r="H496" s="78"/>
      <c r="I496" s="78"/>
      <c r="J496" s="78"/>
      <c r="K496" s="110"/>
    </row>
    <row r="497" spans="3:11" ht="15.75" x14ac:dyDescent="0.25">
      <c r="C497" s="51" t="s">
        <v>416</v>
      </c>
      <c r="D497" s="51"/>
      <c r="E497" s="51"/>
      <c r="F497" s="108"/>
      <c r="G497" s="108"/>
      <c r="H497" s="108"/>
      <c r="I497" s="108"/>
      <c r="J497" s="108"/>
      <c r="K497" s="134"/>
    </row>
    <row r="498" spans="3:11" ht="15.75" x14ac:dyDescent="0.25">
      <c r="C498" s="52"/>
      <c r="D498" s="52" t="s">
        <v>417</v>
      </c>
      <c r="E498" s="52">
        <v>2534382</v>
      </c>
      <c r="F498" s="109">
        <v>4761658</v>
      </c>
      <c r="G498" s="109">
        <v>4861876</v>
      </c>
      <c r="H498" s="109">
        <v>4870706</v>
      </c>
      <c r="I498" s="109">
        <v>4870706</v>
      </c>
      <c r="J498" s="109">
        <f>J96</f>
        <v>2748521</v>
      </c>
      <c r="K498" s="134">
        <f t="shared" si="7"/>
        <v>0.56429622317585992</v>
      </c>
    </row>
    <row r="499" spans="3:11" ht="15.75" x14ac:dyDescent="0.25">
      <c r="C499" s="52"/>
      <c r="D499" s="52" t="s">
        <v>418</v>
      </c>
      <c r="E499" s="52">
        <v>912158</v>
      </c>
      <c r="F499" s="109">
        <v>1210976</v>
      </c>
      <c r="G499" s="109">
        <v>1210976</v>
      </c>
      <c r="H499" s="109">
        <v>1210976</v>
      </c>
      <c r="I499" s="109">
        <v>1210976</v>
      </c>
      <c r="J499" s="109">
        <f>J115</f>
        <v>404875</v>
      </c>
      <c r="K499" s="134">
        <f t="shared" si="7"/>
        <v>0.33433775731310944</v>
      </c>
    </row>
    <row r="500" spans="3:11" ht="15.75" x14ac:dyDescent="0.25">
      <c r="C500" s="52"/>
      <c r="D500" s="52" t="s">
        <v>419</v>
      </c>
      <c r="E500" s="52">
        <v>2171910</v>
      </c>
      <c r="F500" s="109">
        <v>4369362</v>
      </c>
      <c r="G500" s="109">
        <v>4468362</v>
      </c>
      <c r="H500" s="109">
        <v>4478800</v>
      </c>
      <c r="I500" s="109">
        <v>4506914</v>
      </c>
      <c r="J500" s="109">
        <f>J419</f>
        <v>2217353</v>
      </c>
      <c r="K500" s="134">
        <f t="shared" si="7"/>
        <v>0.49198919704258837</v>
      </c>
    </row>
    <row r="501" spans="3:11" ht="15.75" x14ac:dyDescent="0.25">
      <c r="C501" s="52"/>
      <c r="D501" s="52" t="s">
        <v>420</v>
      </c>
      <c r="E501" s="52">
        <v>471346</v>
      </c>
      <c r="F501" s="109">
        <v>1863835</v>
      </c>
      <c r="G501" s="109">
        <v>1853152</v>
      </c>
      <c r="H501" s="109">
        <v>1871228</v>
      </c>
      <c r="I501" s="109">
        <v>1871228</v>
      </c>
      <c r="J501" s="109">
        <f>J495</f>
        <v>851500</v>
      </c>
      <c r="K501" s="134">
        <f t="shared" si="7"/>
        <v>0.45504877011246092</v>
      </c>
    </row>
    <row r="502" spans="3:11" ht="15.75" x14ac:dyDescent="0.25">
      <c r="C502" s="53"/>
      <c r="D502" s="52" t="s">
        <v>421</v>
      </c>
      <c r="E502" s="52">
        <v>803284</v>
      </c>
      <c r="F502" s="109">
        <v>-260563</v>
      </c>
      <c r="G502" s="109">
        <v>-248662</v>
      </c>
      <c r="H502" s="109">
        <v>-268346</v>
      </c>
      <c r="I502" s="109">
        <v>-296460</v>
      </c>
      <c r="J502" s="109">
        <f>J498+J499-J500-J501</f>
        <v>84543</v>
      </c>
      <c r="K502" s="134">
        <f t="shared" si="7"/>
        <v>-0.2851750657761587</v>
      </c>
    </row>
    <row r="503" spans="3:11" ht="15.75" x14ac:dyDescent="0.25">
      <c r="C503" s="53"/>
      <c r="D503" s="53"/>
      <c r="E503" s="53"/>
      <c r="F503" s="108"/>
      <c r="G503" s="108"/>
      <c r="H503" s="108"/>
      <c r="I503" s="108"/>
      <c r="J503" s="108"/>
      <c r="K503" s="134"/>
    </row>
    <row r="504" spans="3:11" ht="15.75" x14ac:dyDescent="0.25">
      <c r="C504" s="4"/>
      <c r="D504" s="5"/>
      <c r="E504" s="5"/>
      <c r="F504" s="78"/>
      <c r="G504" s="78"/>
      <c r="H504" s="78"/>
      <c r="I504" s="78"/>
      <c r="J504" s="78"/>
      <c r="K504" s="110"/>
    </row>
    <row r="505" spans="3:11" ht="15.75" x14ac:dyDescent="0.25">
      <c r="C505" s="55" t="s">
        <v>422</v>
      </c>
      <c r="D505" s="56"/>
      <c r="E505" s="56"/>
      <c r="F505" s="102"/>
      <c r="G505" s="102"/>
      <c r="H505" s="102"/>
      <c r="I505" s="102"/>
      <c r="J505" s="102"/>
      <c r="K505" s="133"/>
    </row>
    <row r="506" spans="3:11" x14ac:dyDescent="0.25">
      <c r="C506" s="79">
        <v>451</v>
      </c>
      <c r="D506" s="56" t="s">
        <v>75</v>
      </c>
      <c r="E506" s="56"/>
      <c r="F506" s="102"/>
      <c r="G506" s="102"/>
      <c r="H506" s="102"/>
      <c r="I506" s="102"/>
      <c r="J506" s="102"/>
      <c r="K506" s="133"/>
    </row>
    <row r="507" spans="3:11" x14ac:dyDescent="0.25">
      <c r="C507" s="57">
        <v>453</v>
      </c>
      <c r="D507" s="56" t="s">
        <v>458</v>
      </c>
      <c r="E507" s="56"/>
      <c r="F507" s="102"/>
      <c r="G507" s="102"/>
      <c r="H507" s="102">
        <v>1608</v>
      </c>
      <c r="I507" s="102">
        <v>1608</v>
      </c>
      <c r="J507" s="102">
        <v>1608</v>
      </c>
      <c r="K507" s="133">
        <f t="shared" si="7"/>
        <v>1</v>
      </c>
    </row>
    <row r="508" spans="3:11" x14ac:dyDescent="0.25">
      <c r="C508" s="57">
        <v>453</v>
      </c>
      <c r="D508" s="56" t="s">
        <v>459</v>
      </c>
      <c r="E508" s="56"/>
      <c r="F508" s="102"/>
      <c r="G508" s="102"/>
      <c r="H508" s="102"/>
      <c r="I508" s="102"/>
      <c r="J508" s="102">
        <v>14536</v>
      </c>
      <c r="K508" s="133"/>
    </row>
    <row r="509" spans="3:11" x14ac:dyDescent="0.25">
      <c r="C509" s="57">
        <v>453</v>
      </c>
      <c r="D509" s="56" t="s">
        <v>460</v>
      </c>
      <c r="E509" s="56"/>
      <c r="F509" s="102"/>
      <c r="G509" s="102"/>
      <c r="H509" s="102"/>
      <c r="I509" s="102"/>
      <c r="J509" s="102">
        <v>5760</v>
      </c>
      <c r="K509" s="133"/>
    </row>
    <row r="510" spans="3:11" x14ac:dyDescent="0.25">
      <c r="C510" s="58">
        <v>454</v>
      </c>
      <c r="D510" s="59" t="s">
        <v>423</v>
      </c>
      <c r="E510" s="59">
        <v>347968</v>
      </c>
      <c r="F510" s="102">
        <v>280000</v>
      </c>
      <c r="G510" s="102">
        <v>280000</v>
      </c>
      <c r="H510" s="102">
        <v>280000</v>
      </c>
      <c r="I510" s="102">
        <v>937007</v>
      </c>
      <c r="J510" s="102"/>
      <c r="K510" s="133">
        <f t="shared" si="7"/>
        <v>0</v>
      </c>
    </row>
    <row r="511" spans="3:11" x14ac:dyDescent="0.25">
      <c r="C511" s="58"/>
      <c r="D511" s="59" t="s">
        <v>424</v>
      </c>
      <c r="E511" s="59"/>
      <c r="F511" s="102">
        <v>0</v>
      </c>
      <c r="G511" s="102">
        <v>0</v>
      </c>
      <c r="H511" s="102">
        <v>0</v>
      </c>
      <c r="I511" s="102">
        <v>0</v>
      </c>
      <c r="J511" s="102"/>
      <c r="K511" s="133"/>
    </row>
    <row r="512" spans="3:11" x14ac:dyDescent="0.25">
      <c r="C512" s="58">
        <v>411005</v>
      </c>
      <c r="D512" s="59" t="s">
        <v>425</v>
      </c>
      <c r="E512" s="59"/>
      <c r="F512" s="102">
        <v>0</v>
      </c>
      <c r="G512" s="102">
        <v>0</v>
      </c>
      <c r="H512" s="102">
        <v>0</v>
      </c>
      <c r="I512" s="102">
        <v>0</v>
      </c>
      <c r="J512" s="102"/>
      <c r="K512" s="133"/>
    </row>
    <row r="513" spans="2:12" x14ac:dyDescent="0.25">
      <c r="C513" s="58">
        <v>513001</v>
      </c>
      <c r="D513" s="59" t="s">
        <v>426</v>
      </c>
      <c r="E513" s="59"/>
      <c r="F513" s="102"/>
      <c r="G513" s="102">
        <v>500000</v>
      </c>
      <c r="H513" s="102">
        <v>500000</v>
      </c>
      <c r="I513" s="102">
        <v>500000</v>
      </c>
      <c r="J513" s="102"/>
      <c r="K513" s="133">
        <f t="shared" si="7"/>
        <v>0</v>
      </c>
    </row>
    <row r="514" spans="2:12" x14ac:dyDescent="0.25">
      <c r="C514" s="58">
        <v>513001</v>
      </c>
      <c r="D514" s="59" t="s">
        <v>427</v>
      </c>
      <c r="E514" s="59"/>
      <c r="F514" s="102">
        <v>0</v>
      </c>
      <c r="G514" s="102">
        <v>0</v>
      </c>
      <c r="H514" s="102">
        <v>0</v>
      </c>
      <c r="I514" s="102">
        <v>0</v>
      </c>
      <c r="J514" s="102">
        <v>204780</v>
      </c>
      <c r="K514" s="133"/>
    </row>
    <row r="515" spans="2:12" x14ac:dyDescent="0.25">
      <c r="C515" s="58"/>
      <c r="D515" s="59"/>
      <c r="E515" s="59"/>
      <c r="F515" s="102"/>
      <c r="G515" s="102"/>
      <c r="H515" s="102"/>
      <c r="I515" s="102"/>
      <c r="J515" s="102"/>
      <c r="K515" s="133"/>
    </row>
    <row r="516" spans="2:12" ht="15.75" x14ac:dyDescent="0.25">
      <c r="C516" s="56"/>
      <c r="D516" s="60" t="s">
        <v>428</v>
      </c>
      <c r="E516" s="60">
        <v>347968</v>
      </c>
      <c r="F516" s="103">
        <v>280000</v>
      </c>
      <c r="G516" s="103">
        <v>780000</v>
      </c>
      <c r="H516" s="103">
        <v>781608</v>
      </c>
      <c r="I516" s="103">
        <v>1438615</v>
      </c>
      <c r="J516" s="103">
        <f>SUM(J506:J514)</f>
        <v>226684</v>
      </c>
      <c r="K516" s="135">
        <f t="shared" si="7"/>
        <v>0.15757099710485431</v>
      </c>
    </row>
    <row r="517" spans="2:12" ht="15.75" x14ac:dyDescent="0.25">
      <c r="C517" s="56"/>
      <c r="D517" s="60"/>
      <c r="E517" s="60"/>
      <c r="F517" s="102"/>
      <c r="G517" s="102"/>
      <c r="H517" s="102"/>
      <c r="I517" s="102"/>
      <c r="J517" s="102"/>
      <c r="K517" s="133"/>
    </row>
    <row r="518" spans="2:12" ht="15.75" x14ac:dyDescent="0.25">
      <c r="C518" s="60" t="s">
        <v>429</v>
      </c>
      <c r="D518" s="56"/>
      <c r="E518" s="56"/>
      <c r="F518" s="102"/>
      <c r="G518" s="102"/>
      <c r="H518" s="102"/>
      <c r="I518" s="102"/>
      <c r="J518" s="102"/>
      <c r="K518" s="133"/>
    </row>
    <row r="519" spans="2:12" x14ac:dyDescent="0.25">
      <c r="B519" s="1"/>
      <c r="C519" s="59">
        <v>813002</v>
      </c>
      <c r="D519" s="56" t="s">
        <v>430</v>
      </c>
      <c r="E519" s="56"/>
      <c r="F519" s="102">
        <v>4000</v>
      </c>
      <c r="G519" s="102">
        <v>4000</v>
      </c>
      <c r="H519" s="102">
        <v>4000</v>
      </c>
      <c r="I519" s="102">
        <v>4000</v>
      </c>
      <c r="J519" s="102">
        <v>0</v>
      </c>
      <c r="K519" s="133">
        <f t="shared" si="7"/>
        <v>0</v>
      </c>
    </row>
    <row r="520" spans="2:12" x14ac:dyDescent="0.25">
      <c r="B520" s="1"/>
      <c r="C520" s="56">
        <v>821004</v>
      </c>
      <c r="D520" s="56" t="s">
        <v>431</v>
      </c>
      <c r="E520" s="56"/>
      <c r="F520" s="102"/>
      <c r="G520" s="102">
        <v>500000</v>
      </c>
      <c r="H520" s="102">
        <v>500000</v>
      </c>
      <c r="I520" s="102">
        <v>500000</v>
      </c>
      <c r="J520" s="102">
        <v>0</v>
      </c>
      <c r="K520" s="133">
        <f t="shared" si="7"/>
        <v>0</v>
      </c>
    </row>
    <row r="521" spans="2:12" x14ac:dyDescent="0.25">
      <c r="B521" s="1"/>
      <c r="C521" s="59">
        <v>821005</v>
      </c>
      <c r="D521" s="59" t="s">
        <v>432</v>
      </c>
      <c r="E521" s="59">
        <v>4310</v>
      </c>
      <c r="F521" s="102">
        <v>8900</v>
      </c>
      <c r="G521" s="102">
        <v>8900</v>
      </c>
      <c r="H521" s="102">
        <v>8900</v>
      </c>
      <c r="I521" s="102">
        <v>8900</v>
      </c>
      <c r="J521" s="102">
        <v>4521</v>
      </c>
      <c r="K521" s="133">
        <f t="shared" si="7"/>
        <v>0.50797752808988761</v>
      </c>
    </row>
    <row r="522" spans="2:12" ht="15.75" x14ac:dyDescent="0.25">
      <c r="B522" s="1"/>
      <c r="C522" s="56"/>
      <c r="D522" s="61" t="s">
        <v>433</v>
      </c>
      <c r="E522" s="61">
        <v>4310</v>
      </c>
      <c r="F522" s="103">
        <v>12900</v>
      </c>
      <c r="G522" s="103">
        <v>512900</v>
      </c>
      <c r="H522" s="103">
        <v>512900</v>
      </c>
      <c r="I522" s="103">
        <v>512900</v>
      </c>
      <c r="J522" s="103">
        <f>SUM(J519:J521)</f>
        <v>4521</v>
      </c>
      <c r="K522" s="135">
        <f t="shared" si="7"/>
        <v>8.8145837395203746E-3</v>
      </c>
    </row>
    <row r="523" spans="2:12" ht="15.75" x14ac:dyDescent="0.25">
      <c r="B523" s="1"/>
      <c r="C523" s="1"/>
      <c r="D523" s="1"/>
      <c r="E523" s="1"/>
      <c r="F523" s="78"/>
      <c r="G523" s="78"/>
      <c r="H523" s="78"/>
      <c r="I523" s="78"/>
      <c r="J523" s="78"/>
      <c r="K523" s="110"/>
    </row>
    <row r="524" spans="2:12" ht="15.75" x14ac:dyDescent="0.25">
      <c r="B524" s="92"/>
      <c r="C524" s="93"/>
      <c r="D524" s="62" t="s">
        <v>434</v>
      </c>
      <c r="E524" s="62"/>
      <c r="F524" s="108"/>
      <c r="G524" s="108"/>
      <c r="H524" s="108"/>
      <c r="I524" s="108"/>
      <c r="J524" s="108"/>
      <c r="K524" s="134"/>
    </row>
    <row r="525" spans="2:12" ht="15.75" x14ac:dyDescent="0.25">
      <c r="B525" s="92"/>
      <c r="C525" s="93"/>
      <c r="D525" s="62" t="s">
        <v>435</v>
      </c>
      <c r="E525" s="52">
        <v>2534382</v>
      </c>
      <c r="F525" s="109">
        <v>4761658</v>
      </c>
      <c r="G525" s="109">
        <v>4861876</v>
      </c>
      <c r="H525" s="109">
        <v>4870706</v>
      </c>
      <c r="I525" s="109">
        <v>4870706</v>
      </c>
      <c r="J525" s="109">
        <f>J498</f>
        <v>2748521</v>
      </c>
      <c r="K525" s="134">
        <f t="shared" si="7"/>
        <v>0.56429622317585992</v>
      </c>
    </row>
    <row r="526" spans="2:12" ht="15.75" x14ac:dyDescent="0.25">
      <c r="B526" s="92"/>
      <c r="C526" s="52"/>
      <c r="D526" s="62" t="s">
        <v>436</v>
      </c>
      <c r="E526" s="52">
        <v>912158</v>
      </c>
      <c r="F526" s="109">
        <v>1210976</v>
      </c>
      <c r="G526" s="109">
        <v>1210976</v>
      </c>
      <c r="H526" s="109">
        <v>1210976</v>
      </c>
      <c r="I526" s="109">
        <v>1210976</v>
      </c>
      <c r="J526" s="109">
        <f>J499</f>
        <v>404875</v>
      </c>
      <c r="K526" s="134">
        <f t="shared" si="7"/>
        <v>0.33433775731310944</v>
      </c>
    </row>
    <row r="527" spans="2:12" ht="15.75" x14ac:dyDescent="0.25">
      <c r="B527" s="92"/>
      <c r="C527" s="52"/>
      <c r="D527" s="62" t="s">
        <v>437</v>
      </c>
      <c r="E527" s="62">
        <v>347968</v>
      </c>
      <c r="F527" s="109">
        <v>280000</v>
      </c>
      <c r="G527" s="109">
        <v>780000</v>
      </c>
      <c r="H527" s="109">
        <v>781608</v>
      </c>
      <c r="I527" s="109">
        <v>1438615</v>
      </c>
      <c r="J527" s="109">
        <f>J516</f>
        <v>226684</v>
      </c>
      <c r="K527" s="134">
        <f t="shared" si="7"/>
        <v>0.15757099710485431</v>
      </c>
    </row>
    <row r="528" spans="2:12" ht="23.25" x14ac:dyDescent="0.35">
      <c r="B528" s="92"/>
      <c r="C528" s="93"/>
      <c r="D528" s="62" t="s">
        <v>438</v>
      </c>
      <c r="E528" s="62">
        <f>SUM(E525:E527)</f>
        <v>3794508</v>
      </c>
      <c r="F528" s="109">
        <v>6252634</v>
      </c>
      <c r="G528" s="109">
        <v>6852852</v>
      </c>
      <c r="H528" s="109">
        <v>6863290</v>
      </c>
      <c r="I528" s="109">
        <v>7520297</v>
      </c>
      <c r="J528" s="109">
        <f>SUM(J525:J527)</f>
        <v>3380080</v>
      </c>
      <c r="K528" s="134">
        <f t="shared" si="7"/>
        <v>0.44946097208660774</v>
      </c>
      <c r="L528" s="117"/>
    </row>
    <row r="529" spans="2:11" ht="15.75" x14ac:dyDescent="0.25">
      <c r="B529" s="92"/>
      <c r="C529" s="93"/>
      <c r="D529" s="63"/>
      <c r="E529" s="63"/>
      <c r="F529" s="108"/>
      <c r="G529" s="108"/>
      <c r="H529" s="108"/>
      <c r="I529" s="108"/>
      <c r="J529" s="108"/>
      <c r="K529" s="134"/>
    </row>
    <row r="530" spans="2:11" ht="15.75" x14ac:dyDescent="0.25">
      <c r="B530" s="92"/>
      <c r="C530" s="93"/>
      <c r="D530" s="62" t="s">
        <v>439</v>
      </c>
      <c r="E530" s="52">
        <v>2171910</v>
      </c>
      <c r="F530" s="109">
        <v>4369362</v>
      </c>
      <c r="G530" s="109">
        <v>4468362</v>
      </c>
      <c r="H530" s="109">
        <v>4478800</v>
      </c>
      <c r="I530" s="109">
        <v>4506914</v>
      </c>
      <c r="J530" s="109">
        <f>J500</f>
        <v>2217353</v>
      </c>
      <c r="K530" s="134">
        <f t="shared" si="7"/>
        <v>0.49198919704258837</v>
      </c>
    </row>
    <row r="531" spans="2:11" ht="15.75" x14ac:dyDescent="0.25">
      <c r="B531" s="92"/>
      <c r="C531" s="93"/>
      <c r="D531" s="62" t="s">
        <v>440</v>
      </c>
      <c r="E531" s="52">
        <v>471346</v>
      </c>
      <c r="F531" s="109">
        <v>1863835</v>
      </c>
      <c r="G531" s="109">
        <v>1853152</v>
      </c>
      <c r="H531" s="109">
        <v>1871228</v>
      </c>
      <c r="I531" s="109">
        <v>1871228</v>
      </c>
      <c r="J531" s="109">
        <f>J501</f>
        <v>851500</v>
      </c>
      <c r="K531" s="134">
        <f t="shared" si="7"/>
        <v>0.45504877011246092</v>
      </c>
    </row>
    <row r="532" spans="2:11" ht="15.75" x14ac:dyDescent="0.25">
      <c r="B532" s="92"/>
      <c r="C532" s="52"/>
      <c r="D532" s="62" t="s">
        <v>441</v>
      </c>
      <c r="E532" s="62">
        <v>4310</v>
      </c>
      <c r="F532" s="109">
        <v>12900</v>
      </c>
      <c r="G532" s="109">
        <v>512900</v>
      </c>
      <c r="H532" s="109">
        <v>512900</v>
      </c>
      <c r="I532" s="109">
        <v>512900</v>
      </c>
      <c r="J532" s="109">
        <f>J522</f>
        <v>4521</v>
      </c>
      <c r="K532" s="134">
        <f t="shared" si="7"/>
        <v>8.8145837395203746E-3</v>
      </c>
    </row>
    <row r="533" spans="2:11" ht="15.75" x14ac:dyDescent="0.25">
      <c r="B533" s="92"/>
      <c r="C533" s="93"/>
      <c r="D533" s="62" t="s">
        <v>442</v>
      </c>
      <c r="E533" s="62">
        <f>SUM(E530:E532)</f>
        <v>2647566</v>
      </c>
      <c r="F533" s="109">
        <v>6246097</v>
      </c>
      <c r="G533" s="109">
        <v>6834414</v>
      </c>
      <c r="H533" s="109">
        <v>6862928</v>
      </c>
      <c r="I533" s="109">
        <v>6891042</v>
      </c>
      <c r="J533" s="109">
        <f>SUM(J530:J532)</f>
        <v>3073374</v>
      </c>
      <c r="K533" s="134">
        <f t="shared" si="7"/>
        <v>0.44599554029709876</v>
      </c>
    </row>
    <row r="534" spans="2:11" ht="15.75" x14ac:dyDescent="0.25">
      <c r="B534" s="92"/>
      <c r="C534" s="52"/>
      <c r="D534" s="63"/>
      <c r="E534" s="63"/>
      <c r="F534" s="108"/>
      <c r="G534" s="108"/>
      <c r="H534" s="108"/>
      <c r="I534" s="108"/>
      <c r="J534" s="108"/>
      <c r="K534" s="134"/>
    </row>
    <row r="535" spans="2:11" ht="15.75" x14ac:dyDescent="0.25">
      <c r="B535" s="92"/>
      <c r="C535" s="93"/>
      <c r="D535" s="62" t="s">
        <v>443</v>
      </c>
      <c r="E535" s="62">
        <f>E528-E533</f>
        <v>1146942</v>
      </c>
      <c r="F535" s="109">
        <v>6537</v>
      </c>
      <c r="G535" s="109">
        <v>18438</v>
      </c>
      <c r="H535" s="109">
        <v>362</v>
      </c>
      <c r="I535" s="109">
        <v>629255</v>
      </c>
      <c r="J535" s="109">
        <f>J528-J533</f>
        <v>306706</v>
      </c>
      <c r="K535" s="134">
        <f t="shared" si="7"/>
        <v>0.4874113038434339</v>
      </c>
    </row>
    <row r="536" spans="2:11" x14ac:dyDescent="0.25">
      <c r="B536" s="1"/>
      <c r="C536" s="4"/>
      <c r="D536" s="6"/>
      <c r="E536" s="6"/>
      <c r="F536" s="1"/>
      <c r="G536" s="1"/>
      <c r="H536" s="1"/>
      <c r="I536" s="1"/>
      <c r="J536" s="1"/>
      <c r="K536" s="1"/>
    </row>
    <row r="537" spans="2:11" x14ac:dyDescent="0.25">
      <c r="B537" s="1"/>
      <c r="C537" s="1"/>
      <c r="D537" s="7"/>
      <c r="E537" s="7"/>
      <c r="F537" s="1"/>
      <c r="G537" s="1"/>
      <c r="H537" s="1"/>
      <c r="I537" s="1"/>
      <c r="J537" s="1"/>
      <c r="K537" s="1"/>
    </row>
    <row r="538" spans="2:11" x14ac:dyDescent="0.25">
      <c r="B538" s="1"/>
      <c r="C538" s="1"/>
      <c r="D538" s="7" t="s">
        <v>475</v>
      </c>
      <c r="E538" s="7"/>
      <c r="F538" s="1"/>
      <c r="G538" s="1"/>
      <c r="H538" s="1"/>
      <c r="I538" s="1"/>
      <c r="J538" s="1"/>
      <c r="K538" s="1"/>
    </row>
    <row r="540" spans="2:11" x14ac:dyDescent="0.25">
      <c r="B540" s="1"/>
      <c r="C540" s="1"/>
      <c r="D540" s="7" t="s">
        <v>474</v>
      </c>
      <c r="E540" s="7"/>
      <c r="F540" s="1"/>
      <c r="G540" s="1"/>
      <c r="H540" s="1"/>
      <c r="I540" s="1"/>
      <c r="J540" s="1"/>
      <c r="K540" s="1"/>
    </row>
    <row r="541" spans="2:11" x14ac:dyDescent="0.25">
      <c r="B541" s="1"/>
      <c r="C541" s="1"/>
      <c r="D541" s="1"/>
      <c r="E541" s="1"/>
      <c r="F541" s="1"/>
      <c r="G541" s="76"/>
      <c r="H541" s="1"/>
      <c r="I541" s="1"/>
      <c r="J541" s="1"/>
      <c r="K541" s="1"/>
    </row>
    <row r="542" spans="2:11" x14ac:dyDescent="0.25">
      <c r="B542" s="1"/>
      <c r="C542" s="1"/>
      <c r="D542" s="1"/>
      <c r="E542" s="1"/>
      <c r="F542" s="1"/>
      <c r="G542" s="76"/>
      <c r="H542" s="1"/>
      <c r="I542" s="1"/>
      <c r="J542" s="76" t="s">
        <v>444</v>
      </c>
      <c r="K542" s="1"/>
    </row>
    <row r="543" spans="2:11" x14ac:dyDescent="0.25">
      <c r="B543" s="1"/>
      <c r="C543" s="1"/>
      <c r="D543" s="1"/>
      <c r="E543" s="1"/>
      <c r="F543" s="1"/>
      <c r="G543" s="1"/>
      <c r="H543" s="1"/>
      <c r="I543" s="1"/>
      <c r="J543" s="76" t="s">
        <v>445</v>
      </c>
      <c r="K543" s="1"/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MsÚ Námestovo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MsÚ Námestovo</dc:creator>
  <cp:lastModifiedBy>MsÚ Námestovo</cp:lastModifiedBy>
  <cp:lastPrinted>2013-09-04T13:23:29Z</cp:lastPrinted>
  <dcterms:created xsi:type="dcterms:W3CDTF">2013-07-24T14:51:21Z</dcterms:created>
  <dcterms:modified xsi:type="dcterms:W3CDTF">2013-09-04T13:25:34Z</dcterms:modified>
</cp:coreProperties>
</file>