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4-2019" sheetId="1" r:id="rId1"/>
    <sheet name="mš" sheetId="3" r:id="rId2"/>
  </sheets>
  <definedNames>
    <definedName name="_xlnm.Print_Area" localSheetId="0">'2014-2019'!$A$2:$I$573</definedName>
    <definedName name="_xlnm.Print_Area" localSheetId="1">mš!$A$1:$M$37</definedName>
  </definedNames>
  <calcPr calcId="152511"/>
</workbook>
</file>

<file path=xl/calcChain.xml><?xml version="1.0" encoding="utf-8"?>
<calcChain xmlns="http://schemas.openxmlformats.org/spreadsheetml/2006/main">
  <c r="G272" i="1" l="1"/>
  <c r="F272" i="1" l="1"/>
  <c r="G513" i="1" l="1"/>
  <c r="G206" i="1"/>
  <c r="E550" i="1" l="1"/>
  <c r="E567" i="1" s="1"/>
  <c r="E544" i="1"/>
  <c r="E562" i="1" s="1"/>
  <c r="E524" i="1"/>
  <c r="E513" i="1"/>
  <c r="E505" i="1"/>
  <c r="E498" i="1"/>
  <c r="E439" i="1"/>
  <c r="E425" i="1"/>
  <c r="E387" i="1" l="1"/>
  <c r="E378" i="1"/>
  <c r="E410" i="1"/>
  <c r="E406" i="1"/>
  <c r="E384" i="1"/>
  <c r="E375" i="1"/>
  <c r="E338" i="1"/>
  <c r="E322" i="1"/>
  <c r="E317" i="1"/>
  <c r="E286" i="1"/>
  <c r="E261" i="1"/>
  <c r="E240" i="1"/>
  <c r="E197" i="1"/>
  <c r="E102" i="1" l="1"/>
  <c r="E97" i="1"/>
  <c r="E487" i="1"/>
  <c r="E470" i="1" s="1"/>
  <c r="E531" i="1" s="1"/>
  <c r="E396" i="1"/>
  <c r="E392" i="1"/>
  <c r="E283" i="1"/>
  <c r="E278" i="1"/>
  <c r="E268" i="1"/>
  <c r="E234" i="1"/>
  <c r="E230" i="1"/>
  <c r="E223" i="1"/>
  <c r="E216" i="1"/>
  <c r="E206" i="1"/>
  <c r="E201" i="1"/>
  <c r="E194" i="1"/>
  <c r="E189" i="1"/>
  <c r="E184" i="1"/>
  <c r="E180" i="1"/>
  <c r="E175" i="1"/>
  <c r="E171" i="1"/>
  <c r="E118" i="1"/>
  <c r="E56" i="1"/>
  <c r="E48" i="1"/>
  <c r="E45" i="1"/>
  <c r="E37" i="1"/>
  <c r="E28" i="1"/>
  <c r="E16" i="1"/>
  <c r="E13" i="1"/>
  <c r="E10" i="1"/>
  <c r="E566" i="1" l="1"/>
  <c r="E556" i="1"/>
  <c r="E115" i="1"/>
  <c r="E200" i="1"/>
  <c r="E421" i="1" s="1"/>
  <c r="E555" i="1" s="1"/>
  <c r="E26" i="1"/>
  <c r="E8" i="1"/>
  <c r="E93" i="1"/>
  <c r="E553" i="1" l="1"/>
  <c r="E560" i="1"/>
  <c r="E565" i="1"/>
  <c r="E568" i="1" s="1"/>
  <c r="G396" i="1"/>
  <c r="I396" i="1"/>
  <c r="H396" i="1"/>
  <c r="F396" i="1"/>
  <c r="F521" i="1" l="1"/>
  <c r="I502" i="1"/>
  <c r="I470" i="1"/>
  <c r="G216" i="1"/>
  <c r="H505" i="1" l="1"/>
  <c r="I387" i="1"/>
  <c r="G102" i="1"/>
  <c r="I550" i="1" l="1"/>
  <c r="I567" i="1" s="1"/>
  <c r="I544" i="1"/>
  <c r="I562" i="1" s="1"/>
  <c r="I505" i="1"/>
  <c r="I498" i="1"/>
  <c r="I439" i="1"/>
  <c r="I436" i="1"/>
  <c r="I433" i="1"/>
  <c r="I425" i="1"/>
  <c r="H425" i="1"/>
  <c r="I410" i="1"/>
  <c r="I406" i="1"/>
  <c r="I392" i="1"/>
  <c r="I384" i="1"/>
  <c r="I378" i="1"/>
  <c r="I375" i="1"/>
  <c r="I338" i="1"/>
  <c r="I322" i="1"/>
  <c r="I317" i="1"/>
  <c r="I286" i="1"/>
  <c r="I278" i="1"/>
  <c r="I268" i="1"/>
  <c r="I261" i="1"/>
  <c r="I240" i="1"/>
  <c r="I118" i="1"/>
  <c r="H117" i="1"/>
  <c r="I117" i="1" s="1"/>
  <c r="H116" i="1"/>
  <c r="I234" i="1"/>
  <c r="I230" i="1"/>
  <c r="I223" i="1"/>
  <c r="I216" i="1"/>
  <c r="H212" i="1"/>
  <c r="I212" i="1"/>
  <c r="I206" i="1"/>
  <c r="I201" i="1"/>
  <c r="I197" i="1"/>
  <c r="I194" i="1"/>
  <c r="I189" i="1"/>
  <c r="I184" i="1"/>
  <c r="H180" i="1"/>
  <c r="I180" i="1"/>
  <c r="I171" i="1"/>
  <c r="I175" i="1"/>
  <c r="I48" i="1"/>
  <c r="H48" i="1"/>
  <c r="I531" i="1" l="1"/>
  <c r="I556" i="1" s="1"/>
  <c r="I566" i="1" s="1"/>
  <c r="I200" i="1"/>
  <c r="G470" i="1" l="1"/>
  <c r="G505" i="1" l="1"/>
  <c r="G425" i="1"/>
  <c r="G378" i="1"/>
  <c r="G48" i="1"/>
  <c r="G180" i="1"/>
  <c r="I16" i="1" l="1"/>
  <c r="I56" i="1"/>
  <c r="I13" i="1" l="1"/>
  <c r="I10" i="1"/>
  <c r="G10" i="1"/>
  <c r="I8" i="1" l="1"/>
  <c r="H29" i="3" l="1"/>
  <c r="H22" i="3"/>
  <c r="K16" i="3"/>
  <c r="H9" i="3"/>
  <c r="H14" i="3"/>
  <c r="K17" i="3" s="1"/>
  <c r="H13" i="3"/>
  <c r="G240" i="1" l="1"/>
  <c r="G212" i="1"/>
  <c r="K19" i="3" l="1"/>
  <c r="I9" i="3"/>
  <c r="K31" i="3"/>
  <c r="L31" i="3" s="1"/>
  <c r="H26" i="3"/>
  <c r="I23" i="3"/>
  <c r="I14" i="3"/>
  <c r="I13" i="3"/>
  <c r="I27" i="3" l="1"/>
  <c r="I26" i="3"/>
  <c r="I15" i="3"/>
  <c r="P23" i="3"/>
  <c r="L19" i="3"/>
  <c r="K11" i="3"/>
  <c r="L11" i="3" s="1"/>
  <c r="K10" i="3"/>
  <c r="L10" i="3" s="1"/>
  <c r="K29" i="3"/>
  <c r="L29" i="3" s="1"/>
  <c r="K22" i="3"/>
  <c r="L22" i="3" s="1"/>
  <c r="I24" i="3"/>
  <c r="L17" i="3"/>
  <c r="K20" i="3"/>
  <c r="L20" i="3" s="1"/>
  <c r="L14" i="3"/>
  <c r="K21" i="3" l="1"/>
  <c r="L21" i="3"/>
  <c r="L16" i="3"/>
  <c r="L18" i="3" s="1"/>
  <c r="K18" i="3"/>
  <c r="I102" i="1"/>
  <c r="I97" i="1"/>
  <c r="I45" i="1"/>
  <c r="I37" i="1"/>
  <c r="I28" i="1"/>
  <c r="I112" i="1" l="1"/>
  <c r="I26" i="1"/>
  <c r="I93" i="1"/>
  <c r="I554" i="1" l="1"/>
  <c r="I561" i="1"/>
  <c r="I560" i="1"/>
  <c r="I563" i="1" s="1"/>
  <c r="I553" i="1"/>
  <c r="F212" i="1"/>
  <c r="F502" i="1" l="1"/>
  <c r="G502" i="1"/>
  <c r="H502" i="1"/>
  <c r="F505" i="1"/>
  <c r="I283" i="1" l="1"/>
  <c r="C230" i="1"/>
  <c r="D470" i="1"/>
  <c r="D216" i="1" l="1"/>
  <c r="F550" i="1" l="1"/>
  <c r="F567" i="1" s="1"/>
  <c r="F544" i="1"/>
  <c r="F562" i="1" s="1"/>
  <c r="F524" i="1"/>
  <c r="F513" i="1"/>
  <c r="F498" i="1"/>
  <c r="F470" i="1"/>
  <c r="F439" i="1"/>
  <c r="F436" i="1"/>
  <c r="F433" i="1"/>
  <c r="F425" i="1"/>
  <c r="F410" i="1"/>
  <c r="F406" i="1"/>
  <c r="F392" i="1"/>
  <c r="F387" i="1"/>
  <c r="F384" i="1"/>
  <c r="F378" i="1"/>
  <c r="F375" i="1"/>
  <c r="F338" i="1"/>
  <c r="F322" i="1"/>
  <c r="F317" i="1"/>
  <c r="F286" i="1"/>
  <c r="F283" i="1"/>
  <c r="F278" i="1"/>
  <c r="F268" i="1"/>
  <c r="F261" i="1"/>
  <c r="F240" i="1"/>
  <c r="F234" i="1"/>
  <c r="F230" i="1"/>
  <c r="F223" i="1"/>
  <c r="F216" i="1"/>
  <c r="F206" i="1"/>
  <c r="F201" i="1"/>
  <c r="F197" i="1"/>
  <c r="F194" i="1"/>
  <c r="F189" i="1"/>
  <c r="F184" i="1"/>
  <c r="F180" i="1"/>
  <c r="F175" i="1"/>
  <c r="F171" i="1"/>
  <c r="F118" i="1"/>
  <c r="F102" i="1"/>
  <c r="F97" i="1"/>
  <c r="F56" i="1"/>
  <c r="F48" i="1"/>
  <c r="F45" i="1"/>
  <c r="F37" i="1"/>
  <c r="F28" i="1"/>
  <c r="F16" i="1"/>
  <c r="F13" i="1"/>
  <c r="F10" i="1"/>
  <c r="F8" i="1" l="1"/>
  <c r="F531" i="1"/>
  <c r="F556" i="1" s="1"/>
  <c r="F566" i="1" s="1"/>
  <c r="F115" i="1"/>
  <c r="F200" i="1"/>
  <c r="F26" i="1"/>
  <c r="F93" i="1"/>
  <c r="F553" i="1" s="1"/>
  <c r="F112" i="1"/>
  <c r="F554" i="1" s="1"/>
  <c r="H550" i="1"/>
  <c r="H567" i="1" s="1"/>
  <c r="G550" i="1"/>
  <c r="G567" i="1" s="1"/>
  <c r="C550" i="1"/>
  <c r="C567" i="1" s="1"/>
  <c r="H544" i="1"/>
  <c r="H562" i="1" s="1"/>
  <c r="G544" i="1"/>
  <c r="G562" i="1" s="1"/>
  <c r="D544" i="1"/>
  <c r="D562" i="1" s="1"/>
  <c r="C544" i="1"/>
  <c r="C562" i="1" s="1"/>
  <c r="H524" i="1"/>
  <c r="G524" i="1"/>
  <c r="C524" i="1"/>
  <c r="H513" i="1"/>
  <c r="D513" i="1"/>
  <c r="C513" i="1"/>
  <c r="H498" i="1"/>
  <c r="G498" i="1"/>
  <c r="D498" i="1"/>
  <c r="H470" i="1"/>
  <c r="C470" i="1"/>
  <c r="H439" i="1"/>
  <c r="G439" i="1"/>
  <c r="D439" i="1"/>
  <c r="C439" i="1"/>
  <c r="H436" i="1"/>
  <c r="G436" i="1"/>
  <c r="D436" i="1"/>
  <c r="C436" i="1"/>
  <c r="H433" i="1"/>
  <c r="G433" i="1"/>
  <c r="D433" i="1"/>
  <c r="C433" i="1"/>
  <c r="D425" i="1"/>
  <c r="C425" i="1"/>
  <c r="H410" i="1"/>
  <c r="G410" i="1"/>
  <c r="D410" i="1"/>
  <c r="C410" i="1"/>
  <c r="H406" i="1"/>
  <c r="G406" i="1"/>
  <c r="D406" i="1"/>
  <c r="C406" i="1"/>
  <c r="D396" i="1"/>
  <c r="C396" i="1"/>
  <c r="H392" i="1"/>
  <c r="G392" i="1"/>
  <c r="D392" i="1"/>
  <c r="G387" i="1"/>
  <c r="H387" i="1"/>
  <c r="D387" i="1"/>
  <c r="C387" i="1"/>
  <c r="H384" i="1"/>
  <c r="G384" i="1"/>
  <c r="D384" i="1"/>
  <c r="C384" i="1"/>
  <c r="H378" i="1"/>
  <c r="D378" i="1"/>
  <c r="C378" i="1"/>
  <c r="H375" i="1"/>
  <c r="G375" i="1"/>
  <c r="D375" i="1"/>
  <c r="C375" i="1"/>
  <c r="H338" i="1"/>
  <c r="G338" i="1"/>
  <c r="D338" i="1"/>
  <c r="C338" i="1"/>
  <c r="G322" i="1"/>
  <c r="D322" i="1"/>
  <c r="C322" i="1"/>
  <c r="H317" i="1"/>
  <c r="G317" i="1"/>
  <c r="C317" i="1"/>
  <c r="H286" i="1"/>
  <c r="G286" i="1"/>
  <c r="D286" i="1"/>
  <c r="C286" i="1"/>
  <c r="H283" i="1"/>
  <c r="G283" i="1"/>
  <c r="D283" i="1"/>
  <c r="C283" i="1"/>
  <c r="H278" i="1"/>
  <c r="G278" i="1"/>
  <c r="D278" i="1"/>
  <c r="C278" i="1"/>
  <c r="D272" i="1"/>
  <c r="C272" i="1"/>
  <c r="H268" i="1"/>
  <c r="G268" i="1"/>
  <c r="D268" i="1"/>
  <c r="C268" i="1"/>
  <c r="H261" i="1"/>
  <c r="G261" i="1"/>
  <c r="D261" i="1"/>
  <c r="C261" i="1"/>
  <c r="H240" i="1"/>
  <c r="D240" i="1"/>
  <c r="C240" i="1"/>
  <c r="H234" i="1"/>
  <c r="G234" i="1"/>
  <c r="D234" i="1"/>
  <c r="C234" i="1"/>
  <c r="H230" i="1"/>
  <c r="G230" i="1"/>
  <c r="D230" i="1"/>
  <c r="H223" i="1"/>
  <c r="G223" i="1"/>
  <c r="D223" i="1"/>
  <c r="C223" i="1"/>
  <c r="H216" i="1"/>
  <c r="C216" i="1"/>
  <c r="H206" i="1"/>
  <c r="D206" i="1"/>
  <c r="C206" i="1"/>
  <c r="H201" i="1"/>
  <c r="G201" i="1"/>
  <c r="D201" i="1"/>
  <c r="C201" i="1"/>
  <c r="H197" i="1"/>
  <c r="G197" i="1"/>
  <c r="D197" i="1"/>
  <c r="C197" i="1"/>
  <c r="H194" i="1"/>
  <c r="G194" i="1"/>
  <c r="D194" i="1"/>
  <c r="C194" i="1"/>
  <c r="H189" i="1"/>
  <c r="G189" i="1"/>
  <c r="D189" i="1"/>
  <c r="C189" i="1"/>
  <c r="H184" i="1"/>
  <c r="G184" i="1"/>
  <c r="D184" i="1"/>
  <c r="C184" i="1"/>
  <c r="D180" i="1"/>
  <c r="C180" i="1"/>
  <c r="H175" i="1"/>
  <c r="G175" i="1"/>
  <c r="D175" i="1"/>
  <c r="C175" i="1"/>
  <c r="H171" i="1"/>
  <c r="G171" i="1"/>
  <c r="D171" i="1"/>
  <c r="C171" i="1"/>
  <c r="C115" i="1" s="1"/>
  <c r="H118" i="1"/>
  <c r="G118" i="1"/>
  <c r="D118" i="1"/>
  <c r="H102" i="1"/>
  <c r="D102" i="1"/>
  <c r="C102" i="1"/>
  <c r="H97" i="1"/>
  <c r="G97" i="1"/>
  <c r="D97" i="1"/>
  <c r="C97" i="1"/>
  <c r="H56" i="1"/>
  <c r="G56" i="1"/>
  <c r="D56" i="1"/>
  <c r="C56" i="1"/>
  <c r="D48" i="1"/>
  <c r="C48" i="1"/>
  <c r="H45" i="1"/>
  <c r="G45" i="1"/>
  <c r="D45" i="1"/>
  <c r="C45" i="1"/>
  <c r="H37" i="1"/>
  <c r="G37" i="1"/>
  <c r="D37" i="1"/>
  <c r="C37" i="1"/>
  <c r="H28" i="1"/>
  <c r="G28" i="1"/>
  <c r="D28" i="1"/>
  <c r="C28" i="1"/>
  <c r="H16" i="1"/>
  <c r="I116" i="1" s="1"/>
  <c r="I115" i="1" s="1"/>
  <c r="I421" i="1" s="1"/>
  <c r="G16" i="1"/>
  <c r="D16" i="1"/>
  <c r="C16" i="1"/>
  <c r="H13" i="1"/>
  <c r="G13" i="1"/>
  <c r="D13" i="1"/>
  <c r="C13" i="1"/>
  <c r="H10" i="1"/>
  <c r="D10" i="1"/>
  <c r="C10" i="1"/>
  <c r="H531" i="1" l="1"/>
  <c r="H556" i="1" s="1"/>
  <c r="H566" i="1" s="1"/>
  <c r="G531" i="1"/>
  <c r="I555" i="1"/>
  <c r="I557" i="1" s="1"/>
  <c r="I565" i="1"/>
  <c r="C531" i="1"/>
  <c r="C556" i="1" s="1"/>
  <c r="C566" i="1" s="1"/>
  <c r="F421" i="1"/>
  <c r="F565" i="1" s="1"/>
  <c r="F568" i="1" s="1"/>
  <c r="F561" i="1"/>
  <c r="D115" i="1"/>
  <c r="D26" i="1"/>
  <c r="D93" i="1"/>
  <c r="D560" i="1" s="1"/>
  <c r="D8" i="1"/>
  <c r="D200" i="1"/>
  <c r="H200" i="1"/>
  <c r="G8" i="1"/>
  <c r="G115" i="1"/>
  <c r="G26" i="1"/>
  <c r="H115" i="1"/>
  <c r="G93" i="1"/>
  <c r="C26" i="1"/>
  <c r="C112" i="1"/>
  <c r="C554" i="1" s="1"/>
  <c r="C561" i="1" s="1"/>
  <c r="H112" i="1"/>
  <c r="H554" i="1" s="1"/>
  <c r="C93" i="1"/>
  <c r="C553" i="1" s="1"/>
  <c r="C560" i="1" s="1"/>
  <c r="H26" i="1"/>
  <c r="G200" i="1"/>
  <c r="F560" i="1"/>
  <c r="H93" i="1"/>
  <c r="H553" i="1" s="1"/>
  <c r="C8" i="1"/>
  <c r="G112" i="1"/>
  <c r="G554" i="1" s="1"/>
  <c r="D112" i="1"/>
  <c r="D561" i="1" s="1"/>
  <c r="C200" i="1"/>
  <c r="C421" i="1" s="1"/>
  <c r="C555" i="1" s="1"/>
  <c r="H322" i="1"/>
  <c r="D524" i="1"/>
  <c r="D531" i="1" s="1"/>
  <c r="D550" i="1"/>
  <c r="D567" i="1" s="1"/>
  <c r="H8" i="1"/>
  <c r="I568" i="1" l="1"/>
  <c r="I570" i="1" s="1"/>
  <c r="H421" i="1"/>
  <c r="H555" i="1" s="1"/>
  <c r="H557" i="1" s="1"/>
  <c r="G553" i="1"/>
  <c r="F563" i="1"/>
  <c r="F570" i="1" s="1"/>
  <c r="F555" i="1"/>
  <c r="F557" i="1" s="1"/>
  <c r="D421" i="1"/>
  <c r="D555" i="1" s="1"/>
  <c r="D565" i="1" s="1"/>
  <c r="H561" i="1"/>
  <c r="G421" i="1"/>
  <c r="G565" i="1" s="1"/>
  <c r="G560" i="1"/>
  <c r="D553" i="1"/>
  <c r="H560" i="1"/>
  <c r="C563" i="1"/>
  <c r="G561" i="1"/>
  <c r="D554" i="1"/>
  <c r="C565" i="1"/>
  <c r="C568" i="1" s="1"/>
  <c r="C557" i="1"/>
  <c r="D566" i="1"/>
  <c r="D556" i="1"/>
  <c r="D563" i="1"/>
  <c r="H563" i="1" l="1"/>
  <c r="D568" i="1"/>
  <c r="D570" i="1" s="1"/>
  <c r="G555" i="1"/>
  <c r="G563" i="1"/>
  <c r="C570" i="1"/>
  <c r="D557" i="1"/>
  <c r="H565" i="1"/>
  <c r="H568" i="1" s="1"/>
  <c r="G556" i="1"/>
  <c r="H570" i="1" l="1"/>
  <c r="G557" i="1"/>
  <c r="G566" i="1"/>
  <c r="G568" i="1" l="1"/>
  <c r="G570" i="1" s="1"/>
  <c r="E112" i="1" l="1"/>
  <c r="E561" i="1" l="1"/>
  <c r="E563" i="1" s="1"/>
  <c r="E570" i="1" s="1"/>
  <c r="E554" i="1"/>
  <c r="E557" i="1" s="1"/>
</calcChain>
</file>

<file path=xl/sharedStrings.xml><?xml version="1.0" encoding="utf-8"?>
<sst xmlns="http://schemas.openxmlformats.org/spreadsheetml/2006/main" count="971" uniqueCount="555">
  <si>
    <t>Bežné príjmy:</t>
  </si>
  <si>
    <t>DAŇOVÉ PRÍJMY SPOLU</t>
  </si>
  <si>
    <t>Dane z príjmov, ziskov a kapitál. majetku</t>
  </si>
  <si>
    <t>11xxxx</t>
  </si>
  <si>
    <t>Daň z príjmov fyzických osôb</t>
  </si>
  <si>
    <t>Daň z majetku</t>
  </si>
  <si>
    <t>12xxxx</t>
  </si>
  <si>
    <t>Daň z nehnuteľností PO a FO</t>
  </si>
  <si>
    <t>Dane za špecifické služby</t>
  </si>
  <si>
    <t>13xxxx</t>
  </si>
  <si>
    <t>Daň za psa</t>
  </si>
  <si>
    <t>Daň za nevýherné hracie prístroje</t>
  </si>
  <si>
    <t>Daň za predajné automaty</t>
  </si>
  <si>
    <t>Daň za vjazd a zotr. vozidiel v hist.časti mesta</t>
  </si>
  <si>
    <t>Daň za ubytovanie/pobyt</t>
  </si>
  <si>
    <t>Daň za užívanie verejného priestranstva</t>
  </si>
  <si>
    <t>Za uloženie odpadu (platby od TS)</t>
  </si>
  <si>
    <t>Za komunálny odpad (platby od občanov NO)</t>
  </si>
  <si>
    <t>NEDAŇOVÉ PRÍJMY SPOLU</t>
  </si>
  <si>
    <t>Príjmy z podnik. a z vlastníctva majetku</t>
  </si>
  <si>
    <t>21xxxx</t>
  </si>
  <si>
    <t>Príjmy ostatné /nájom pozemkov,vrátane cintorín. poplatkov/</t>
  </si>
  <si>
    <t>Nájom nebytových priestorov (nájomníci+BPN)</t>
  </si>
  <si>
    <t>Príjmy z prenájmu bytov -BPN</t>
  </si>
  <si>
    <t>Administratívne poplatky a platby</t>
  </si>
  <si>
    <t>Administratívne poplatky /správne poplatky/</t>
  </si>
  <si>
    <t>22xxxx</t>
  </si>
  <si>
    <t>Recyklačný fond</t>
  </si>
  <si>
    <t>iné príjmy + príjmy z reklamy</t>
  </si>
  <si>
    <t>Platby rodičov  MŠ</t>
  </si>
  <si>
    <t>Poplatok za znečistenie ovzdušia</t>
  </si>
  <si>
    <t>Úroky z domácich pôžičiek a vkladov</t>
  </si>
  <si>
    <t>Z vkladov</t>
  </si>
  <si>
    <t>Iné nedaňové príjmy</t>
  </si>
  <si>
    <t>Výťažok z výherných automatov</t>
  </si>
  <si>
    <t>29xxxx</t>
  </si>
  <si>
    <t>Príjem z dobropisov</t>
  </si>
  <si>
    <t>Z náhrad poistného</t>
  </si>
  <si>
    <t>Transfery - bežné</t>
  </si>
  <si>
    <t>Dotácia na stavebný úrad</t>
  </si>
  <si>
    <t>312xxx</t>
  </si>
  <si>
    <t>Dotácia na cesty</t>
  </si>
  <si>
    <t>Dotácia ÚPSVaR- §52a-MŠ</t>
  </si>
  <si>
    <t>Dotácia na aktiváčne práce</t>
  </si>
  <si>
    <t>Dotácia na dávky v HN</t>
  </si>
  <si>
    <t>Dotácia ÚPSVaR -Projekt XX.</t>
  </si>
  <si>
    <t>Dotácia od UPSVaR na chránenú dielňu</t>
  </si>
  <si>
    <t>Dotácia na voľby+referendum</t>
  </si>
  <si>
    <t>Dotácia - evidencia obyvateľstva</t>
  </si>
  <si>
    <t>Dotácia na sociál. znevýhodn. (SZP)</t>
  </si>
  <si>
    <t>RP záškoláctvo</t>
  </si>
  <si>
    <t>Dotácia odchodné</t>
  </si>
  <si>
    <t>Dotácia starostlivosť o životné prostredie</t>
  </si>
  <si>
    <t>Dotácia na učebné pomôcky</t>
  </si>
  <si>
    <t>Dotácia pre deti v hmotnej núdzi - stravné</t>
  </si>
  <si>
    <t>Dotácia na dopravné</t>
  </si>
  <si>
    <t>Dotácia na vzdelávacie poukazy</t>
  </si>
  <si>
    <t>Dotácia na učebnice</t>
  </si>
  <si>
    <t>Dotácia pre MŠ - posledný ročník</t>
  </si>
  <si>
    <t>Dotácia ŠFRB</t>
  </si>
  <si>
    <t>Dotácia na asistenta učiteľa</t>
  </si>
  <si>
    <t>Transfer pre CSS</t>
  </si>
  <si>
    <t>Transfer pre CSS-relaxačné pomôcky</t>
  </si>
  <si>
    <t>Granty /Boni fructi/</t>
  </si>
  <si>
    <t>Príspevky obcí na spoločný úrad</t>
  </si>
  <si>
    <t>Bežné príjmy spolu:</t>
  </si>
  <si>
    <r>
      <rPr>
        <b/>
        <sz val="12"/>
        <color indexed="8"/>
        <rFont val="Arial Narrow"/>
        <family val="2"/>
        <charset val="238"/>
      </rPr>
      <t>Kapitálové</t>
    </r>
    <r>
      <rPr>
        <sz val="12"/>
        <color indexed="8"/>
        <rFont val="Arial Narrow"/>
        <family val="2"/>
        <charset val="238"/>
      </rPr>
      <t xml:space="preserve"> </t>
    </r>
    <r>
      <rPr>
        <b/>
        <sz val="12"/>
        <color indexed="8"/>
        <rFont val="Arial Narrow"/>
        <family val="2"/>
        <charset val="238"/>
      </rPr>
      <t>príjmy</t>
    </r>
  </si>
  <si>
    <t>Príjem z predaja pozemkov</t>
  </si>
  <si>
    <t>23xxxx</t>
  </si>
  <si>
    <t>Príjem z predaja kapitálových aktív</t>
  </si>
  <si>
    <t>Transféry - kapitálové</t>
  </si>
  <si>
    <t>32xxxx</t>
  </si>
  <si>
    <t>Dotácia č.5125/2014-M_ORF na nákup MV-opat.slu.</t>
  </si>
  <si>
    <t>Dom pre seniorov Námestovo</t>
  </si>
  <si>
    <t>322xxx</t>
  </si>
  <si>
    <t>Dotácia na rekonštrukciu ihriska pri ZŠ Komenského</t>
  </si>
  <si>
    <t>Dotácia na rekonštrukciu telocvične ZŠ Komenského</t>
  </si>
  <si>
    <t>Dotácia na rekonštrukciu verejného osvetlenia</t>
  </si>
  <si>
    <t>Dotácia na zateplenie budovy MsÚ</t>
  </si>
  <si>
    <t>Kapitálové príjmy spolu</t>
  </si>
  <si>
    <t>Bežné výdavky</t>
  </si>
  <si>
    <t>Výdavky MsÚ a MsZ</t>
  </si>
  <si>
    <t>61xxxx</t>
  </si>
  <si>
    <t>Mzdy,platy a ost.osobné vyrovnania</t>
  </si>
  <si>
    <t>62xxxx</t>
  </si>
  <si>
    <t>Poistné a príspevky do fondov</t>
  </si>
  <si>
    <t>63xxxx</t>
  </si>
  <si>
    <t>Tovary a služby</t>
  </si>
  <si>
    <t>Náhrada cestovných výdavkov</t>
  </si>
  <si>
    <t>Náhrada cestovných výdavkov - zahraničné</t>
  </si>
  <si>
    <t>Energie - elektrická, teplo</t>
  </si>
  <si>
    <t>Vodné a stočné</t>
  </si>
  <si>
    <t>Poštové a telekomunikačné služby</t>
  </si>
  <si>
    <t>Komunikačná infraštruktúra</t>
  </si>
  <si>
    <t>Interierové vybavenie</t>
  </si>
  <si>
    <t>Výpočtová technika</t>
  </si>
  <si>
    <t>Telekomunikačná technika</t>
  </si>
  <si>
    <t>Prevádzkové stroje,prístroje,zariadenia,technika</t>
  </si>
  <si>
    <t>Špeciálne stroje, prístroje a zariadenia</t>
  </si>
  <si>
    <t>Všeobecný materiál</t>
  </si>
  <si>
    <t>Softvare a licencie</t>
  </si>
  <si>
    <t>Knihy, časopisy a noviny</t>
  </si>
  <si>
    <t>Reprezentačné</t>
  </si>
  <si>
    <t>Licencia - autorské práva</t>
  </si>
  <si>
    <t xml:space="preserve">Palivo,oleje,mazivá,špeciálne kvapaliny </t>
  </si>
  <si>
    <t>Servis,údržba,opravy a výdavky s tým spojené</t>
  </si>
  <si>
    <t>Poistenie (povinné+havarijné)</t>
  </si>
  <si>
    <t>Prepravné a prenájom vozidiel</t>
  </si>
  <si>
    <t xml:space="preserve">Karty,známky,poplatky </t>
  </si>
  <si>
    <t>Údržba interierového vybavenia-nábytku</t>
  </si>
  <si>
    <t>Pracovný odev, obuv a pracovné pomôcky(vodič)</t>
  </si>
  <si>
    <t>Údržba výpočtovej techniky vrátane softvéru</t>
  </si>
  <si>
    <t>Údržba telekomunikačnej techniky</t>
  </si>
  <si>
    <t>Údržba prevádzkových strojov,prístrojov a zariadení</t>
  </si>
  <si>
    <t>Údržba budov</t>
  </si>
  <si>
    <t>Nájomné (klub dôchodcov, pozemky LESY SR,SPF)</t>
  </si>
  <si>
    <t>Nájomné rohožiek a kop.strojov</t>
  </si>
  <si>
    <t>Nájomné na program dražieb</t>
  </si>
  <si>
    <t>Školenia,kurzy,semináre</t>
  </si>
  <si>
    <t>Konkurzy a súťaže</t>
  </si>
  <si>
    <t>Propagácia a reklama,web.stránka</t>
  </si>
  <si>
    <t>Všeobecné služby</t>
  </si>
  <si>
    <t>Súd. poplatky pri súd. spore poz. MŠ Bernolákova</t>
  </si>
  <si>
    <t>Súd. poplatky pri súdnom spore Stavebný podnik, s.r.o.</t>
  </si>
  <si>
    <t>Právne služby pri súdnom spore so SP, s.r.o.</t>
  </si>
  <si>
    <t>Náhrady (preventívne prehliadky)</t>
  </si>
  <si>
    <t>Štúdie,expertízy,posudky</t>
  </si>
  <si>
    <t>Poplatky,odvody,dane,clá</t>
  </si>
  <si>
    <t>Stravovanie</t>
  </si>
  <si>
    <t>Poistné (majetok,poist. zodpovednosti)</t>
  </si>
  <si>
    <t>Prídel do sociálneho fondu</t>
  </si>
  <si>
    <t>Kolky</t>
  </si>
  <si>
    <t>Odmeny a príspevky (poslanci,komisie)</t>
  </si>
  <si>
    <t>Odmeny na základe dohôd o vykonaní práce</t>
  </si>
  <si>
    <t>Dane a miestne poplatky</t>
  </si>
  <si>
    <t>Reprezentačné výdavky</t>
  </si>
  <si>
    <t>Bežné transfery</t>
  </si>
  <si>
    <t>64xxxx</t>
  </si>
  <si>
    <t>Príspevok mesta na spoločný úrad</t>
  </si>
  <si>
    <t>Náhrady príjmu za nemoc</t>
  </si>
  <si>
    <t>Stavebný úrad</t>
  </si>
  <si>
    <t>Mzdy,platy a ost. osob. vyrovnania</t>
  </si>
  <si>
    <t>Ostatné výdavky na činnosť</t>
  </si>
  <si>
    <t>Obce</t>
  </si>
  <si>
    <t>01 1 2</t>
  </si>
  <si>
    <t>Finančná a rozpočtová oblasť</t>
  </si>
  <si>
    <t>Auditorské služby</t>
  </si>
  <si>
    <t>Poplatky banke</t>
  </si>
  <si>
    <t>Daň zrážkou banka</t>
  </si>
  <si>
    <t>01 1 3</t>
  </si>
  <si>
    <t>Matričný úrad</t>
  </si>
  <si>
    <t xml:space="preserve">Mzdy,platy a ost.osob.vyrovnania </t>
  </si>
  <si>
    <t xml:space="preserve">01 6 0 </t>
  </si>
  <si>
    <t>Voľby a sčítanie obyvateľov</t>
  </si>
  <si>
    <t>01 7 0</t>
  </si>
  <si>
    <t>Transakcie verejného dlhu</t>
  </si>
  <si>
    <t>65xxxx</t>
  </si>
  <si>
    <t>Úroky z úveru -16b.j.Komenského II.etapa</t>
  </si>
  <si>
    <t>03 1 0</t>
  </si>
  <si>
    <t>Policajné služby</t>
  </si>
  <si>
    <t>z toho výdavky na činnosť MsP spolu</t>
  </si>
  <si>
    <t>Mzdy, platy a ostatné osobné vyrovnania</t>
  </si>
  <si>
    <t>Členské príspevky</t>
  </si>
  <si>
    <t>Chránená dielňa</t>
  </si>
  <si>
    <t>03 2 0</t>
  </si>
  <si>
    <t>Požiarna ochrana</t>
  </si>
  <si>
    <t>04 5 1</t>
  </si>
  <si>
    <t>Cestná doprava</t>
  </si>
  <si>
    <t>6xxxxxx</t>
  </si>
  <si>
    <t>ŠSÚ pre miestne komunikácie</t>
  </si>
  <si>
    <t>Nakladanie s odpadmi</t>
  </si>
  <si>
    <t>Triedenie odpadu-nákup vriec</t>
  </si>
  <si>
    <t>Monitorovacia správa na skládku odpadu a Zberný dvor</t>
  </si>
  <si>
    <t>05.6.0.</t>
  </si>
  <si>
    <t>Starostlivosť o životné prostredie</t>
  </si>
  <si>
    <t>6xxxxx</t>
  </si>
  <si>
    <t>Prenesený výkon životné prostredie</t>
  </si>
  <si>
    <t>06.1.0</t>
  </si>
  <si>
    <t>Štátny fond rozvoja bývania</t>
  </si>
  <si>
    <t>ŠFRB mzdy</t>
  </si>
  <si>
    <t>ŠFRB fondy</t>
  </si>
  <si>
    <t>Tovary a služby správa bytov Bytovým podnikom</t>
  </si>
  <si>
    <t>06.2.0.</t>
  </si>
  <si>
    <t>Rozvoj obcí</t>
  </si>
  <si>
    <t>VPP mzdy</t>
  </si>
  <si>
    <t>VPP fondy</t>
  </si>
  <si>
    <t>VPP tovary a služby</t>
  </si>
  <si>
    <t>Oprava ihriska s um. trávou v spr. MŠK vysyp. granulátu</t>
  </si>
  <si>
    <t>Geometrické zameranie amfiteátra na Nábreží</t>
  </si>
  <si>
    <t>Monit. správy - Revitalizácia verej.priestr.-Nábrežie</t>
  </si>
  <si>
    <t>Stravovanie VPP</t>
  </si>
  <si>
    <t>Poistné</t>
  </si>
  <si>
    <t>Odstránenie havar. stavu kanalizácie ul. Komenského</t>
  </si>
  <si>
    <t>Vypracovanie posúdenia stability územia pod ZŠ Brehy</t>
  </si>
  <si>
    <t>Projekt kanalizácie a vodovodu ul. Poľanová dl.150m</t>
  </si>
  <si>
    <t>Propagácia a reklama</t>
  </si>
  <si>
    <t>06.4.0.</t>
  </si>
  <si>
    <t>Verejné osvetlenie</t>
  </si>
  <si>
    <t>EE verejné osvetlenie</t>
  </si>
  <si>
    <t>Vodné, stočné námestie</t>
  </si>
  <si>
    <t>Prekládka stĺpov na ul. Polom</t>
  </si>
  <si>
    <t>Monitorovacia správa na Verejné osvetlenie - EU</t>
  </si>
  <si>
    <t>06.6.0.</t>
  </si>
  <si>
    <t>Bývanie a obč. vyb. inde neklasifikovaná</t>
  </si>
  <si>
    <t>Verejné WC el.energia</t>
  </si>
  <si>
    <t>Verejné WC vodné,stočné</t>
  </si>
  <si>
    <t>08.1.0.</t>
  </si>
  <si>
    <t>Rekreačné a športové služby</t>
  </si>
  <si>
    <t>Klub Biela Orava</t>
  </si>
  <si>
    <t>08.2.0.</t>
  </si>
  <si>
    <t>Kultúrne služby</t>
  </si>
  <si>
    <t>Údržba budovy DKN</t>
  </si>
  <si>
    <t>08.3.0.</t>
  </si>
  <si>
    <t>Vysielacie vydavateľské služby</t>
  </si>
  <si>
    <t>08.4.0.</t>
  </si>
  <si>
    <t>Náboženské a iné spoločenské služby</t>
  </si>
  <si>
    <t>Cintorín elektrika, voda</t>
  </si>
  <si>
    <t xml:space="preserve">Kultúrne,spoločenské a vzdelávacie aktivity mesta </t>
  </si>
  <si>
    <t>Kultúrne akcie mesta -MAPOZ</t>
  </si>
  <si>
    <t>Kráľ Magurky</t>
  </si>
  <si>
    <t>Vyhlásenie - športovec roka</t>
  </si>
  <si>
    <t>Údržba Domu smútku (katafalk)</t>
  </si>
  <si>
    <t>Príspevok-Rodinné centrum Drobček</t>
  </si>
  <si>
    <t>Členské - Združenie Babia hora</t>
  </si>
  <si>
    <t>Členské ZMOS</t>
  </si>
  <si>
    <t>Členské ZMOS - e-government</t>
  </si>
  <si>
    <t>Členské RVC Martin</t>
  </si>
  <si>
    <t>Členské agentúra SEVER</t>
  </si>
  <si>
    <t>Členské Združenie región Beskydy</t>
  </si>
  <si>
    <t>Členské komunálne asociácie</t>
  </si>
  <si>
    <t>Granty na spolufinancovanie projektov</t>
  </si>
  <si>
    <t>Príspevok-Ideálna mládežnícka aktivita</t>
  </si>
  <si>
    <t>Príspevok na knižnú publikáciu "Vojna je vojna"</t>
  </si>
  <si>
    <t>Príspevok naspolufinancovanie - K&amp;F PROJEKT</t>
  </si>
  <si>
    <t>Príspevok -ZO-SZTP</t>
  </si>
  <si>
    <t>Príspevok-Rodičovské združenie Brehy</t>
  </si>
  <si>
    <t>Príspevok-Spojme sa pre Oravu</t>
  </si>
  <si>
    <t>09.1.1</t>
  </si>
  <si>
    <t>Školský úrad</t>
  </si>
  <si>
    <t>Mzdy,platy a ost. osobné vyrovnania</t>
  </si>
  <si>
    <t>09.1.1.</t>
  </si>
  <si>
    <t>Predškolská výchova - MŠ</t>
  </si>
  <si>
    <t>Nemocenské dávky</t>
  </si>
  <si>
    <t>Monitorovacia správa pre MŠ Bernolákova a Veterná</t>
  </si>
  <si>
    <t>Dotácia na výchovu a vzdelávanie MŠ posledný ročník</t>
  </si>
  <si>
    <t>Oprava a údržba vstupu do MŠ Brehy-</t>
  </si>
  <si>
    <t>doplnenie a vymaľovanie plechov , doplnenie skla-lexan</t>
  </si>
  <si>
    <t>výmena dverí,elektroinštalácia svietidiel (TS  NO)</t>
  </si>
  <si>
    <t xml:space="preserve">Údržba školských budov  </t>
  </si>
  <si>
    <t>09.1.2.</t>
  </si>
  <si>
    <t>Základné vzdelanie</t>
  </si>
  <si>
    <t>ZŠ Komenského - presené kompetencie(bez RK)</t>
  </si>
  <si>
    <t>Príspevok na plavecký výcvik(bez RK)</t>
  </si>
  <si>
    <t xml:space="preserve">Príspevok na údržbu ihriska </t>
  </si>
  <si>
    <t>Dotácia na BU (príjmy z prenájmu)bez RK</t>
  </si>
  <si>
    <t>Príspevok na materiálové vybavenie telocvične ( bez RK)</t>
  </si>
  <si>
    <t>Vrátka dopravného do ŠR /RK/</t>
  </si>
  <si>
    <t>Dotácia na učebnice /bez RK/</t>
  </si>
  <si>
    <t>Na odchodné (bez RK)</t>
  </si>
  <si>
    <t>Monitorovacia správa -EU /RK/</t>
  </si>
  <si>
    <t>ZŠ Brehy -prenesené kompetencie (bez RK)</t>
  </si>
  <si>
    <t>Dotácia na sociálne znevýhodn. (SZP)(bez RK)</t>
  </si>
  <si>
    <t>Dotácia učebné pomôcky (bez RK)</t>
  </si>
  <si>
    <t>Dotácia vzdelávacie poukazy</t>
  </si>
  <si>
    <t>Príspevok na plavecký výcvik (bez RK)</t>
  </si>
  <si>
    <t>Príspevok na údržbu ihriska</t>
  </si>
  <si>
    <t>Monitorovacia správa -EU/RK/</t>
  </si>
  <si>
    <t>Cirkevná základná škola</t>
  </si>
  <si>
    <t>09.1.2.1.</t>
  </si>
  <si>
    <t>Príspevok na lyžiarsky výcvik, na plavecký výcvik /s RK/</t>
  </si>
  <si>
    <t>Základná umelecká škola</t>
  </si>
  <si>
    <t>09.5.0.1.</t>
  </si>
  <si>
    <t xml:space="preserve">Údržba budovy ZUŠ  I.Kolčáka </t>
  </si>
  <si>
    <t>ŠKD + Cirkevná ZŠ</t>
  </si>
  <si>
    <t>Centrum voľného času Maják (bez RK)</t>
  </si>
  <si>
    <t>09.5.0.2.</t>
  </si>
  <si>
    <t>Vedľajšie služby v školstve</t>
  </si>
  <si>
    <t>09 6 0</t>
  </si>
  <si>
    <t>Sociálne zabezpečenie</t>
  </si>
  <si>
    <t>10.</t>
  </si>
  <si>
    <t>Domov seniorov - EU</t>
  </si>
  <si>
    <t>Denný stacionár-odvod nevyč.prostriedkov</t>
  </si>
  <si>
    <t>MsÚ -opatrovateľky</t>
  </si>
  <si>
    <t>Vrátenie nevyčerpanej dotácie CSS a nocľaháreň</t>
  </si>
  <si>
    <t xml:space="preserve">Odvod nevyčerpanej dotácie ŠR </t>
  </si>
  <si>
    <t xml:space="preserve">Ďalšie soc.služby - rodina a deti </t>
  </si>
  <si>
    <t>10.4.0.</t>
  </si>
  <si>
    <t>Rodinné prídavky - záškoláctvo</t>
  </si>
  <si>
    <t>Jednorázová dávka sociálnej pomoci</t>
  </si>
  <si>
    <t>Sociálna pomoc občanom v hmotnej a soc. núdzi</t>
  </si>
  <si>
    <t>10.7.0.</t>
  </si>
  <si>
    <t>Pochovávanie na trovy obce</t>
  </si>
  <si>
    <t>Stravovanie deti v hmot. núdzi ŠŠI</t>
  </si>
  <si>
    <t>Stravovanie deti v hmot. núdzi ZŠ Komenského</t>
  </si>
  <si>
    <t>Stravovanie deti v hmotnej núdzi ZŠ Brehy -stravné</t>
  </si>
  <si>
    <t xml:space="preserve">Vrátky- nevyčerpaná dotácia r.2012 nocľaháreň </t>
  </si>
  <si>
    <t>MŠ učebné pomôcky</t>
  </si>
  <si>
    <t>SŠI - učebné pomôcky</t>
  </si>
  <si>
    <t>Dotácia vrátené stravné do ŠR</t>
  </si>
  <si>
    <t>Dávky v HN</t>
  </si>
  <si>
    <t>Bežné výdavky spolu:</t>
  </si>
  <si>
    <t>Kapitálové výdavky:</t>
  </si>
  <si>
    <t>01.1.1.</t>
  </si>
  <si>
    <t>Výdavky Mestského úradu</t>
  </si>
  <si>
    <t>71xxxx</t>
  </si>
  <si>
    <t>Výťah v budove Mestského úradu</t>
  </si>
  <si>
    <t>Nákup pozemkov</t>
  </si>
  <si>
    <t>Zateplenie budovy MsÚ</t>
  </si>
  <si>
    <t>03.1.0.</t>
  </si>
  <si>
    <t>Osobné motorové vozidlo pre MsP</t>
  </si>
  <si>
    <t>03.2.</t>
  </si>
  <si>
    <t>Nákup MV- Tatra 148</t>
  </si>
  <si>
    <t>04.5.1</t>
  </si>
  <si>
    <t>Doprava</t>
  </si>
  <si>
    <t>Náučný chodník 2,5x2100 so spevneným povrchom</t>
  </si>
  <si>
    <t>Vyštrkovanie ul. časť Poľanová -dl 150m</t>
  </si>
  <si>
    <t>Rekonštrukcie miestných komunikácií</t>
  </si>
  <si>
    <t>Rekonštrukcia ul.1. mája / dl.150 m a š. 6,3 m bez chodník./</t>
  </si>
  <si>
    <t>Prepojenie parkoviska s cestou 1/78</t>
  </si>
  <si>
    <t>Rekonštrukcia ul.M.Urbana (2350m2)chodník-dlažba</t>
  </si>
  <si>
    <t>Rekonštrukcia chodníkov ul. Slanická a Ružová</t>
  </si>
  <si>
    <t>Rekonštrukcia ul.Slanická , chod. pred RD s.č.969</t>
  </si>
  <si>
    <t>Rekonštrukcia ul. Štefánikova /dl.260 , š. 6 x 2x1,5 chodník/</t>
  </si>
  <si>
    <t>Rekonštrukcia ul. Veterná</t>
  </si>
  <si>
    <t xml:space="preserve">Rekonštrukcia Ul. Ružová </t>
  </si>
  <si>
    <t>Rekonštrukcia Ul. Komenského - rekonštrukcia</t>
  </si>
  <si>
    <t xml:space="preserve">Rekonštrukcia Ul. Hviezdoslavova </t>
  </si>
  <si>
    <t xml:space="preserve">Vyštrkovanie + asf.úprava Ul. Strojárenská </t>
  </si>
  <si>
    <t>Rekonštrukcia chodníkov ul. Slanická a Ružová-</t>
  </si>
  <si>
    <t>navýšenie na obrubníky (DÚ,Sevak)</t>
  </si>
  <si>
    <t>navýšenie na chodníky (DÚ,Sevak)</t>
  </si>
  <si>
    <t>Rekonštrukcia ul.Polom-vpuste,revíz.šachty/2850m2/</t>
  </si>
  <si>
    <t>7xxxxx</t>
  </si>
  <si>
    <t xml:space="preserve">Pripravované kapitálové výdavky </t>
  </si>
  <si>
    <t>Územný plán Mesta Námestovo</t>
  </si>
  <si>
    <t xml:space="preserve">Rekonštrukcia ihriska pri ZŠ Komenského </t>
  </si>
  <si>
    <t>Zhodnotenie viacúčelového ihriska Brehy pri saleziánoch</t>
  </si>
  <si>
    <t>Skate park - dobudovanie</t>
  </si>
  <si>
    <t>Vybudovanie street workout</t>
  </si>
  <si>
    <t>DSS  podhľad</t>
  </si>
  <si>
    <t>Vyplatenie spoluvlastníckeho podielu k pozemku</t>
  </si>
  <si>
    <t>podľa Uznesenia č.12/2009 zo dňa 23.2.2009 /MsÚ</t>
  </si>
  <si>
    <t>Projektová dokumentácia-zateplenie budovy MsÚ</t>
  </si>
  <si>
    <t>Rozšírenie verej.kanalizácie 11m-ul.Komemského</t>
  </si>
  <si>
    <t>72xxxx</t>
  </si>
  <si>
    <t>Úprava lagúny na Nábreži Oravskej priehrady</t>
  </si>
  <si>
    <t>Zastavacia štúdia v lokalite Slanica -Zubrohlava</t>
  </si>
  <si>
    <t>Technická vybavenosť kanal, vodovod,cesta</t>
  </si>
  <si>
    <t>06. 4. 0</t>
  </si>
  <si>
    <t>Rekonštrukcia verejného osvetlenia</t>
  </si>
  <si>
    <t>VO-Šípová, Strojárenska, Lesná</t>
  </si>
  <si>
    <t>Projekt ZŠ Komenského-rekonštrukcia telocvične</t>
  </si>
  <si>
    <t>ZŠ Komenského-rekonštrukcia telocvične ŠR</t>
  </si>
  <si>
    <t>Rekonštrukcia strechy CVČ-ZŠ Komenského</t>
  </si>
  <si>
    <t xml:space="preserve">Spojovacia chodba ZŠ Komenského s telocvičnou ZŠ </t>
  </si>
  <si>
    <t>10.2.0</t>
  </si>
  <si>
    <t>Ďalšie soc.služby-opatrovateľská služba</t>
  </si>
  <si>
    <t>Nákup MV pre opatrovateľskú službu-vlastné</t>
  </si>
  <si>
    <t>Nákup MV pre opatrovateľskú službu-ŠR</t>
  </si>
  <si>
    <t>na prepravu jedál</t>
  </si>
  <si>
    <t>Kapitálové výdavky spolu</t>
  </si>
  <si>
    <t>Plnenie rozpočtového hospodárenia:</t>
  </si>
  <si>
    <t>Príjmy bežného rozpočtu:</t>
  </si>
  <si>
    <t>Príjmy kapitálového rozpočtu:</t>
  </si>
  <si>
    <t>Výdavky bežného rozpočtu:</t>
  </si>
  <si>
    <t>Výdavky kapitálového rozpočtu:</t>
  </si>
  <si>
    <t>Výsledok rozpočtového hospodárenia</t>
  </si>
  <si>
    <t>Finančné operácie príjmové:</t>
  </si>
  <si>
    <t>Zostatok finančných prostriedkov z predchádza. rokov</t>
  </si>
  <si>
    <t>Zostatok nevyč. prostriedkov-Denný stacionár</t>
  </si>
  <si>
    <t>Zostatok nevyč.prostriedkov-Nocľaháreň</t>
  </si>
  <si>
    <t xml:space="preserve">RP záškoláctvo nevyčerpaná dotácia </t>
  </si>
  <si>
    <t>Prevod z rezervného fondu</t>
  </si>
  <si>
    <t>Nevyčer.dotácia na výmenu streš.krytiny pre ZŠ Slnečná</t>
  </si>
  <si>
    <t>Finančné operácie príjmové spolu</t>
  </si>
  <si>
    <t>Finančné operácie výdavkové:</t>
  </si>
  <si>
    <t>81xxxx</t>
  </si>
  <si>
    <t>Splácanie pôžičky za osobné motor.vozidlo pre MsÚ</t>
  </si>
  <si>
    <t>82xxxx</t>
  </si>
  <si>
    <t>Splácanie úveru - 16 b.j. Komenského II. etapa</t>
  </si>
  <si>
    <t>Finančné operácie výdavkové spolu</t>
  </si>
  <si>
    <t>Rekapitulácia:</t>
  </si>
  <si>
    <t>Bežné príjmy</t>
  </si>
  <si>
    <t>Kapitálové príjmy</t>
  </si>
  <si>
    <t>Finančné operácie príjmové</t>
  </si>
  <si>
    <t>Rozpočtové príjmy spolu</t>
  </si>
  <si>
    <t>Kapitálové výdavky</t>
  </si>
  <si>
    <t>Finančné operácie výdavkové</t>
  </si>
  <si>
    <t>Rozpočtové výdavky spolu</t>
  </si>
  <si>
    <t>Hospodárenie celkom</t>
  </si>
  <si>
    <t>Dotácia na výmenu strešnej krytiny ZŠ Slnečná</t>
  </si>
  <si>
    <t>Údržba budov - klimatizácia server,softvér</t>
  </si>
  <si>
    <t>Provízia</t>
  </si>
  <si>
    <t>Špeciálne služby-/náučný chodník-telecom/</t>
  </si>
  <si>
    <t>Aktiváčne práce-dotácia</t>
  </si>
  <si>
    <t xml:space="preserve">Projekt kanalizácie a vodovodu časť ul.Kvetná a Borinova </t>
  </si>
  <si>
    <t>Členské ZMOBO,Klaster Orava</t>
  </si>
  <si>
    <t>Vrátená dotácia na dopravné do ŠR s RK</t>
  </si>
  <si>
    <t>BP- prevod z fondu opráv</t>
  </si>
  <si>
    <t>Príspevok TS-oprava plota pri cintoríne</t>
  </si>
  <si>
    <t>Príspevok TS-oprava chodníka v cintoríne</t>
  </si>
  <si>
    <t>Sankcie za porušenie predpisov</t>
  </si>
  <si>
    <t>Rekonštrukcia soc.zariadení a zdravotechniky MSÚ</t>
  </si>
  <si>
    <t>Dotácia PREGOP</t>
  </si>
  <si>
    <t>Dotácia na materiálno technické vybavenie DHZO-DPO SR</t>
  </si>
  <si>
    <t>Dotácia na lyžiarský kurz</t>
  </si>
  <si>
    <t>Dotácia na školu v prírode</t>
  </si>
  <si>
    <t>Rekonštrukcia sociálnych zariadení, zdravotechniky a</t>
  </si>
  <si>
    <t xml:space="preserve"> rozvodov v budove  MŠ IX Bernolákova</t>
  </si>
  <si>
    <t xml:space="preserve">Rekonštrukcia soc. zar. a zdravotechniky v budove ZUŠ I. Kolčáka </t>
  </si>
  <si>
    <t>Kapitálová dotácia na vybudovanie oplotenia a chodníka v areáli CSS</t>
  </si>
  <si>
    <t>Vratka do ŠR - učebné pomôcky</t>
  </si>
  <si>
    <t>Rekonštrukcia ul.Bernolákova</t>
  </si>
  <si>
    <t>Multifunkčné ihrisko ZŠ Komenského,  verejné osvetlenie ihriska</t>
  </si>
  <si>
    <t>Dotácia-materiálnotechnické vybavenie DHZO-DPO SR</t>
  </si>
  <si>
    <t>Údržba verejného priestranstva</t>
  </si>
  <si>
    <t>Kategória</t>
  </si>
  <si>
    <t>dieťa MŠ</t>
  </si>
  <si>
    <t>dieťa do 15 rokov veku ZUŠ - skupinová</t>
  </si>
  <si>
    <t>dieťa do 15 rokov veku ZUŠ - individuálna</t>
  </si>
  <si>
    <t>dieťa do 15 rokov veku v školskom klube</t>
  </si>
  <si>
    <t>dieťa do 15 rokov veku - stravovanie</t>
  </si>
  <si>
    <t>dieťa do 15 rokov veku ŠPP</t>
  </si>
  <si>
    <t xml:space="preserve">na stanovenie </t>
  </si>
  <si>
    <t xml:space="preserve">prepočítaného </t>
  </si>
  <si>
    <t>stavu detí</t>
  </si>
  <si>
    <t xml:space="preserve">výška koeficientu </t>
  </si>
  <si>
    <t xml:space="preserve">na  jedno </t>
  </si>
  <si>
    <t xml:space="preserve">prepočítané </t>
  </si>
  <si>
    <t>dieťa na rok 2016 v €</t>
  </si>
  <si>
    <t>zriaďovateľ mesto</t>
  </si>
  <si>
    <t>zariadenia</t>
  </si>
  <si>
    <t xml:space="preserve">súkromné </t>
  </si>
  <si>
    <t>počet detí</t>
  </si>
  <si>
    <t>dieťa MŠ súkromna</t>
  </si>
  <si>
    <t>B</t>
  </si>
  <si>
    <t>F</t>
  </si>
  <si>
    <t>ICM</t>
  </si>
  <si>
    <t>Fonema</t>
  </si>
  <si>
    <t>CZŠ</t>
  </si>
  <si>
    <t>Brehy</t>
  </si>
  <si>
    <t>Kom</t>
  </si>
  <si>
    <t>kom</t>
  </si>
  <si>
    <t>ZUŠ Kol</t>
  </si>
  <si>
    <t>Rozprávkovo</t>
  </si>
  <si>
    <t>Jančová</t>
  </si>
  <si>
    <t>koeficient</t>
  </si>
  <si>
    <t>71 koeficient na 1 dieťa na rok 2017</t>
  </si>
  <si>
    <t>Projektová dokumentácia-kanalizáciu IBV Vojenské,Brehy</t>
  </si>
  <si>
    <t>Ostatné kapitálové výdavky</t>
  </si>
  <si>
    <t>Dotácia  PREGOP</t>
  </si>
  <si>
    <t>637xxxx</t>
  </si>
  <si>
    <t>Konkurzy, súťaže</t>
  </si>
  <si>
    <t>Rekonštrukcia ul. Mieru</t>
  </si>
  <si>
    <t>Rekonštrukcia Nábrežia</t>
  </si>
  <si>
    <t>Projektová dokumentácia-TV IBV Zubrohlava</t>
  </si>
  <si>
    <t>Projektová dokumentácia na cestu k vodojemu Brehy, kanál,voda</t>
  </si>
  <si>
    <t>Projektová dokumentácia na ľadovú plochu</t>
  </si>
  <si>
    <t>Projektová dokumentácia zdravotechniky MŠ Veterná</t>
  </si>
  <si>
    <t>Projektová dokumentácia zdravotechniky MŠ Bernolákova</t>
  </si>
  <si>
    <t>Doasfaltovanie parkovísk pri štátnej ceste 1/78</t>
  </si>
  <si>
    <t>Špeciálne služby</t>
  </si>
  <si>
    <t>Podpora a rozvoj separovaného zberu</t>
  </si>
  <si>
    <t>Vratky nevyčerpanej dotácieCSS</t>
  </si>
  <si>
    <t>Pozemkové úpravy  Vojenské</t>
  </si>
  <si>
    <t>Údržba školských budov, oprava sokla 240m2</t>
  </si>
  <si>
    <t>Obstaranie nehmotného majetku</t>
  </si>
  <si>
    <t>Vybudovanie chodníka pri Dome kultúry-70m</t>
  </si>
  <si>
    <t>Asfalt.úprava ul.Ružová-úsek za pekárňou Jackulík po koniec slepej ulice</t>
  </si>
  <si>
    <t>Projektová dokumentácia úpravy Nábrežia oproti SAD</t>
  </si>
  <si>
    <t>Dotácia na rekonštrukciu Domu kultúry</t>
  </si>
  <si>
    <t>Rekonštrukcia MK-ul.Lazová</t>
  </si>
  <si>
    <t>Rekonštrukcia ul. Ľudovíta Štúra</t>
  </si>
  <si>
    <t>Vybudovanie autobusových zastávok pri štátnej ceste 1/78</t>
  </si>
  <si>
    <t>Rekonštrukcia  Domu kultúry</t>
  </si>
  <si>
    <t xml:space="preserve"> rozvodov v budove  MŠ X Veterná</t>
  </si>
  <si>
    <t>Údržba miestnej komunikácie /ul.Vojenské/</t>
  </si>
  <si>
    <t xml:space="preserve">             Návrh rozpočtu mesta Námestovo na roky  2017-2019</t>
  </si>
  <si>
    <t>Projekt kanalizácie a vodovodu ul. Lazová</t>
  </si>
  <si>
    <t>Údržba školských budov</t>
  </si>
  <si>
    <t>635xxx</t>
  </si>
  <si>
    <t>Štúdia riešenia prepojenia úseku mosta medzi NO-Slanická Osada</t>
  </si>
  <si>
    <t>DSS požiarny vodovod</t>
  </si>
  <si>
    <t>05.1.0</t>
  </si>
  <si>
    <t>01.1.1</t>
  </si>
  <si>
    <t>Príjem z predaja pozemkov podľa rozsudku OS/NO5C/7/2014-64</t>
  </si>
  <si>
    <t>Skutočné plnenie 2014</t>
  </si>
  <si>
    <t>Skutočné plnenie 2015</t>
  </si>
  <si>
    <t>Schválený rozpočet 2016</t>
  </si>
  <si>
    <t>Očakávaná skutočnosť 2016</t>
  </si>
  <si>
    <t>Návrh rozpočtu 2017</t>
  </si>
  <si>
    <t>Návrh rozpočtu 2018</t>
  </si>
  <si>
    <t>Návrh rozpočtu 2019</t>
  </si>
  <si>
    <t>Dotácia pre matričný úrad</t>
  </si>
  <si>
    <t>Dotácia pre školské zariadenia - ZŠ</t>
  </si>
  <si>
    <t>Dotácia pre školský úrad</t>
  </si>
  <si>
    <t xml:space="preserve">Dar z UMB Banská Bystrica </t>
  </si>
  <si>
    <t>Dotácia pre CVČ - od subjektov verejnej správy</t>
  </si>
  <si>
    <t>Nájom za dočasné parkovanie</t>
  </si>
  <si>
    <t>Nájom nebytových priestorov ZŠ Komenského bez /RK/</t>
  </si>
  <si>
    <t>Nájomnebytových  priestorov DKN</t>
  </si>
  <si>
    <t>Nájom  nebytových priestorov MŠ</t>
  </si>
  <si>
    <t>Dotácia na obstaranie špeciálnych učební ZŠ</t>
  </si>
  <si>
    <t xml:space="preserve">Dotácia - evidencia obyvateľstva </t>
  </si>
  <si>
    <t>Dotácia na dopravu pre  TS</t>
  </si>
  <si>
    <t>Dotácia TS - podpora a rozvoj separovaného zberu</t>
  </si>
  <si>
    <t>Dotácia TS - čistenie MK,ver.priest.</t>
  </si>
  <si>
    <t>Dotácia TS - služby za uloženie a likvidáciu odpadu</t>
  </si>
  <si>
    <t>Dotácia TS- výrub stromov a drevín</t>
  </si>
  <si>
    <t>Dotácia TS - rozvoj obcí</t>
  </si>
  <si>
    <t>Dotácia TS - údržba verejného osvetlenia</t>
  </si>
  <si>
    <t>Príspevok -Mestský športový klub Námestovo</t>
  </si>
  <si>
    <t>Príspevok -Telovýchovná jednota Oravan Námestovo</t>
  </si>
  <si>
    <t>Príspevok -Klub Biela Orava</t>
  </si>
  <si>
    <t>Príspevok -Námestovský klub slovenských turistov</t>
  </si>
  <si>
    <t>Dotácia na činnosť vo výške inkasovaného nájmu</t>
  </si>
  <si>
    <t>Dotácia na činnosť DKN</t>
  </si>
  <si>
    <t>Dotácia TS - údržba miestneho rozhlasu</t>
  </si>
  <si>
    <t>Dotácia TS - maľovanie kaplnky, sanácia kaplnky</t>
  </si>
  <si>
    <t>Príspevok -Domka -projekt Hry PGSI 2014</t>
  </si>
  <si>
    <t>Dotácia- OZ Detské centrum Rozprávkovo</t>
  </si>
  <si>
    <t>Dotácia -  MŠ Jančová</t>
  </si>
  <si>
    <t>Dotácia na sociálne znevýhodn. -SZP (bez RK)</t>
  </si>
  <si>
    <t>Dotácia učebné pomôcky(bez RK)</t>
  </si>
  <si>
    <t>Dotácia na  dopravné(bez RK)</t>
  </si>
  <si>
    <t>Dotácia na vzdelávacie poukazy(bez RK)</t>
  </si>
  <si>
    <t>Dotácia -Školský klub(bez RK)</t>
  </si>
  <si>
    <t>Dotácia -ZŠS pri ZŠ Komenského(bez RK)</t>
  </si>
  <si>
    <t>Príspevok na  športovú triedu (bez RK)</t>
  </si>
  <si>
    <t>Príspevok -Projekt - IQ olympiáda /bez RK/</t>
  </si>
  <si>
    <t>Dotácia -Školský klub</t>
  </si>
  <si>
    <t>Dotácia -ZŠS pri ZŠ Brehy</t>
  </si>
  <si>
    <t>Dotácia - Odchodné bez /RK/</t>
  </si>
  <si>
    <t>Dotácia na činnosť ZUŠ Ignáca Kolčáka (bez RK)</t>
  </si>
  <si>
    <t>Dotácia - Súkromná ZUŠ Fernezová /s RK/</t>
  </si>
  <si>
    <t>Dotácia - Súkromná ZUŠ Babuliaková s/RK/</t>
  </si>
  <si>
    <t>Dotácia- Školský klub pri Cirkevnej základnej škole /sRK/</t>
  </si>
  <si>
    <t>Dotácia na činnosť CVČ Maják</t>
  </si>
  <si>
    <t>Dotácia od subjektov verejnej správy</t>
  </si>
  <si>
    <t>Dotácia na činnosť pre Centrum sociálnych služieb</t>
  </si>
  <si>
    <t>Dotácia na činnosť ŠR - pre CSS</t>
  </si>
  <si>
    <t>Dotácia pre CSS - relaxačné pomôcky</t>
  </si>
  <si>
    <t>Dotácia pre TS na nákup špeciálneho automobilu-smetiarske auto</t>
  </si>
  <si>
    <t>Dotácia pre TS na nákup prívesu na kontajnery</t>
  </si>
  <si>
    <t>Dotácia pre TS na nákup  prípojného vozidla nad 3,5t</t>
  </si>
  <si>
    <t>Dotácia na nákup VO kontajnerov</t>
  </si>
  <si>
    <t>Dotácia na nákup žiariča na vysprávku komunikácií</t>
  </si>
  <si>
    <t>Obstaranie špeciálnych učební ZŠ Komenského</t>
  </si>
  <si>
    <t>Obstaranie špeciálnych učební ZŠ Slnečná</t>
  </si>
  <si>
    <t xml:space="preserve">Dotácia pre CSS-mobil.zdvihák na prepravu,ohrev.vozík </t>
  </si>
  <si>
    <t>Na schválenie MsZ 30.11.2016</t>
  </si>
  <si>
    <t>Príspevok- Slovenský zväz chovateľov</t>
  </si>
  <si>
    <t>Aktivity dôchodcov MO JD a  KJ Námestovo</t>
  </si>
  <si>
    <t>Dotácia-CŠPP Fonema</t>
  </si>
  <si>
    <t>Dotácia-CŠPP ICM Orava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</si>
</sst>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indexed="8"/>
      <name val="Arial Narrow"/>
      <family val="2"/>
      <charset val="238"/>
    </font>
    <font>
      <b/>
      <i/>
      <sz val="1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9" fontId="0" fillId="0" borderId="0" xfId="0" applyNumberFormat="1"/>
    <xf numFmtId="164" fontId="0" fillId="0" borderId="0" xfId="0" applyNumberFormat="1"/>
    <xf numFmtId="0" fontId="7" fillId="0" borderId="0" xfId="0" applyFont="1"/>
    <xf numFmtId="0" fontId="0" fillId="6" borderId="0" xfId="0" applyFill="1"/>
    <xf numFmtId="0" fontId="1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1" fontId="9" fillId="2" borderId="1" xfId="0" applyNumberFormat="1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1" fontId="1" fillId="7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1" fontId="1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1" fontId="1" fillId="5" borderId="1" xfId="0" applyNumberFormat="1" applyFont="1" applyFill="1" applyBorder="1" applyAlignment="1">
      <alignment wrapText="1"/>
    </xf>
    <xf numFmtId="1" fontId="4" fillId="5" borderId="1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3" borderId="12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1" fontId="4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1" fontId="1" fillId="3" borderId="8" xfId="0" applyNumberFormat="1" applyFont="1" applyFill="1" applyBorder="1" applyAlignment="1">
      <alignment wrapText="1"/>
    </xf>
    <xf numFmtId="0" fontId="4" fillId="5" borderId="8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1" fontId="4" fillId="5" borderId="8" xfId="0" applyNumberFormat="1" applyFont="1" applyFill="1" applyBorder="1" applyAlignment="1">
      <alignment wrapText="1"/>
    </xf>
    <xf numFmtId="1" fontId="1" fillId="5" borderId="8" xfId="0" applyNumberFormat="1" applyFont="1" applyFill="1" applyBorder="1" applyAlignment="1">
      <alignment wrapText="1"/>
    </xf>
    <xf numFmtId="0" fontId="9" fillId="5" borderId="8" xfId="0" applyFont="1" applyFill="1" applyBorder="1" applyAlignment="1">
      <alignment wrapText="1"/>
    </xf>
    <xf numFmtId="49" fontId="4" fillId="2" borderId="7" xfId="0" applyNumberFormat="1" applyFont="1" applyFill="1" applyBorder="1" applyAlignment="1">
      <alignment horizontal="right" wrapText="1"/>
    </xf>
    <xf numFmtId="49" fontId="1" fillId="2" borderId="7" xfId="0" applyNumberFormat="1" applyFont="1" applyFill="1" applyBorder="1" applyAlignment="1">
      <alignment horizontal="right" wrapText="1"/>
    </xf>
    <xf numFmtId="49" fontId="9" fillId="2" borderId="7" xfId="0" applyNumberFormat="1" applyFont="1" applyFill="1" applyBorder="1" applyAlignment="1">
      <alignment horizontal="right" wrapText="1"/>
    </xf>
    <xf numFmtId="49" fontId="1" fillId="2" borderId="9" xfId="0" applyNumberFormat="1" applyFont="1" applyFill="1" applyBorder="1" applyAlignment="1">
      <alignment horizontal="right" wrapText="1"/>
    </xf>
    <xf numFmtId="0" fontId="1" fillId="3" borderId="8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9" fontId="1" fillId="3" borderId="7" xfId="0" applyNumberFormat="1" applyFont="1" applyFill="1" applyBorder="1" applyAlignment="1">
      <alignment horizontal="right" wrapText="1"/>
    </xf>
    <xf numFmtId="0" fontId="1" fillId="3" borderId="15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1" fontId="5" fillId="8" borderId="1" xfId="0" applyNumberFormat="1" applyFont="1" applyFill="1" applyBorder="1" applyAlignment="1">
      <alignment wrapText="1"/>
    </xf>
    <xf numFmtId="1" fontId="2" fillId="8" borderId="1" xfId="0" applyNumberFormat="1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0" fillId="8" borderId="1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3" borderId="17" xfId="0" applyFont="1" applyFill="1" applyBorder="1" applyAlignment="1">
      <alignment wrapText="1"/>
    </xf>
    <xf numFmtId="0" fontId="2" fillId="3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</cellXfs>
  <cellStyles count="2">
    <cellStyle name="Normálne" xfId="0" builtinId="0"/>
    <cellStyle name="normální_Lis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173648</xdr:colOff>
      <xdr:row>1</xdr:row>
      <xdr:rowOff>75467</xdr:rowOff>
    </xdr:from>
    <xdr:to>
      <xdr:col>1</xdr:col>
      <xdr:colOff>972283</xdr:colOff>
      <xdr:row>4</xdr:row>
      <xdr:rowOff>170717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6533" y="75467"/>
          <a:ext cx="798635" cy="732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0"/>
  <sheetViews>
    <sheetView tabSelected="1" topLeftCell="A2" zoomScale="130" zoomScaleNormal="130" workbookViewId="0">
      <selection activeCell="A2" sqref="A2:I573"/>
    </sheetView>
  </sheetViews>
  <sheetFormatPr defaultColWidth="16.5703125" defaultRowHeight="16.5" x14ac:dyDescent="0.3"/>
  <cols>
    <col min="1" max="1" width="7.7109375" style="2" customWidth="1"/>
    <col min="2" max="2" width="43.85546875" style="2" customWidth="1"/>
    <col min="3" max="3" width="9.5703125" style="2" customWidth="1"/>
    <col min="4" max="4" width="10.28515625" style="2" customWidth="1"/>
    <col min="5" max="5" width="10.42578125" style="39" customWidth="1"/>
    <col min="6" max="6" width="11.5703125" style="39" customWidth="1"/>
    <col min="7" max="7" width="9.140625" style="63" customWidth="1"/>
    <col min="8" max="8" width="9.5703125" style="2" customWidth="1"/>
    <col min="9" max="9" width="9.140625" style="2" customWidth="1"/>
    <col min="10" max="10" width="11.5703125" style="2" bestFit="1" customWidth="1"/>
    <col min="11" max="11" width="9.140625" style="2" customWidth="1"/>
    <col min="12" max="12" width="11.5703125" style="2" customWidth="1"/>
    <col min="13" max="228" width="9.140625" style="2" customWidth="1"/>
    <col min="229" max="229" width="9.28515625" style="2" customWidth="1"/>
    <col min="230" max="230" width="52.28515625" style="2" customWidth="1"/>
    <col min="231" max="231" width="0" style="2" hidden="1" customWidth="1"/>
    <col min="232" max="232" width="12.5703125" style="2" customWidth="1"/>
    <col min="233" max="233" width="0" style="2" hidden="1" customWidth="1"/>
    <col min="234" max="234" width="9.5703125" style="2" customWidth="1"/>
    <col min="235" max="235" width="11.7109375" style="2" customWidth="1"/>
    <col min="236" max="236" width="10.42578125" style="2" customWidth="1"/>
    <col min="237" max="237" width="0" style="2" hidden="1" customWidth="1"/>
    <col min="238" max="238" width="11.140625" style="2" customWidth="1"/>
    <col min="239" max="16384" width="16.5703125" style="2"/>
  </cols>
  <sheetData>
    <row r="1" spans="1:10" s="7" customFormat="1" hidden="1" x14ac:dyDescent="0.3">
      <c r="A1" s="24"/>
      <c r="B1" s="25"/>
      <c r="C1" s="25"/>
      <c r="D1" s="25"/>
      <c r="E1" s="41"/>
      <c r="F1" s="41"/>
      <c r="G1" s="64"/>
      <c r="H1" s="25"/>
      <c r="I1" s="26"/>
      <c r="J1" s="20"/>
    </row>
    <row r="2" spans="1:10" s="9" customFormat="1" x14ac:dyDescent="0.3">
      <c r="A2" s="75"/>
      <c r="B2" s="76"/>
      <c r="C2" s="76"/>
      <c r="D2" s="76"/>
      <c r="E2" s="77"/>
      <c r="F2" s="77"/>
      <c r="G2" s="78"/>
      <c r="H2" s="76"/>
      <c r="I2" s="20"/>
    </row>
    <row r="3" spans="1:10" s="9" customFormat="1" x14ac:dyDescent="0.3">
      <c r="A3" s="79"/>
      <c r="B3" s="82" t="s">
        <v>477</v>
      </c>
      <c r="C3" s="82"/>
      <c r="D3" s="82"/>
      <c r="E3" s="82"/>
      <c r="F3" s="82"/>
      <c r="G3" s="82"/>
      <c r="H3" s="82"/>
      <c r="I3" s="83"/>
    </row>
    <row r="4" spans="1:10" s="9" customFormat="1" x14ac:dyDescent="0.3">
      <c r="A4" s="79"/>
      <c r="E4" s="42"/>
      <c r="F4" s="42"/>
      <c r="G4" s="65"/>
      <c r="I4" s="80"/>
    </row>
    <row r="5" spans="1:10" s="9" customFormat="1" x14ac:dyDescent="0.3">
      <c r="A5" s="79"/>
      <c r="E5" s="42"/>
      <c r="F5" s="42"/>
      <c r="G5" s="65"/>
      <c r="I5" s="80"/>
    </row>
    <row r="6" spans="1:10" s="10" customFormat="1" x14ac:dyDescent="0.3">
      <c r="A6" s="81"/>
      <c r="E6" s="43"/>
      <c r="F6" s="43"/>
      <c r="G6" s="66"/>
      <c r="I6" s="21"/>
    </row>
    <row r="7" spans="1:10" s="8" customFormat="1" ht="45" customHeight="1" x14ac:dyDescent="0.3">
      <c r="A7" s="60"/>
      <c r="B7" s="59" t="s">
        <v>0</v>
      </c>
      <c r="C7" s="1" t="s">
        <v>486</v>
      </c>
      <c r="D7" s="1" t="s">
        <v>487</v>
      </c>
      <c r="E7" s="44" t="s">
        <v>488</v>
      </c>
      <c r="F7" s="44" t="s">
        <v>489</v>
      </c>
      <c r="G7" s="69" t="s">
        <v>490</v>
      </c>
      <c r="H7" s="32" t="s">
        <v>491</v>
      </c>
      <c r="I7" s="32" t="s">
        <v>492</v>
      </c>
      <c r="J7" s="21"/>
    </row>
    <row r="8" spans="1:10" ht="17.100000000000001" customHeight="1" x14ac:dyDescent="0.3">
      <c r="A8" s="54">
        <v>100</v>
      </c>
      <c r="B8" s="1" t="s">
        <v>1</v>
      </c>
      <c r="C8" s="11">
        <f t="shared" ref="C8:I8" si="0">C10+C13+C16</f>
        <v>3526063.79</v>
      </c>
      <c r="D8" s="11">
        <f>D10+D13+D16</f>
        <v>4093816.6399999997</v>
      </c>
      <c r="E8" s="44">
        <f t="shared" ref="E8" si="1">E10+E13+E16</f>
        <v>4235550</v>
      </c>
      <c r="F8" s="44">
        <f>F10+F13+F16</f>
        <v>4749250</v>
      </c>
      <c r="G8" s="69">
        <f t="shared" si="0"/>
        <v>4834367</v>
      </c>
      <c r="H8" s="32">
        <f t="shared" si="0"/>
        <v>4836487</v>
      </c>
      <c r="I8" s="48">
        <f t="shared" si="0"/>
        <v>4846917</v>
      </c>
      <c r="J8" s="22"/>
    </row>
    <row r="9" spans="1:10" ht="15" customHeight="1" x14ac:dyDescent="0.3">
      <c r="A9" s="55"/>
      <c r="G9" s="70"/>
      <c r="H9" s="33"/>
      <c r="I9" s="50"/>
      <c r="J9" s="22"/>
    </row>
    <row r="10" spans="1:10" ht="15" customHeight="1" x14ac:dyDescent="0.3">
      <c r="A10" s="54">
        <v>110</v>
      </c>
      <c r="B10" s="1" t="s">
        <v>2</v>
      </c>
      <c r="C10" s="11">
        <f t="shared" ref="C10:I10" si="2">SUM(C11)</f>
        <v>2851275.67</v>
      </c>
      <c r="D10" s="11">
        <f t="shared" si="2"/>
        <v>3369653.34</v>
      </c>
      <c r="E10" s="45">
        <f t="shared" ref="E10" si="3">SUM(E11)</f>
        <v>3500000</v>
      </c>
      <c r="F10" s="44">
        <f t="shared" si="2"/>
        <v>4014000</v>
      </c>
      <c r="G10" s="69">
        <f>G11</f>
        <v>4092667</v>
      </c>
      <c r="H10" s="32">
        <f t="shared" si="2"/>
        <v>4092667</v>
      </c>
      <c r="I10" s="48">
        <f t="shared" si="2"/>
        <v>4092667</v>
      </c>
      <c r="J10" s="22"/>
    </row>
    <row r="11" spans="1:10" ht="15" customHeight="1" x14ac:dyDescent="0.3">
      <c r="A11" s="55" t="s">
        <v>3</v>
      </c>
      <c r="B11" s="2" t="s">
        <v>4</v>
      </c>
      <c r="C11" s="12">
        <v>2851275.67</v>
      </c>
      <c r="D11" s="12">
        <v>3369653.34</v>
      </c>
      <c r="E11" s="40">
        <v>3500000</v>
      </c>
      <c r="F11" s="39">
        <v>4014000</v>
      </c>
      <c r="G11" s="70">
        <v>4092667</v>
      </c>
      <c r="H11" s="33">
        <v>4092667</v>
      </c>
      <c r="I11" s="50">
        <v>4092667</v>
      </c>
      <c r="J11" s="22"/>
    </row>
    <row r="12" spans="1:10" ht="15" customHeight="1" x14ac:dyDescent="0.3">
      <c r="A12" s="55"/>
      <c r="G12" s="70"/>
      <c r="H12" s="33"/>
      <c r="I12" s="50"/>
      <c r="J12" s="22"/>
    </row>
    <row r="13" spans="1:10" ht="15" customHeight="1" x14ac:dyDescent="0.3">
      <c r="A13" s="54">
        <v>120</v>
      </c>
      <c r="B13" s="1" t="s">
        <v>5</v>
      </c>
      <c r="C13" s="1">
        <f t="shared" ref="C13:I13" si="4">SUM(C14)</f>
        <v>442966</v>
      </c>
      <c r="D13" s="11">
        <f t="shared" si="4"/>
        <v>478140.36</v>
      </c>
      <c r="E13" s="44">
        <f t="shared" ref="E13" si="5">SUM(E14)</f>
        <v>476000</v>
      </c>
      <c r="F13" s="44">
        <f t="shared" si="4"/>
        <v>476000</v>
      </c>
      <c r="G13" s="69">
        <f t="shared" si="4"/>
        <v>480000</v>
      </c>
      <c r="H13" s="32">
        <f t="shared" si="4"/>
        <v>480770</v>
      </c>
      <c r="I13" s="48">
        <f t="shared" si="4"/>
        <v>490000</v>
      </c>
      <c r="J13" s="22"/>
    </row>
    <row r="14" spans="1:10" ht="15" customHeight="1" x14ac:dyDescent="0.3">
      <c r="A14" s="55" t="s">
        <v>6</v>
      </c>
      <c r="B14" s="2" t="s">
        <v>7</v>
      </c>
      <c r="C14" s="2">
        <v>442966</v>
      </c>
      <c r="D14" s="12">
        <v>478140.36</v>
      </c>
      <c r="E14" s="39">
        <v>476000</v>
      </c>
      <c r="F14" s="39">
        <v>476000</v>
      </c>
      <c r="G14" s="70">
        <v>480000</v>
      </c>
      <c r="H14" s="33">
        <v>480770</v>
      </c>
      <c r="I14" s="50">
        <v>490000</v>
      </c>
      <c r="J14" s="22"/>
    </row>
    <row r="15" spans="1:10" ht="15" customHeight="1" x14ac:dyDescent="0.3">
      <c r="A15" s="55"/>
      <c r="G15" s="70"/>
      <c r="H15" s="33"/>
      <c r="I15" s="50"/>
      <c r="J15" s="22"/>
    </row>
    <row r="16" spans="1:10" ht="15" customHeight="1" x14ac:dyDescent="0.3">
      <c r="A16" s="54">
        <v>133</v>
      </c>
      <c r="B16" s="1" t="s">
        <v>8</v>
      </c>
      <c r="C16" s="11">
        <f t="shared" ref="C16:I16" si="6">SUM(C17:C24)</f>
        <v>231822.12</v>
      </c>
      <c r="D16" s="11">
        <f t="shared" si="6"/>
        <v>246022.94</v>
      </c>
      <c r="E16" s="45">
        <f t="shared" ref="E16" si="7">SUM(E17:E24)</f>
        <v>259550</v>
      </c>
      <c r="F16" s="44">
        <f>SUM(F17:F24)</f>
        <v>259250</v>
      </c>
      <c r="G16" s="69">
        <f t="shared" si="6"/>
        <v>261700</v>
      </c>
      <c r="H16" s="32">
        <f t="shared" si="6"/>
        <v>263050</v>
      </c>
      <c r="I16" s="48">
        <f t="shared" si="6"/>
        <v>264250</v>
      </c>
      <c r="J16" s="22"/>
    </row>
    <row r="17" spans="1:10" ht="15" customHeight="1" x14ac:dyDescent="0.3">
      <c r="A17" s="55" t="s">
        <v>9</v>
      </c>
      <c r="B17" s="2" t="s">
        <v>10</v>
      </c>
      <c r="C17" s="12">
        <v>5273.31</v>
      </c>
      <c r="D17" s="12">
        <v>5117.3900000000003</v>
      </c>
      <c r="E17" s="40">
        <v>5200</v>
      </c>
      <c r="F17" s="39">
        <v>4900</v>
      </c>
      <c r="G17" s="70">
        <v>5200</v>
      </c>
      <c r="H17" s="33">
        <v>5200</v>
      </c>
      <c r="I17" s="50">
        <v>5200</v>
      </c>
      <c r="J17" s="22"/>
    </row>
    <row r="18" spans="1:10" ht="15" customHeight="1" x14ac:dyDescent="0.3">
      <c r="A18" s="55" t="s">
        <v>9</v>
      </c>
      <c r="B18" s="2" t="s">
        <v>11</v>
      </c>
      <c r="C18" s="12"/>
      <c r="D18" s="12">
        <v>0</v>
      </c>
      <c r="E18" s="40">
        <v>50</v>
      </c>
      <c r="F18" s="39">
        <v>0</v>
      </c>
      <c r="G18" s="70">
        <v>50</v>
      </c>
      <c r="H18" s="33">
        <v>0</v>
      </c>
      <c r="I18" s="50">
        <v>0</v>
      </c>
      <c r="J18" s="22"/>
    </row>
    <row r="19" spans="1:10" ht="15" customHeight="1" x14ac:dyDescent="0.3">
      <c r="A19" s="55" t="s">
        <v>9</v>
      </c>
      <c r="B19" s="2" t="s">
        <v>12</v>
      </c>
      <c r="C19" s="12">
        <v>379.6</v>
      </c>
      <c r="D19" s="12">
        <v>363.78</v>
      </c>
      <c r="E19" s="40">
        <v>350</v>
      </c>
      <c r="F19" s="39">
        <v>350</v>
      </c>
      <c r="G19" s="70">
        <v>350</v>
      </c>
      <c r="H19" s="33">
        <v>350</v>
      </c>
      <c r="I19" s="50">
        <v>350</v>
      </c>
      <c r="J19" s="22"/>
    </row>
    <row r="20" spans="1:10" ht="15" customHeight="1" x14ac:dyDescent="0.3">
      <c r="A20" s="55" t="s">
        <v>9</v>
      </c>
      <c r="B20" s="2" t="s">
        <v>13</v>
      </c>
      <c r="C20" s="12">
        <v>1962.3</v>
      </c>
      <c r="D20" s="12">
        <v>1698.09</v>
      </c>
      <c r="E20" s="40">
        <v>1600</v>
      </c>
      <c r="F20" s="39">
        <v>2000</v>
      </c>
      <c r="G20" s="70">
        <v>1600</v>
      </c>
      <c r="H20" s="33">
        <v>1600</v>
      </c>
      <c r="I20" s="50">
        <v>1600</v>
      </c>
      <c r="J20" s="22"/>
    </row>
    <row r="21" spans="1:10" ht="15" customHeight="1" x14ac:dyDescent="0.3">
      <c r="A21" s="55" t="s">
        <v>9</v>
      </c>
      <c r="B21" s="2" t="s">
        <v>14</v>
      </c>
      <c r="C21" s="12">
        <v>2445.96</v>
      </c>
      <c r="D21" s="12">
        <v>4451.6400000000003</v>
      </c>
      <c r="E21" s="40">
        <v>4500</v>
      </c>
      <c r="F21" s="39">
        <v>4500</v>
      </c>
      <c r="G21" s="70">
        <v>4500</v>
      </c>
      <c r="H21" s="33">
        <v>4900</v>
      </c>
      <c r="I21" s="50">
        <v>5100</v>
      </c>
      <c r="J21" s="22"/>
    </row>
    <row r="22" spans="1:10" ht="15" customHeight="1" x14ac:dyDescent="0.3">
      <c r="A22" s="55" t="s">
        <v>9</v>
      </c>
      <c r="B22" s="2" t="s">
        <v>15</v>
      </c>
      <c r="C22" s="12">
        <v>11824.16</v>
      </c>
      <c r="D22" s="12">
        <v>13380.07</v>
      </c>
      <c r="E22" s="40">
        <v>9500</v>
      </c>
      <c r="F22" s="39">
        <v>9500</v>
      </c>
      <c r="G22" s="70">
        <v>10000</v>
      </c>
      <c r="H22" s="33">
        <v>11000</v>
      </c>
      <c r="I22" s="50">
        <v>12000</v>
      </c>
      <c r="J22" s="22"/>
    </row>
    <row r="23" spans="1:10" ht="15" customHeight="1" x14ac:dyDescent="0.3">
      <c r="A23" s="55" t="s">
        <v>9</v>
      </c>
      <c r="B23" s="2" t="s">
        <v>16</v>
      </c>
      <c r="C23" s="12">
        <v>53897.49</v>
      </c>
      <c r="D23" s="12">
        <v>58968.34</v>
      </c>
      <c r="E23" s="40">
        <v>60000</v>
      </c>
      <c r="F23" s="39">
        <v>60000</v>
      </c>
      <c r="G23" s="70">
        <v>60000</v>
      </c>
      <c r="H23" s="33">
        <v>60000</v>
      </c>
      <c r="I23" s="50">
        <v>60000</v>
      </c>
      <c r="J23" s="22"/>
    </row>
    <row r="24" spans="1:10" ht="15" customHeight="1" x14ac:dyDescent="0.3">
      <c r="A24" s="55" t="s">
        <v>9</v>
      </c>
      <c r="B24" s="2" t="s">
        <v>17</v>
      </c>
      <c r="C24" s="12">
        <v>156039.29999999999</v>
      </c>
      <c r="D24" s="12">
        <v>162043.63</v>
      </c>
      <c r="E24" s="40">
        <v>178350</v>
      </c>
      <c r="F24" s="39">
        <v>178000</v>
      </c>
      <c r="G24" s="70">
        <v>180000</v>
      </c>
      <c r="H24" s="33">
        <v>180000</v>
      </c>
      <c r="I24" s="50">
        <v>180000</v>
      </c>
      <c r="J24" s="22"/>
    </row>
    <row r="25" spans="1:10" ht="15" customHeight="1" x14ac:dyDescent="0.3">
      <c r="A25" s="55"/>
      <c r="G25" s="70"/>
      <c r="H25" s="33"/>
      <c r="I25" s="50"/>
      <c r="J25" s="22"/>
    </row>
    <row r="26" spans="1:10" ht="15" customHeight="1" x14ac:dyDescent="0.3">
      <c r="A26" s="54">
        <v>200</v>
      </c>
      <c r="B26" s="1" t="s">
        <v>18</v>
      </c>
      <c r="C26" s="11">
        <f t="shared" ref="C26:I26" si="8">C28+C37+C45+C48</f>
        <v>306752.70999999996</v>
      </c>
      <c r="D26" s="11">
        <f t="shared" si="8"/>
        <v>307127.74</v>
      </c>
      <c r="E26" s="45">
        <f t="shared" si="8"/>
        <v>248100</v>
      </c>
      <c r="F26" s="44">
        <f t="shared" si="8"/>
        <v>320195</v>
      </c>
      <c r="G26" s="69">
        <f t="shared" si="8"/>
        <v>380500</v>
      </c>
      <c r="H26" s="32">
        <f t="shared" si="8"/>
        <v>346100</v>
      </c>
      <c r="I26" s="48">
        <f t="shared" si="8"/>
        <v>336100</v>
      </c>
      <c r="J26" s="22"/>
    </row>
    <row r="27" spans="1:10" ht="15" customHeight="1" x14ac:dyDescent="0.3">
      <c r="A27" s="55"/>
      <c r="G27" s="70"/>
      <c r="H27" s="33"/>
      <c r="I27" s="50"/>
      <c r="J27" s="22"/>
    </row>
    <row r="28" spans="1:10" ht="15" customHeight="1" x14ac:dyDescent="0.3">
      <c r="A28" s="54">
        <v>210</v>
      </c>
      <c r="B28" s="1" t="s">
        <v>19</v>
      </c>
      <c r="C28" s="11">
        <f t="shared" ref="C28:I28" si="9">SUM(C29:C35)</f>
        <v>152489.84</v>
      </c>
      <c r="D28" s="11">
        <f t="shared" si="9"/>
        <v>170536.35</v>
      </c>
      <c r="E28" s="45">
        <f>SUM(E29:E35)</f>
        <v>143100</v>
      </c>
      <c r="F28" s="44">
        <f t="shared" si="9"/>
        <v>145000</v>
      </c>
      <c r="G28" s="69">
        <f t="shared" si="9"/>
        <v>157100</v>
      </c>
      <c r="H28" s="32">
        <f t="shared" si="9"/>
        <v>149100</v>
      </c>
      <c r="I28" s="48">
        <f t="shared" si="9"/>
        <v>149100</v>
      </c>
      <c r="J28" s="22"/>
    </row>
    <row r="29" spans="1:10" ht="15" customHeight="1" x14ac:dyDescent="0.3">
      <c r="A29" s="55" t="s">
        <v>20</v>
      </c>
      <c r="B29" s="2" t="s">
        <v>21</v>
      </c>
      <c r="C29" s="12">
        <v>8370.06</v>
      </c>
      <c r="D29" s="12">
        <v>11905.16</v>
      </c>
      <c r="E29" s="40">
        <v>4500</v>
      </c>
      <c r="F29" s="39">
        <v>5900</v>
      </c>
      <c r="G29" s="70">
        <v>5000</v>
      </c>
      <c r="H29" s="33">
        <v>5000</v>
      </c>
      <c r="I29" s="50">
        <v>5000</v>
      </c>
      <c r="J29" s="22"/>
    </row>
    <row r="30" spans="1:10" ht="15" customHeight="1" x14ac:dyDescent="0.3">
      <c r="A30" s="55" t="s">
        <v>20</v>
      </c>
      <c r="B30" s="2" t="s">
        <v>498</v>
      </c>
      <c r="C30" s="12">
        <v>33429.67</v>
      </c>
      <c r="D30" s="12">
        <v>34759.5</v>
      </c>
      <c r="E30" s="40">
        <v>29000</v>
      </c>
      <c r="F30" s="39">
        <v>36000</v>
      </c>
      <c r="G30" s="70">
        <v>36000</v>
      </c>
      <c r="H30" s="33">
        <v>33000</v>
      </c>
      <c r="I30" s="50">
        <v>33000</v>
      </c>
      <c r="J30" s="22"/>
    </row>
    <row r="31" spans="1:10" ht="15" customHeight="1" x14ac:dyDescent="0.3">
      <c r="A31" s="55" t="s">
        <v>20</v>
      </c>
      <c r="B31" s="2" t="s">
        <v>22</v>
      </c>
      <c r="C31" s="12">
        <v>37449.18</v>
      </c>
      <c r="D31" s="12">
        <v>42041.440000000002</v>
      </c>
      <c r="E31" s="40">
        <v>25000</v>
      </c>
      <c r="F31" s="39">
        <v>26000</v>
      </c>
      <c r="G31" s="70">
        <v>30000</v>
      </c>
      <c r="H31" s="33">
        <v>30000</v>
      </c>
      <c r="I31" s="50">
        <v>30000</v>
      </c>
      <c r="J31" s="22"/>
    </row>
    <row r="32" spans="1:10" ht="15" customHeight="1" x14ac:dyDescent="0.3">
      <c r="A32" s="55" t="s">
        <v>20</v>
      </c>
      <c r="B32" s="2" t="s">
        <v>23</v>
      </c>
      <c r="C32" s="12">
        <v>40930.03</v>
      </c>
      <c r="D32" s="12">
        <v>36878.31</v>
      </c>
      <c r="E32" s="40">
        <v>43500</v>
      </c>
      <c r="F32" s="39">
        <v>36000</v>
      </c>
      <c r="G32" s="70">
        <v>38000</v>
      </c>
      <c r="H32" s="33">
        <v>38000</v>
      </c>
      <c r="I32" s="50">
        <v>38000</v>
      </c>
      <c r="J32" s="22"/>
    </row>
    <row r="33" spans="1:10" ht="15" customHeight="1" x14ac:dyDescent="0.3">
      <c r="A33" s="55" t="s">
        <v>20</v>
      </c>
      <c r="B33" s="2" t="s">
        <v>499</v>
      </c>
      <c r="C33" s="12">
        <v>995</v>
      </c>
      <c r="D33" s="12">
        <v>668.6</v>
      </c>
      <c r="E33" s="40">
        <v>1200</v>
      </c>
      <c r="F33" s="39">
        <v>1200</v>
      </c>
      <c r="G33" s="70">
        <v>200</v>
      </c>
      <c r="H33" s="33">
        <v>200</v>
      </c>
      <c r="I33" s="50">
        <v>200</v>
      </c>
      <c r="J33" s="22"/>
    </row>
    <row r="34" spans="1:10" ht="15" customHeight="1" x14ac:dyDescent="0.3">
      <c r="A34" s="55" t="s">
        <v>20</v>
      </c>
      <c r="B34" s="2" t="s">
        <v>500</v>
      </c>
      <c r="C34" s="12">
        <v>31315.9</v>
      </c>
      <c r="D34" s="12">
        <v>41360.339999999997</v>
      </c>
      <c r="E34" s="40">
        <v>37000</v>
      </c>
      <c r="F34" s="39">
        <v>37000</v>
      </c>
      <c r="G34" s="70">
        <v>45000</v>
      </c>
      <c r="H34" s="33">
        <v>40000</v>
      </c>
      <c r="I34" s="50">
        <v>40000</v>
      </c>
      <c r="J34" s="22"/>
    </row>
    <row r="35" spans="1:10" ht="15" customHeight="1" x14ac:dyDescent="0.3">
      <c r="A35" s="55" t="s">
        <v>20</v>
      </c>
      <c r="B35" s="2" t="s">
        <v>501</v>
      </c>
      <c r="C35" s="12"/>
      <c r="D35" s="12">
        <v>2923</v>
      </c>
      <c r="E35" s="40">
        <v>2900</v>
      </c>
      <c r="F35" s="39">
        <v>2900</v>
      </c>
      <c r="G35" s="70">
        <v>2900</v>
      </c>
      <c r="H35" s="33">
        <v>2900</v>
      </c>
      <c r="I35" s="50">
        <v>2900</v>
      </c>
      <c r="J35" s="22"/>
    </row>
    <row r="36" spans="1:10" ht="15" customHeight="1" x14ac:dyDescent="0.3">
      <c r="A36" s="55"/>
      <c r="C36" s="12"/>
      <c r="D36" s="12"/>
      <c r="E36" s="40"/>
      <c r="G36" s="70"/>
      <c r="H36" s="33"/>
      <c r="I36" s="50"/>
      <c r="J36" s="22"/>
    </row>
    <row r="37" spans="1:10" ht="15" customHeight="1" x14ac:dyDescent="0.3">
      <c r="A37" s="54">
        <v>220</v>
      </c>
      <c r="B37" s="1" t="s">
        <v>24</v>
      </c>
      <c r="C37" s="11">
        <f>SUM(C38:C43)</f>
        <v>92779.08</v>
      </c>
      <c r="D37" s="11">
        <f>SUM(D38:D43)</f>
        <v>78397.369999999981</v>
      </c>
      <c r="E37" s="45">
        <f>SUM(E38:E43)</f>
        <v>74500</v>
      </c>
      <c r="F37" s="44">
        <f>SUM(F38:F43)</f>
        <v>79800</v>
      </c>
      <c r="G37" s="69">
        <f>SUM(G38:G44)</f>
        <v>87200</v>
      </c>
      <c r="H37" s="32">
        <f>SUM(H38:H44)</f>
        <v>74000</v>
      </c>
      <c r="I37" s="48">
        <f>SUM(I38:I44)</f>
        <v>74000</v>
      </c>
      <c r="J37" s="22"/>
    </row>
    <row r="38" spans="1:10" ht="15" customHeight="1" x14ac:dyDescent="0.3">
      <c r="A38" s="55" t="s">
        <v>26</v>
      </c>
      <c r="B38" s="2" t="s">
        <v>25</v>
      </c>
      <c r="C38" s="12">
        <v>44581.65</v>
      </c>
      <c r="D38" s="12">
        <v>41849.449999999997</v>
      </c>
      <c r="E38" s="40">
        <v>40000</v>
      </c>
      <c r="F38" s="39">
        <v>40000</v>
      </c>
      <c r="G38" s="70">
        <v>40000</v>
      </c>
      <c r="H38" s="33">
        <v>40000</v>
      </c>
      <c r="I38" s="50">
        <v>40000</v>
      </c>
      <c r="J38" s="22"/>
    </row>
    <row r="39" spans="1:10" ht="15" customHeight="1" x14ac:dyDescent="0.3">
      <c r="A39" s="55" t="s">
        <v>26</v>
      </c>
      <c r="B39" s="2" t="s">
        <v>401</v>
      </c>
      <c r="C39" s="12">
        <v>5808.28</v>
      </c>
      <c r="D39" s="12">
        <v>5371.39</v>
      </c>
      <c r="E39" s="40">
        <v>6000</v>
      </c>
      <c r="F39" s="39">
        <v>8500</v>
      </c>
      <c r="G39" s="70">
        <v>7000</v>
      </c>
      <c r="H39" s="33">
        <v>6000</v>
      </c>
      <c r="I39" s="50">
        <v>6000</v>
      </c>
      <c r="J39" s="22"/>
    </row>
    <row r="40" spans="1:10" ht="15" customHeight="1" x14ac:dyDescent="0.3">
      <c r="A40" s="55" t="s">
        <v>26</v>
      </c>
      <c r="B40" s="2" t="s">
        <v>27</v>
      </c>
      <c r="C40" s="12">
        <v>5243.12</v>
      </c>
      <c r="D40" s="12">
        <v>1313.7</v>
      </c>
      <c r="E40" s="40">
        <v>1000</v>
      </c>
      <c r="F40" s="39">
        <v>0</v>
      </c>
      <c r="G40" s="70">
        <v>0</v>
      </c>
      <c r="H40" s="33">
        <v>0</v>
      </c>
      <c r="I40" s="50">
        <v>0</v>
      </c>
      <c r="J40" s="22"/>
    </row>
    <row r="41" spans="1:10" ht="15" customHeight="1" x14ac:dyDescent="0.3">
      <c r="A41" s="55" t="s">
        <v>26</v>
      </c>
      <c r="B41" s="2" t="s">
        <v>28</v>
      </c>
      <c r="C41" s="12">
        <v>17360.03</v>
      </c>
      <c r="D41" s="12">
        <v>8004.13</v>
      </c>
      <c r="E41" s="40">
        <v>7000</v>
      </c>
      <c r="F41" s="39">
        <v>10400</v>
      </c>
      <c r="G41" s="70">
        <v>7000</v>
      </c>
      <c r="H41" s="33">
        <v>7000</v>
      </c>
      <c r="I41" s="50">
        <v>7000</v>
      </c>
      <c r="J41" s="22"/>
    </row>
    <row r="42" spans="1:10" ht="15" customHeight="1" x14ac:dyDescent="0.3">
      <c r="A42" s="55" t="s">
        <v>26</v>
      </c>
      <c r="B42" s="2" t="s">
        <v>29</v>
      </c>
      <c r="C42" s="12">
        <v>16925</v>
      </c>
      <c r="D42" s="12">
        <v>18860</v>
      </c>
      <c r="E42" s="40">
        <v>17500</v>
      </c>
      <c r="F42" s="39">
        <v>17500</v>
      </c>
      <c r="G42" s="70">
        <v>29700</v>
      </c>
      <c r="H42" s="33">
        <v>17500</v>
      </c>
      <c r="I42" s="50">
        <v>17500</v>
      </c>
      <c r="J42" s="22"/>
    </row>
    <row r="43" spans="1:10" ht="15" customHeight="1" x14ac:dyDescent="0.3">
      <c r="A43" s="55" t="s">
        <v>26</v>
      </c>
      <c r="B43" s="2" t="s">
        <v>30</v>
      </c>
      <c r="C43" s="12">
        <v>2861</v>
      </c>
      <c r="D43" s="12">
        <v>2998.7</v>
      </c>
      <c r="E43" s="40">
        <v>3000</v>
      </c>
      <c r="F43" s="39">
        <v>3400</v>
      </c>
      <c r="G43" s="70">
        <v>3500</v>
      </c>
      <c r="H43" s="33">
        <v>3500</v>
      </c>
      <c r="I43" s="50">
        <v>3500</v>
      </c>
      <c r="J43" s="22"/>
    </row>
    <row r="44" spans="1:10" ht="15" customHeight="1" x14ac:dyDescent="0.3">
      <c r="A44" s="55"/>
      <c r="C44" s="12"/>
      <c r="D44" s="12"/>
      <c r="E44" s="40"/>
      <c r="G44" s="70"/>
      <c r="H44" s="33"/>
      <c r="I44" s="50"/>
      <c r="J44" s="22"/>
    </row>
    <row r="45" spans="1:10" ht="15" customHeight="1" x14ac:dyDescent="0.3">
      <c r="A45" s="54">
        <v>240</v>
      </c>
      <c r="B45" s="1" t="s">
        <v>31</v>
      </c>
      <c r="C45" s="11">
        <f>SUM(C46:C46)</f>
        <v>1841.11</v>
      </c>
      <c r="D45" s="11">
        <f>SUM(D46:D46)</f>
        <v>2601.14</v>
      </c>
      <c r="E45" s="45">
        <f>SUM(E46)</f>
        <v>1500</v>
      </c>
      <c r="F45" s="44">
        <f>SUM(F46)</f>
        <v>1500</v>
      </c>
      <c r="G45" s="69">
        <f>SUM(G46)</f>
        <v>3000</v>
      </c>
      <c r="H45" s="32">
        <f>SUM(H46)</f>
        <v>3000</v>
      </c>
      <c r="I45" s="48">
        <f>SUM(I46)</f>
        <v>3000</v>
      </c>
      <c r="J45" s="22"/>
    </row>
    <row r="46" spans="1:10" ht="15" customHeight="1" x14ac:dyDescent="0.3">
      <c r="A46" s="55">
        <v>242</v>
      </c>
      <c r="B46" s="2" t="s">
        <v>32</v>
      </c>
      <c r="C46" s="12">
        <v>1841.11</v>
      </c>
      <c r="D46" s="12">
        <v>2601.14</v>
      </c>
      <c r="E46" s="40">
        <v>1500</v>
      </c>
      <c r="F46" s="39">
        <v>1500</v>
      </c>
      <c r="G46" s="70">
        <v>3000</v>
      </c>
      <c r="H46" s="33">
        <v>3000</v>
      </c>
      <c r="I46" s="50">
        <v>3000</v>
      </c>
      <c r="J46" s="22"/>
    </row>
    <row r="47" spans="1:10" ht="15" customHeight="1" x14ac:dyDescent="0.3">
      <c r="A47" s="55"/>
      <c r="C47" s="12"/>
      <c r="D47" s="12"/>
      <c r="E47" s="40"/>
      <c r="G47" s="70"/>
      <c r="H47" s="33"/>
      <c r="I47" s="50"/>
      <c r="J47" s="22"/>
    </row>
    <row r="48" spans="1:10" ht="15" customHeight="1" x14ac:dyDescent="0.3">
      <c r="A48" s="54">
        <v>290</v>
      </c>
      <c r="B48" s="1" t="s">
        <v>33</v>
      </c>
      <c r="C48" s="11">
        <f>SUM(C49:C53)</f>
        <v>59642.679999999993</v>
      </c>
      <c r="D48" s="11">
        <f>SUM(D49:D53)</f>
        <v>55592.88</v>
      </c>
      <c r="E48" s="45">
        <f>SUM(E49:E55)</f>
        <v>29000</v>
      </c>
      <c r="F48" s="44">
        <f>SUM(F49:F54)</f>
        <v>93895</v>
      </c>
      <c r="G48" s="69">
        <f>SUM(G49:G54)</f>
        <v>133200</v>
      </c>
      <c r="H48" s="32">
        <f>SUM(H49:H54)</f>
        <v>120000</v>
      </c>
      <c r="I48" s="48">
        <f>SUM(I49:I54)</f>
        <v>110000</v>
      </c>
      <c r="J48" s="22"/>
    </row>
    <row r="49" spans="1:12" ht="15" customHeight="1" x14ac:dyDescent="0.3">
      <c r="A49" s="55" t="s">
        <v>35</v>
      </c>
      <c r="B49" s="2" t="s">
        <v>34</v>
      </c>
      <c r="C49" s="12">
        <v>38019.769999999997</v>
      </c>
      <c r="D49" s="12">
        <v>33894.019999999997</v>
      </c>
      <c r="E49" s="40">
        <v>15000</v>
      </c>
      <c r="F49" s="39">
        <v>27000</v>
      </c>
      <c r="G49" s="70">
        <v>19000</v>
      </c>
      <c r="H49" s="50">
        <v>19000</v>
      </c>
      <c r="I49" s="50">
        <v>19000</v>
      </c>
      <c r="J49" s="62"/>
      <c r="K49" s="39"/>
      <c r="L49" s="39"/>
    </row>
    <row r="50" spans="1:12" ht="15" customHeight="1" x14ac:dyDescent="0.3">
      <c r="A50" s="55" t="s">
        <v>35</v>
      </c>
      <c r="B50" s="2" t="s">
        <v>36</v>
      </c>
      <c r="C50" s="12">
        <v>11226.8</v>
      </c>
      <c r="D50" s="12">
        <v>3069.28</v>
      </c>
      <c r="E50" s="40">
        <v>9000</v>
      </c>
      <c r="F50" s="39">
        <v>3000</v>
      </c>
      <c r="G50" s="70">
        <v>5000</v>
      </c>
      <c r="H50" s="33">
        <v>4000</v>
      </c>
      <c r="I50" s="50">
        <v>4000</v>
      </c>
      <c r="J50" s="22"/>
    </row>
    <row r="51" spans="1:12" ht="15" customHeight="1" x14ac:dyDescent="0.3">
      <c r="A51" s="55" t="s">
        <v>35</v>
      </c>
      <c r="B51" s="2" t="s">
        <v>33</v>
      </c>
      <c r="C51" s="12">
        <v>10396.11</v>
      </c>
      <c r="D51" s="12">
        <v>553.92999999999995</v>
      </c>
      <c r="E51" s="40">
        <v>5000</v>
      </c>
      <c r="F51" s="39">
        <v>5500</v>
      </c>
      <c r="G51" s="70">
        <v>3000</v>
      </c>
      <c r="H51" s="33">
        <v>5000</v>
      </c>
      <c r="I51" s="50">
        <v>5000</v>
      </c>
      <c r="J51" s="22"/>
    </row>
    <row r="52" spans="1:12" ht="15" customHeight="1" x14ac:dyDescent="0.3">
      <c r="A52" s="55" t="s">
        <v>35</v>
      </c>
      <c r="B52" s="2" t="s">
        <v>37</v>
      </c>
      <c r="C52" s="12"/>
      <c r="D52" s="12">
        <v>1129.75</v>
      </c>
      <c r="E52" s="40">
        <v>0</v>
      </c>
      <c r="F52" s="39">
        <v>1800</v>
      </c>
      <c r="G52" s="70">
        <v>1000</v>
      </c>
      <c r="H52" s="33">
        <v>1000</v>
      </c>
      <c r="I52" s="50">
        <v>1000</v>
      </c>
      <c r="J52" s="22"/>
    </row>
    <row r="53" spans="1:12" ht="15" customHeight="1" x14ac:dyDescent="0.3">
      <c r="A53" s="55" t="s">
        <v>35</v>
      </c>
      <c r="B53" s="2" t="s">
        <v>463</v>
      </c>
      <c r="C53" s="12"/>
      <c r="D53" s="12">
        <v>16945.900000000001</v>
      </c>
      <c r="E53" s="40">
        <v>0</v>
      </c>
      <c r="F53" s="39">
        <v>56595</v>
      </c>
      <c r="G53" s="70">
        <v>50000</v>
      </c>
      <c r="H53" s="33">
        <v>40000</v>
      </c>
      <c r="I53" s="50">
        <v>30000</v>
      </c>
      <c r="J53" s="22"/>
    </row>
    <row r="54" spans="1:12" ht="15" customHeight="1" x14ac:dyDescent="0.3">
      <c r="A54" s="55" t="s">
        <v>35</v>
      </c>
      <c r="B54" s="2" t="s">
        <v>462</v>
      </c>
      <c r="C54" s="12"/>
      <c r="D54" s="12"/>
      <c r="E54" s="40"/>
      <c r="G54" s="70">
        <v>55200</v>
      </c>
      <c r="H54" s="33">
        <v>51000</v>
      </c>
      <c r="I54" s="50">
        <v>51000</v>
      </c>
      <c r="J54" s="22"/>
    </row>
    <row r="55" spans="1:12" ht="15" customHeight="1" x14ac:dyDescent="0.3">
      <c r="A55" s="55"/>
      <c r="C55" s="12"/>
      <c r="D55" s="12"/>
      <c r="E55" s="40"/>
      <c r="G55" s="70"/>
      <c r="H55" s="33"/>
      <c r="I55" s="50"/>
      <c r="J55" s="22"/>
    </row>
    <row r="56" spans="1:12" ht="15" customHeight="1" x14ac:dyDescent="0.3">
      <c r="A56" s="54">
        <v>300</v>
      </c>
      <c r="B56" s="1" t="s">
        <v>38</v>
      </c>
      <c r="C56" s="11">
        <f t="shared" ref="C56:I56" si="10">SUM(C57:C91)</f>
        <v>1546242.29</v>
      </c>
      <c r="D56" s="11">
        <f t="shared" si="10"/>
        <v>1581420.6900000002</v>
      </c>
      <c r="E56" s="45">
        <f t="shared" si="10"/>
        <v>1482225.35</v>
      </c>
      <c r="F56" s="45">
        <f t="shared" si="10"/>
        <v>1523624.35</v>
      </c>
      <c r="G56" s="71">
        <f t="shared" si="10"/>
        <v>1573115.35</v>
      </c>
      <c r="H56" s="36">
        <f t="shared" si="10"/>
        <v>1604926.35</v>
      </c>
      <c r="I56" s="51">
        <f t="shared" si="10"/>
        <v>1643236.35</v>
      </c>
      <c r="J56" s="22"/>
    </row>
    <row r="57" spans="1:12" ht="15" customHeight="1" x14ac:dyDescent="0.3">
      <c r="A57" s="55" t="s">
        <v>40</v>
      </c>
      <c r="B57" s="2" t="s">
        <v>39</v>
      </c>
      <c r="C57" s="12">
        <v>10323</v>
      </c>
      <c r="D57" s="12">
        <v>10327.65</v>
      </c>
      <c r="E57" s="40">
        <v>10328</v>
      </c>
      <c r="F57" s="39">
        <v>10334</v>
      </c>
      <c r="G57" s="70">
        <v>10344</v>
      </c>
      <c r="H57" s="33">
        <v>10334</v>
      </c>
      <c r="I57" s="50">
        <v>10334</v>
      </c>
      <c r="J57" s="22"/>
    </row>
    <row r="58" spans="1:12" ht="15" customHeight="1" x14ac:dyDescent="0.3">
      <c r="A58" s="55" t="s">
        <v>40</v>
      </c>
      <c r="B58" s="2" t="s">
        <v>41</v>
      </c>
      <c r="C58" s="12">
        <v>342.71</v>
      </c>
      <c r="D58" s="12">
        <v>341.93</v>
      </c>
      <c r="E58" s="40">
        <v>420</v>
      </c>
      <c r="F58" s="39">
        <v>341</v>
      </c>
      <c r="G58" s="70">
        <v>341</v>
      </c>
      <c r="H58" s="33">
        <v>350</v>
      </c>
      <c r="I58" s="50">
        <v>350</v>
      </c>
      <c r="J58" s="22"/>
    </row>
    <row r="59" spans="1:12" ht="15" customHeight="1" x14ac:dyDescent="0.3">
      <c r="A59" s="55" t="s">
        <v>40</v>
      </c>
      <c r="B59" s="2" t="s">
        <v>42</v>
      </c>
      <c r="C59" s="12">
        <v>101906.15</v>
      </c>
      <c r="D59" s="12">
        <v>303.51</v>
      </c>
      <c r="E59" s="40">
        <v>200</v>
      </c>
      <c r="F59" s="39">
        <v>853</v>
      </c>
      <c r="G59" s="70">
        <v>200</v>
      </c>
      <c r="H59" s="33">
        <v>200</v>
      </c>
      <c r="I59" s="50">
        <v>200</v>
      </c>
      <c r="J59" s="22"/>
    </row>
    <row r="60" spans="1:12" ht="15" customHeight="1" x14ac:dyDescent="0.3">
      <c r="A60" s="55" t="s">
        <v>40</v>
      </c>
      <c r="B60" s="2" t="s">
        <v>43</v>
      </c>
      <c r="C60" s="12">
        <v>160.55000000000001</v>
      </c>
      <c r="D60" s="12">
        <v>2384.69</v>
      </c>
      <c r="E60" s="40">
        <v>2540</v>
      </c>
      <c r="F60" s="39">
        <v>2540</v>
      </c>
      <c r="G60" s="70">
        <v>2540</v>
      </c>
      <c r="H60" s="33">
        <v>2540</v>
      </c>
      <c r="I60" s="50">
        <v>2540</v>
      </c>
      <c r="J60" s="22"/>
    </row>
    <row r="61" spans="1:12" ht="15" customHeight="1" x14ac:dyDescent="0.3">
      <c r="A61" s="55" t="s">
        <v>40</v>
      </c>
      <c r="B61" s="2" t="s">
        <v>44</v>
      </c>
      <c r="C61" s="12">
        <v>154.62</v>
      </c>
      <c r="D61" s="12"/>
      <c r="G61" s="70"/>
      <c r="H61" s="33"/>
      <c r="I61" s="50"/>
      <c r="J61" s="22"/>
    </row>
    <row r="62" spans="1:12" ht="15" customHeight="1" x14ac:dyDescent="0.3">
      <c r="A62" s="55" t="s">
        <v>40</v>
      </c>
      <c r="B62" s="2" t="s">
        <v>45</v>
      </c>
      <c r="C62" s="12">
        <v>1826.16</v>
      </c>
      <c r="D62" s="12"/>
      <c r="E62" s="40"/>
      <c r="G62" s="70"/>
      <c r="H62" s="33"/>
      <c r="I62" s="50"/>
      <c r="J62" s="22"/>
    </row>
    <row r="63" spans="1:12" ht="15" customHeight="1" x14ac:dyDescent="0.3">
      <c r="A63" s="55" t="s">
        <v>40</v>
      </c>
      <c r="B63" s="2" t="s">
        <v>46</v>
      </c>
      <c r="C63" s="12">
        <v>24248.37</v>
      </c>
      <c r="D63" s="12">
        <v>19467.55</v>
      </c>
      <c r="E63" s="40">
        <v>15000</v>
      </c>
      <c r="F63" s="39">
        <v>15550</v>
      </c>
      <c r="G63" s="70">
        <v>21000</v>
      </c>
      <c r="H63" s="33">
        <v>15000</v>
      </c>
      <c r="I63" s="50">
        <v>15000</v>
      </c>
      <c r="J63" s="22"/>
    </row>
    <row r="64" spans="1:12" ht="15" customHeight="1" x14ac:dyDescent="0.3">
      <c r="A64" s="55" t="s">
        <v>40</v>
      </c>
      <c r="B64" s="2" t="s">
        <v>493</v>
      </c>
      <c r="C64" s="12">
        <v>10122.629999999999</v>
      </c>
      <c r="D64" s="12">
        <v>10409.049999999999</v>
      </c>
      <c r="E64" s="40">
        <v>10409</v>
      </c>
      <c r="F64" s="39">
        <v>10716</v>
      </c>
      <c r="G64" s="70">
        <v>10716</v>
      </c>
      <c r="H64" s="33">
        <v>10716</v>
      </c>
      <c r="I64" s="50">
        <v>10716</v>
      </c>
      <c r="J64" s="22"/>
    </row>
    <row r="65" spans="1:10" ht="15" customHeight="1" x14ac:dyDescent="0.3">
      <c r="A65" s="55" t="s">
        <v>40</v>
      </c>
      <c r="B65" s="2" t="s">
        <v>47</v>
      </c>
      <c r="C65" s="12">
        <v>19519.98</v>
      </c>
      <c r="D65" s="12">
        <v>3200</v>
      </c>
      <c r="E65" s="40">
        <v>2600</v>
      </c>
      <c r="F65" s="39">
        <v>6357</v>
      </c>
      <c r="G65" s="70">
        <v>6357</v>
      </c>
      <c r="H65" s="33">
        <v>6357</v>
      </c>
      <c r="I65" s="50">
        <v>6357</v>
      </c>
      <c r="J65" s="22"/>
    </row>
    <row r="66" spans="1:10" ht="15" customHeight="1" x14ac:dyDescent="0.3">
      <c r="A66" s="55" t="s">
        <v>40</v>
      </c>
      <c r="B66" s="2" t="s">
        <v>48</v>
      </c>
      <c r="C66" s="12">
        <v>2617.89</v>
      </c>
      <c r="D66" s="12">
        <v>2611.9499999999998</v>
      </c>
      <c r="E66" s="40">
        <v>2600</v>
      </c>
      <c r="F66" s="39">
        <v>2603</v>
      </c>
      <c r="G66" s="70">
        <v>2603</v>
      </c>
      <c r="H66" s="33">
        <v>2600</v>
      </c>
      <c r="I66" s="50">
        <v>2600</v>
      </c>
      <c r="J66" s="22"/>
    </row>
    <row r="67" spans="1:10" ht="15" customHeight="1" x14ac:dyDescent="0.3">
      <c r="A67" s="55" t="s">
        <v>40</v>
      </c>
      <c r="B67" s="2" t="s">
        <v>49</v>
      </c>
      <c r="C67" s="12">
        <v>2016</v>
      </c>
      <c r="D67" s="12">
        <v>812</v>
      </c>
      <c r="E67" s="40">
        <v>1160</v>
      </c>
      <c r="F67" s="39">
        <v>73</v>
      </c>
      <c r="G67" s="70">
        <v>109</v>
      </c>
      <c r="H67" s="33">
        <v>309</v>
      </c>
      <c r="I67" s="50">
        <v>409</v>
      </c>
      <c r="J67" s="22"/>
    </row>
    <row r="68" spans="1:10" ht="15" customHeight="1" x14ac:dyDescent="0.3">
      <c r="A68" s="55" t="s">
        <v>40</v>
      </c>
      <c r="B68" s="2" t="s">
        <v>50</v>
      </c>
      <c r="C68" s="12">
        <v>906</v>
      </c>
      <c r="D68" s="12">
        <v>1411.2</v>
      </c>
      <c r="E68" s="40">
        <v>1000</v>
      </c>
      <c r="F68" s="39">
        <v>1200</v>
      </c>
      <c r="G68" s="70">
        <v>1000</v>
      </c>
      <c r="H68" s="33">
        <v>1000</v>
      </c>
      <c r="I68" s="50">
        <v>1000</v>
      </c>
      <c r="J68" s="22"/>
    </row>
    <row r="69" spans="1:10" ht="15" customHeight="1" x14ac:dyDescent="0.3">
      <c r="A69" s="55" t="s">
        <v>40</v>
      </c>
      <c r="B69" s="2" t="s">
        <v>51</v>
      </c>
      <c r="C69" s="12">
        <v>3338</v>
      </c>
      <c r="D69" s="12">
        <v>3136</v>
      </c>
      <c r="F69" s="39">
        <v>829</v>
      </c>
      <c r="G69" s="70"/>
      <c r="H69" s="33"/>
      <c r="I69" s="50"/>
      <c r="J69" s="22"/>
    </row>
    <row r="70" spans="1:10" ht="15" customHeight="1" x14ac:dyDescent="0.3">
      <c r="A70" s="55" t="s">
        <v>40</v>
      </c>
      <c r="B70" s="2" t="s">
        <v>52</v>
      </c>
      <c r="C70" s="12">
        <v>743.48</v>
      </c>
      <c r="D70" s="12">
        <v>743.06</v>
      </c>
      <c r="E70" s="40">
        <v>900</v>
      </c>
      <c r="F70" s="39">
        <v>743</v>
      </c>
      <c r="G70" s="70">
        <v>800</v>
      </c>
      <c r="H70" s="33">
        <v>800</v>
      </c>
      <c r="I70" s="50">
        <v>800</v>
      </c>
      <c r="J70" s="22"/>
    </row>
    <row r="71" spans="1:10" ht="15" customHeight="1" x14ac:dyDescent="0.3">
      <c r="A71" s="55" t="s">
        <v>40</v>
      </c>
      <c r="B71" s="2" t="s">
        <v>494</v>
      </c>
      <c r="C71" s="12">
        <v>1030504</v>
      </c>
      <c r="D71" s="12">
        <v>1100805</v>
      </c>
      <c r="E71" s="40">
        <v>1082756</v>
      </c>
      <c r="F71" s="39">
        <v>1095095</v>
      </c>
      <c r="G71" s="70">
        <v>1152600</v>
      </c>
      <c r="H71" s="33">
        <v>1190910</v>
      </c>
      <c r="I71" s="50">
        <v>1229120</v>
      </c>
      <c r="J71" s="22"/>
    </row>
    <row r="72" spans="1:10" ht="15" customHeight="1" x14ac:dyDescent="0.3">
      <c r="A72" s="55" t="s">
        <v>40</v>
      </c>
      <c r="B72" s="2" t="s">
        <v>495</v>
      </c>
      <c r="C72" s="12"/>
      <c r="D72" s="12"/>
      <c r="E72" s="40">
        <v>9000</v>
      </c>
      <c r="F72" s="39">
        <v>13530</v>
      </c>
      <c r="G72" s="70">
        <v>13530</v>
      </c>
      <c r="H72" s="33">
        <v>13530</v>
      </c>
      <c r="I72" s="50">
        <v>13530</v>
      </c>
      <c r="J72" s="22"/>
    </row>
    <row r="73" spans="1:10" ht="15" customHeight="1" x14ac:dyDescent="0.3">
      <c r="A73" s="55" t="s">
        <v>40</v>
      </c>
      <c r="B73" s="2" t="s">
        <v>405</v>
      </c>
      <c r="C73" s="12"/>
      <c r="D73" s="12"/>
      <c r="E73" s="40"/>
      <c r="F73" s="39">
        <v>8225</v>
      </c>
      <c r="G73" s="70"/>
      <c r="H73" s="33"/>
      <c r="I73" s="50"/>
      <c r="J73" s="22"/>
    </row>
    <row r="74" spans="1:10" ht="15" customHeight="1" x14ac:dyDescent="0.3">
      <c r="A74" s="55" t="s">
        <v>40</v>
      </c>
      <c r="B74" s="2" t="s">
        <v>406</v>
      </c>
      <c r="C74" s="12"/>
      <c r="D74" s="12"/>
      <c r="F74" s="39">
        <v>4200</v>
      </c>
      <c r="G74" s="70"/>
      <c r="H74" s="33"/>
      <c r="I74" s="50"/>
      <c r="J74" s="22"/>
    </row>
    <row r="75" spans="1:10" ht="15" customHeight="1" x14ac:dyDescent="0.3">
      <c r="A75" s="55" t="s">
        <v>40</v>
      </c>
      <c r="B75" s="2" t="s">
        <v>496</v>
      </c>
      <c r="C75" s="12"/>
      <c r="D75" s="12"/>
      <c r="F75" s="39">
        <v>65</v>
      </c>
      <c r="G75" s="70"/>
      <c r="H75" s="33"/>
      <c r="I75" s="50"/>
      <c r="J75" s="22"/>
    </row>
    <row r="76" spans="1:10" ht="15" customHeight="1" x14ac:dyDescent="0.3">
      <c r="A76" s="55" t="s">
        <v>40</v>
      </c>
      <c r="B76" s="2" t="s">
        <v>53</v>
      </c>
      <c r="C76" s="12">
        <v>1527.2</v>
      </c>
      <c r="D76" s="12">
        <v>1211.8</v>
      </c>
      <c r="E76" s="40">
        <v>1780</v>
      </c>
      <c r="F76" s="39">
        <v>1780</v>
      </c>
      <c r="G76" s="70">
        <v>1660</v>
      </c>
      <c r="H76" s="33">
        <v>1660</v>
      </c>
      <c r="I76" s="50">
        <v>1660</v>
      </c>
      <c r="J76" s="22"/>
    </row>
    <row r="77" spans="1:10" ht="15" customHeight="1" x14ac:dyDescent="0.3">
      <c r="A77" s="55" t="s">
        <v>40</v>
      </c>
      <c r="B77" s="2" t="s">
        <v>54</v>
      </c>
      <c r="C77" s="12">
        <v>7505.72</v>
      </c>
      <c r="D77" s="12">
        <v>7367.26</v>
      </c>
      <c r="E77" s="40">
        <v>9000</v>
      </c>
      <c r="F77" s="39">
        <v>9000</v>
      </c>
      <c r="G77" s="70">
        <v>8000</v>
      </c>
      <c r="H77" s="33">
        <v>8000</v>
      </c>
      <c r="I77" s="50">
        <v>8000</v>
      </c>
      <c r="J77" s="22"/>
    </row>
    <row r="78" spans="1:10" ht="15" customHeight="1" x14ac:dyDescent="0.3">
      <c r="A78" s="55" t="s">
        <v>40</v>
      </c>
      <c r="B78" s="2" t="s">
        <v>55</v>
      </c>
      <c r="C78" s="12">
        <v>6563.64</v>
      </c>
      <c r="D78" s="12">
        <v>7126.02</v>
      </c>
      <c r="E78" s="40">
        <v>6950</v>
      </c>
      <c r="F78" s="39">
        <v>6950</v>
      </c>
      <c r="G78" s="70">
        <v>7000</v>
      </c>
      <c r="H78" s="33">
        <v>7000</v>
      </c>
      <c r="I78" s="50">
        <v>7000</v>
      </c>
      <c r="J78" s="22"/>
    </row>
    <row r="79" spans="1:10" ht="15" customHeight="1" x14ac:dyDescent="0.3">
      <c r="A79" s="55" t="s">
        <v>40</v>
      </c>
      <c r="B79" s="2" t="s">
        <v>56</v>
      </c>
      <c r="C79" s="12">
        <v>17405</v>
      </c>
      <c r="D79" s="12">
        <v>17256</v>
      </c>
      <c r="E79" s="40">
        <v>17592</v>
      </c>
      <c r="F79" s="39">
        <v>18073</v>
      </c>
      <c r="G79" s="70">
        <v>17845</v>
      </c>
      <c r="H79" s="33">
        <v>17620</v>
      </c>
      <c r="I79" s="50">
        <v>17620</v>
      </c>
      <c r="J79" s="22"/>
    </row>
    <row r="80" spans="1:10" ht="15" customHeight="1" x14ac:dyDescent="0.3">
      <c r="A80" s="55" t="s">
        <v>40</v>
      </c>
      <c r="B80" s="2" t="s">
        <v>57</v>
      </c>
      <c r="C80" s="12"/>
      <c r="D80" s="12">
        <v>2061.52</v>
      </c>
      <c r="F80" s="39">
        <v>3618</v>
      </c>
      <c r="G80" s="70"/>
      <c r="H80" s="33"/>
      <c r="I80" s="50"/>
      <c r="J80" s="22"/>
    </row>
    <row r="81" spans="1:10" ht="15" customHeight="1" x14ac:dyDescent="0.3">
      <c r="A81" s="55" t="s">
        <v>40</v>
      </c>
      <c r="B81" s="2" t="s">
        <v>58</v>
      </c>
      <c r="C81" s="12">
        <v>17035</v>
      </c>
      <c r="D81" s="12">
        <v>17577</v>
      </c>
      <c r="E81" s="40">
        <v>17600</v>
      </c>
      <c r="F81" s="39">
        <v>16926</v>
      </c>
      <c r="G81" s="70">
        <v>16926</v>
      </c>
      <c r="H81" s="33">
        <v>17000</v>
      </c>
      <c r="I81" s="50">
        <v>17000</v>
      </c>
      <c r="J81" s="22"/>
    </row>
    <row r="82" spans="1:10" ht="15" customHeight="1" x14ac:dyDescent="0.3">
      <c r="A82" s="55" t="s">
        <v>40</v>
      </c>
      <c r="B82" s="2" t="s">
        <v>59</v>
      </c>
      <c r="C82" s="12">
        <v>12893.07</v>
      </c>
      <c r="D82" s="12">
        <v>12979.74</v>
      </c>
      <c r="E82" s="40">
        <v>13000</v>
      </c>
      <c r="F82" s="39">
        <v>13044</v>
      </c>
      <c r="G82" s="70">
        <v>13044</v>
      </c>
      <c r="H82" s="33">
        <v>13000</v>
      </c>
      <c r="I82" s="50">
        <v>13000</v>
      </c>
      <c r="J82" s="22"/>
    </row>
    <row r="83" spans="1:10" ht="15" customHeight="1" x14ac:dyDescent="0.3">
      <c r="A83" s="55" t="s">
        <v>40</v>
      </c>
      <c r="B83" s="2" t="s">
        <v>60</v>
      </c>
      <c r="C83" s="12">
        <v>9100</v>
      </c>
      <c r="D83" s="12">
        <v>12285</v>
      </c>
      <c r="E83" s="40">
        <v>12280</v>
      </c>
      <c r="F83" s="39">
        <v>12780</v>
      </c>
      <c r="G83" s="70">
        <v>21300</v>
      </c>
      <c r="H83" s="33">
        <v>20800</v>
      </c>
      <c r="I83" s="50">
        <v>20800</v>
      </c>
      <c r="J83" s="22"/>
    </row>
    <row r="84" spans="1:10" ht="15" customHeight="1" x14ac:dyDescent="0.3">
      <c r="A84" s="55" t="s">
        <v>40</v>
      </c>
      <c r="B84" s="2" t="s">
        <v>497</v>
      </c>
      <c r="C84" s="12">
        <v>6400.52</v>
      </c>
      <c r="D84" s="12">
        <v>5715.9</v>
      </c>
      <c r="E84" s="40">
        <v>6000</v>
      </c>
      <c r="F84" s="39">
        <v>6000</v>
      </c>
      <c r="G84" s="70">
        <v>6000</v>
      </c>
      <c r="H84" s="33">
        <v>6000</v>
      </c>
      <c r="I84" s="50">
        <v>6000</v>
      </c>
      <c r="J84" s="22"/>
    </row>
    <row r="85" spans="1:10" ht="15" customHeight="1" x14ac:dyDescent="0.3">
      <c r="A85" s="55" t="s">
        <v>40</v>
      </c>
      <c r="B85" s="2" t="s">
        <v>61</v>
      </c>
      <c r="C85" s="12">
        <v>255360</v>
      </c>
      <c r="D85" s="12">
        <v>255360</v>
      </c>
      <c r="E85" s="40">
        <v>255360</v>
      </c>
      <c r="F85" s="39">
        <v>255360</v>
      </c>
      <c r="G85" s="70">
        <v>255360</v>
      </c>
      <c r="H85" s="33">
        <v>255360</v>
      </c>
      <c r="I85" s="50">
        <v>255360</v>
      </c>
      <c r="J85" s="22"/>
    </row>
    <row r="86" spans="1:10" ht="15" customHeight="1" x14ac:dyDescent="0.3">
      <c r="A86" s="55" t="s">
        <v>40</v>
      </c>
      <c r="B86" s="2" t="s">
        <v>62</v>
      </c>
      <c r="C86" s="12"/>
      <c r="D86" s="12">
        <v>2997</v>
      </c>
      <c r="G86" s="70"/>
      <c r="H86" s="33"/>
      <c r="I86" s="50"/>
      <c r="J86" s="22"/>
    </row>
    <row r="87" spans="1:10" ht="15" customHeight="1" x14ac:dyDescent="0.3">
      <c r="A87" s="55" t="s">
        <v>40</v>
      </c>
      <c r="B87" s="2" t="s">
        <v>63</v>
      </c>
      <c r="C87" s="12">
        <v>472.25</v>
      </c>
      <c r="D87" s="12">
        <v>279.51</v>
      </c>
      <c r="E87" s="40">
        <v>500</v>
      </c>
      <c r="F87" s="39">
        <v>500</v>
      </c>
      <c r="G87" s="70">
        <v>500</v>
      </c>
      <c r="H87" s="33">
        <v>500</v>
      </c>
      <c r="I87" s="50">
        <v>500</v>
      </c>
      <c r="J87" s="22"/>
    </row>
    <row r="88" spans="1:10" ht="15" customHeight="1" x14ac:dyDescent="0.3">
      <c r="A88" s="55" t="s">
        <v>40</v>
      </c>
      <c r="B88" s="2" t="s">
        <v>390</v>
      </c>
      <c r="C88" s="12"/>
      <c r="D88" s="12">
        <v>80000</v>
      </c>
      <c r="E88" s="40"/>
      <c r="G88" s="70"/>
      <c r="H88" s="33"/>
      <c r="I88" s="50"/>
      <c r="J88" s="22"/>
    </row>
    <row r="89" spans="1:10" ht="15" customHeight="1" x14ac:dyDescent="0.3">
      <c r="A89" s="55" t="s">
        <v>40</v>
      </c>
      <c r="B89" s="2" t="s">
        <v>403</v>
      </c>
      <c r="C89" s="12"/>
      <c r="D89" s="12"/>
      <c r="F89" s="39">
        <v>89</v>
      </c>
      <c r="G89" s="70">
        <v>90</v>
      </c>
      <c r="H89" s="33">
        <v>90</v>
      </c>
      <c r="I89" s="50">
        <v>90</v>
      </c>
      <c r="J89" s="22"/>
    </row>
    <row r="90" spans="1:10" ht="15" customHeight="1" x14ac:dyDescent="0.3">
      <c r="A90" s="55" t="s">
        <v>40</v>
      </c>
      <c r="B90" s="2" t="s">
        <v>404</v>
      </c>
      <c r="C90" s="12"/>
      <c r="D90" s="12"/>
      <c r="F90" s="39">
        <v>3000</v>
      </c>
      <c r="G90" s="70"/>
      <c r="H90" s="33"/>
      <c r="I90" s="50"/>
      <c r="J90" s="22"/>
    </row>
    <row r="91" spans="1:10" ht="15" customHeight="1" x14ac:dyDescent="0.3">
      <c r="A91" s="55" t="s">
        <v>40</v>
      </c>
      <c r="B91" s="2" t="s">
        <v>64</v>
      </c>
      <c r="C91" s="12">
        <v>3250.35</v>
      </c>
      <c r="D91" s="12">
        <v>3250.35</v>
      </c>
      <c r="E91" s="40">
        <v>3250.35</v>
      </c>
      <c r="F91" s="40">
        <v>3250.35</v>
      </c>
      <c r="G91" s="72">
        <v>3250.35</v>
      </c>
      <c r="H91" s="35">
        <v>3250.35</v>
      </c>
      <c r="I91" s="52">
        <v>3250.35</v>
      </c>
      <c r="J91" s="22"/>
    </row>
    <row r="92" spans="1:10" ht="15" customHeight="1" x14ac:dyDescent="0.3">
      <c r="A92" s="55"/>
      <c r="C92" s="12"/>
      <c r="D92" s="12"/>
      <c r="G92" s="70"/>
      <c r="H92" s="33"/>
      <c r="I92" s="50"/>
      <c r="J92" s="22"/>
    </row>
    <row r="93" spans="1:10" ht="15" customHeight="1" x14ac:dyDescent="0.3">
      <c r="A93" s="55"/>
      <c r="B93" s="1" t="s">
        <v>65</v>
      </c>
      <c r="C93" s="11">
        <f t="shared" ref="C93:I93" si="11">C10+C13+C16+C28+C37+C45+C48+C56</f>
        <v>5379058.79</v>
      </c>
      <c r="D93" s="11">
        <f t="shared" si="11"/>
        <v>5982365.0699999994</v>
      </c>
      <c r="E93" s="45">
        <f t="shared" si="11"/>
        <v>5965875.3499999996</v>
      </c>
      <c r="F93" s="45">
        <f t="shared" si="11"/>
        <v>6593069.3499999996</v>
      </c>
      <c r="G93" s="71">
        <f t="shared" si="11"/>
        <v>6787982.3499999996</v>
      </c>
      <c r="H93" s="36">
        <f t="shared" si="11"/>
        <v>6787513.3499999996</v>
      </c>
      <c r="I93" s="36">
        <f t="shared" si="11"/>
        <v>6826253.3499999996</v>
      </c>
      <c r="J93" s="22"/>
    </row>
    <row r="94" spans="1:10" ht="15" customHeight="1" x14ac:dyDescent="0.3">
      <c r="A94" s="55"/>
      <c r="C94" s="12"/>
      <c r="D94" s="12"/>
      <c r="E94" s="40"/>
      <c r="G94" s="70"/>
      <c r="H94" s="33"/>
      <c r="I94" s="50"/>
      <c r="J94" s="22"/>
    </row>
    <row r="95" spans="1:10" ht="15" customHeight="1" x14ac:dyDescent="0.3">
      <c r="A95" s="55"/>
      <c r="B95" s="28" t="s">
        <v>66</v>
      </c>
      <c r="C95" s="12"/>
      <c r="D95" s="12"/>
      <c r="E95" s="40"/>
      <c r="G95" s="70"/>
      <c r="H95" s="33"/>
      <c r="I95" s="50"/>
      <c r="J95" s="22"/>
    </row>
    <row r="96" spans="1:10" ht="15" customHeight="1" x14ac:dyDescent="0.3">
      <c r="A96" s="55"/>
      <c r="C96" s="12"/>
      <c r="D96" s="12"/>
      <c r="G96" s="70"/>
      <c r="H96" s="33"/>
      <c r="I96" s="50"/>
      <c r="J96" s="22"/>
    </row>
    <row r="97" spans="1:10" ht="15" customHeight="1" x14ac:dyDescent="0.3">
      <c r="A97" s="54">
        <v>233</v>
      </c>
      <c r="B97" s="1" t="s">
        <v>67</v>
      </c>
      <c r="C97" s="11">
        <f>SUM(C98:C99)</f>
        <v>9173.4599999999991</v>
      </c>
      <c r="D97" s="11">
        <f>SUM(D98:D100)</f>
        <v>47338.09</v>
      </c>
      <c r="E97" s="45">
        <f>E99</f>
        <v>2000</v>
      </c>
      <c r="F97" s="44">
        <f>SUM(F98:F100)</f>
        <v>5330</v>
      </c>
      <c r="G97" s="69">
        <f>SUM(G98:G100)</f>
        <v>4000</v>
      </c>
      <c r="H97" s="32">
        <f>SUM(H98:H100)</f>
        <v>4000</v>
      </c>
      <c r="I97" s="48">
        <f>SUM(I98:I100)</f>
        <v>4000</v>
      </c>
      <c r="J97" s="22"/>
    </row>
    <row r="98" spans="1:10" ht="15" customHeight="1" x14ac:dyDescent="0.3">
      <c r="A98" s="55" t="s">
        <v>68</v>
      </c>
      <c r="B98" s="2" t="s">
        <v>485</v>
      </c>
      <c r="C98" s="12">
        <v>5188.46</v>
      </c>
      <c r="D98" s="12"/>
      <c r="E98" s="40"/>
      <c r="G98" s="70"/>
      <c r="H98" s="33"/>
      <c r="I98" s="50"/>
      <c r="J98" s="22"/>
    </row>
    <row r="99" spans="1:10" ht="15" customHeight="1" x14ac:dyDescent="0.3">
      <c r="A99" s="55" t="s">
        <v>68</v>
      </c>
      <c r="B99" s="2" t="s">
        <v>67</v>
      </c>
      <c r="C99" s="12">
        <v>3985</v>
      </c>
      <c r="D99" s="12">
        <v>3073.09</v>
      </c>
      <c r="E99" s="40">
        <v>2000</v>
      </c>
      <c r="F99" s="39">
        <v>3330</v>
      </c>
      <c r="G99" s="70">
        <v>2000</v>
      </c>
      <c r="H99" s="33">
        <v>2000</v>
      </c>
      <c r="I99" s="50">
        <v>2000</v>
      </c>
      <c r="J99" s="22"/>
    </row>
    <row r="100" spans="1:10" ht="15" customHeight="1" x14ac:dyDescent="0.3">
      <c r="A100" s="55" t="s">
        <v>68</v>
      </c>
      <c r="B100" s="2" t="s">
        <v>69</v>
      </c>
      <c r="C100" s="12"/>
      <c r="D100" s="12">
        <v>44265</v>
      </c>
      <c r="E100" s="40"/>
      <c r="F100" s="39">
        <v>2000</v>
      </c>
      <c r="G100" s="70">
        <v>2000</v>
      </c>
      <c r="H100" s="33">
        <v>2000</v>
      </c>
      <c r="I100" s="50">
        <v>2000</v>
      </c>
      <c r="J100" s="22"/>
    </row>
    <row r="101" spans="1:10" ht="15" customHeight="1" x14ac:dyDescent="0.3">
      <c r="A101" s="55"/>
      <c r="C101" s="12"/>
      <c r="D101" s="12"/>
      <c r="G101" s="70"/>
      <c r="H101" s="33"/>
      <c r="I101" s="50"/>
      <c r="J101" s="22"/>
    </row>
    <row r="102" spans="1:10" ht="15" customHeight="1" x14ac:dyDescent="0.3">
      <c r="A102" s="54">
        <v>322</v>
      </c>
      <c r="B102" s="1" t="s">
        <v>70</v>
      </c>
      <c r="C102" s="11">
        <f>SUM(C103:C108)</f>
        <v>665062.30000000005</v>
      </c>
      <c r="D102" s="11">
        <f>SUM(D103:D106)</f>
        <v>100000</v>
      </c>
      <c r="E102" s="45">
        <f>SUM(E107:E108)</f>
        <v>836000</v>
      </c>
      <c r="F102" s="44">
        <f>SUM(F103:F108)</f>
        <v>583370</v>
      </c>
      <c r="G102" s="69">
        <f>SUM(G103:G110)</f>
        <v>515000</v>
      </c>
      <c r="H102" s="32">
        <f>SUM(H103:H108)</f>
        <v>0</v>
      </c>
      <c r="I102" s="48">
        <f>SUM(I103:I108)</f>
        <v>0</v>
      </c>
      <c r="J102" s="22"/>
    </row>
    <row r="103" spans="1:10" ht="15" customHeight="1" x14ac:dyDescent="0.3">
      <c r="A103" s="55" t="s">
        <v>71</v>
      </c>
      <c r="B103" s="2" t="s">
        <v>72</v>
      </c>
      <c r="C103" s="12">
        <v>8370</v>
      </c>
      <c r="D103" s="12"/>
      <c r="E103" s="40">
        <v>0</v>
      </c>
      <c r="F103" s="39">
        <v>0</v>
      </c>
      <c r="G103" s="70"/>
      <c r="H103" s="33"/>
      <c r="I103" s="50"/>
      <c r="J103" s="22"/>
    </row>
    <row r="104" spans="1:10" ht="15" customHeight="1" x14ac:dyDescent="0.3">
      <c r="A104" s="55" t="s">
        <v>71</v>
      </c>
      <c r="B104" s="2" t="s">
        <v>73</v>
      </c>
      <c r="C104" s="12">
        <v>656692.30000000005</v>
      </c>
      <c r="D104" s="12"/>
      <c r="E104" s="40"/>
      <c r="F104" s="39">
        <v>0</v>
      </c>
      <c r="G104" s="70"/>
      <c r="H104" s="33"/>
      <c r="I104" s="50"/>
      <c r="J104" s="22"/>
    </row>
    <row r="105" spans="1:10" ht="15" customHeight="1" x14ac:dyDescent="0.3">
      <c r="A105" s="55" t="s">
        <v>74</v>
      </c>
      <c r="B105" s="2" t="s">
        <v>75</v>
      </c>
      <c r="C105" s="12"/>
      <c r="D105" s="12">
        <v>40000</v>
      </c>
      <c r="E105" s="40"/>
      <c r="G105" s="70"/>
      <c r="H105" s="33"/>
      <c r="I105" s="50"/>
      <c r="J105" s="22"/>
    </row>
    <row r="106" spans="1:10" ht="15" customHeight="1" x14ac:dyDescent="0.3">
      <c r="A106" s="55" t="s">
        <v>71</v>
      </c>
      <c r="B106" s="2" t="s">
        <v>76</v>
      </c>
      <c r="C106" s="12"/>
      <c r="D106" s="12">
        <v>60000</v>
      </c>
      <c r="E106" s="40"/>
      <c r="G106" s="70"/>
      <c r="H106" s="33"/>
      <c r="I106" s="50"/>
      <c r="J106" s="22"/>
    </row>
    <row r="107" spans="1:10" ht="15" customHeight="1" x14ac:dyDescent="0.3">
      <c r="A107" s="55" t="s">
        <v>71</v>
      </c>
      <c r="B107" s="2" t="s">
        <v>77</v>
      </c>
      <c r="C107" s="12"/>
      <c r="D107" s="12"/>
      <c r="E107" s="40">
        <v>616000</v>
      </c>
      <c r="F107" s="39">
        <v>583370</v>
      </c>
      <c r="G107" s="70"/>
      <c r="H107" s="33"/>
      <c r="I107" s="50"/>
      <c r="J107" s="22"/>
    </row>
    <row r="108" spans="1:10" ht="15" customHeight="1" x14ac:dyDescent="0.3">
      <c r="A108" s="55" t="s">
        <v>71</v>
      </c>
      <c r="B108" s="2" t="s">
        <v>78</v>
      </c>
      <c r="C108" s="12"/>
      <c r="D108" s="12"/>
      <c r="E108" s="40">
        <v>220000</v>
      </c>
      <c r="F108" s="39">
        <v>0</v>
      </c>
      <c r="G108" s="70"/>
      <c r="H108" s="33"/>
      <c r="I108" s="50"/>
      <c r="J108" s="22"/>
    </row>
    <row r="109" spans="1:10" ht="15" customHeight="1" x14ac:dyDescent="0.3">
      <c r="A109" s="55" t="s">
        <v>71</v>
      </c>
      <c r="B109" s="2" t="s">
        <v>502</v>
      </c>
      <c r="C109" s="12"/>
      <c r="D109" s="12"/>
      <c r="E109" s="40"/>
      <c r="G109" s="70">
        <v>285000</v>
      </c>
      <c r="H109" s="33"/>
      <c r="I109" s="50"/>
      <c r="J109" s="22"/>
    </row>
    <row r="110" spans="1:10" ht="15" customHeight="1" x14ac:dyDescent="0.3">
      <c r="A110" s="55" t="s">
        <v>71</v>
      </c>
      <c r="B110" s="2" t="s">
        <v>470</v>
      </c>
      <c r="C110" s="12"/>
      <c r="D110" s="12"/>
      <c r="G110" s="70">
        <v>230000</v>
      </c>
      <c r="H110" s="33"/>
      <c r="I110" s="50"/>
      <c r="J110" s="22"/>
    </row>
    <row r="111" spans="1:10" ht="15" customHeight="1" x14ac:dyDescent="0.3">
      <c r="A111" s="55"/>
      <c r="C111" s="12"/>
      <c r="D111" s="12"/>
      <c r="E111" s="40"/>
      <c r="G111" s="70"/>
      <c r="H111" s="33"/>
      <c r="I111" s="50"/>
      <c r="J111" s="22"/>
    </row>
    <row r="112" spans="1:10" ht="15" customHeight="1" x14ac:dyDescent="0.3">
      <c r="A112" s="55"/>
      <c r="B112" s="1" t="s">
        <v>79</v>
      </c>
      <c r="C112" s="11">
        <f t="shared" ref="C112:I112" si="12">C97+C102</f>
        <v>674235.76</v>
      </c>
      <c r="D112" s="11">
        <f t="shared" si="12"/>
        <v>147338.09</v>
      </c>
      <c r="E112" s="45">
        <f t="shared" si="12"/>
        <v>838000</v>
      </c>
      <c r="F112" s="44">
        <f t="shared" si="12"/>
        <v>588700</v>
      </c>
      <c r="G112" s="69">
        <f t="shared" si="12"/>
        <v>519000</v>
      </c>
      <c r="H112" s="32">
        <f t="shared" si="12"/>
        <v>4000</v>
      </c>
      <c r="I112" s="48">
        <f t="shared" si="12"/>
        <v>4000</v>
      </c>
      <c r="J112" s="22"/>
    </row>
    <row r="113" spans="1:10" ht="15" customHeight="1" x14ac:dyDescent="0.3">
      <c r="A113" s="55"/>
      <c r="C113" s="12"/>
      <c r="D113" s="12"/>
      <c r="E113" s="40"/>
      <c r="G113" s="70"/>
      <c r="H113" s="33"/>
      <c r="I113" s="50"/>
      <c r="J113" s="22"/>
    </row>
    <row r="114" spans="1:10" ht="15" customHeight="1" x14ac:dyDescent="0.3">
      <c r="A114" s="54"/>
      <c r="B114" s="27" t="s">
        <v>80</v>
      </c>
      <c r="C114" s="12"/>
      <c r="D114" s="12"/>
      <c r="E114" s="40"/>
      <c r="G114" s="70"/>
      <c r="H114" s="33"/>
      <c r="I114" s="50"/>
      <c r="J114" s="22"/>
    </row>
    <row r="115" spans="1:10" ht="15" customHeight="1" x14ac:dyDescent="0.3">
      <c r="A115" s="54" t="s">
        <v>484</v>
      </c>
      <c r="B115" s="1" t="s">
        <v>81</v>
      </c>
      <c r="C115" s="11">
        <f t="shared" ref="C115:I115" si="13">C116+C117+C118+C171</f>
        <v>509683.39999999997</v>
      </c>
      <c r="D115" s="11">
        <f t="shared" si="13"/>
        <v>574569.97999999986</v>
      </c>
      <c r="E115" s="45">
        <f>E116+E117+E118+E171</f>
        <v>683739</v>
      </c>
      <c r="F115" s="44">
        <f t="shared" si="13"/>
        <v>660919</v>
      </c>
      <c r="G115" s="69">
        <f t="shared" si="13"/>
        <v>778947</v>
      </c>
      <c r="H115" s="36">
        <f t="shared" si="13"/>
        <v>755444.65999999992</v>
      </c>
      <c r="I115" s="51">
        <f t="shared" si="13"/>
        <v>762421.20179999992</v>
      </c>
      <c r="J115" s="22"/>
    </row>
    <row r="116" spans="1:10" ht="15" customHeight="1" x14ac:dyDescent="0.3">
      <c r="A116" s="55" t="s">
        <v>82</v>
      </c>
      <c r="B116" s="2" t="s">
        <v>83</v>
      </c>
      <c r="C116" s="12">
        <v>248804.8</v>
      </c>
      <c r="D116" s="12">
        <v>285359.15999999997</v>
      </c>
      <c r="E116" s="40">
        <v>303250</v>
      </c>
      <c r="F116" s="40">
        <v>303250</v>
      </c>
      <c r="G116" s="70">
        <v>377720</v>
      </c>
      <c r="H116" s="35">
        <f>G116*3/100+G116</f>
        <v>389051.6</v>
      </c>
      <c r="I116" s="52">
        <f>H16*3/100+H116</f>
        <v>396943.1</v>
      </c>
      <c r="J116" s="22"/>
    </row>
    <row r="117" spans="1:10" ht="15" customHeight="1" x14ac:dyDescent="0.3">
      <c r="A117" s="55" t="s">
        <v>84</v>
      </c>
      <c r="B117" s="2" t="s">
        <v>85</v>
      </c>
      <c r="C117" s="12">
        <v>91700.05</v>
      </c>
      <c r="D117" s="12">
        <v>103146.65</v>
      </c>
      <c r="E117" s="40">
        <v>106704</v>
      </c>
      <c r="F117" s="40">
        <v>106704</v>
      </c>
      <c r="G117" s="70">
        <v>132202</v>
      </c>
      <c r="H117" s="35">
        <f>G117*3/100+G117</f>
        <v>136168.06</v>
      </c>
      <c r="I117" s="52">
        <f>H117*3/100+H117</f>
        <v>140253.1018</v>
      </c>
      <c r="J117" s="22"/>
    </row>
    <row r="118" spans="1:10" ht="15" customHeight="1" x14ac:dyDescent="0.3">
      <c r="A118" s="55" t="s">
        <v>86</v>
      </c>
      <c r="B118" s="2" t="s">
        <v>87</v>
      </c>
      <c r="C118" s="12">
        <v>166104.76</v>
      </c>
      <c r="D118" s="12">
        <f t="shared" ref="D118:I118" si="14">SUM(D119:D169)</f>
        <v>183318.08000000002</v>
      </c>
      <c r="E118" s="40">
        <f>SUM(E119:E170)</f>
        <v>270660</v>
      </c>
      <c r="F118" s="39">
        <f t="shared" si="14"/>
        <v>247840</v>
      </c>
      <c r="G118" s="70">
        <f t="shared" si="14"/>
        <v>265900</v>
      </c>
      <c r="H118" s="33">
        <f t="shared" si="14"/>
        <v>227100</v>
      </c>
      <c r="I118" s="50">
        <f t="shared" si="14"/>
        <v>222100</v>
      </c>
      <c r="J118" s="22"/>
    </row>
    <row r="119" spans="1:10" ht="15" customHeight="1" x14ac:dyDescent="0.3">
      <c r="A119" s="55" t="s">
        <v>86</v>
      </c>
      <c r="B119" s="2" t="s">
        <v>88</v>
      </c>
      <c r="C119" s="12">
        <v>39.700000000000003</v>
      </c>
      <c r="D119" s="12">
        <v>2284.9899999999998</v>
      </c>
      <c r="E119" s="40">
        <v>1200</v>
      </c>
      <c r="F119" s="39">
        <v>1200</v>
      </c>
      <c r="G119" s="70">
        <v>2500</v>
      </c>
      <c r="H119" s="33">
        <v>2500</v>
      </c>
      <c r="I119" s="50">
        <v>2500</v>
      </c>
      <c r="J119" s="22"/>
    </row>
    <row r="120" spans="1:10" ht="15" customHeight="1" x14ac:dyDescent="0.3">
      <c r="A120" s="55" t="s">
        <v>86</v>
      </c>
      <c r="B120" s="2" t="s">
        <v>89</v>
      </c>
      <c r="C120" s="12">
        <v>93.7</v>
      </c>
      <c r="D120" s="12">
        <v>0</v>
      </c>
      <c r="E120" s="40">
        <v>2000</v>
      </c>
      <c r="F120" s="39">
        <v>2000</v>
      </c>
      <c r="G120" s="70">
        <v>2000</v>
      </c>
      <c r="H120" s="33">
        <v>2000</v>
      </c>
      <c r="I120" s="50">
        <v>2000</v>
      </c>
      <c r="J120" s="22"/>
    </row>
    <row r="121" spans="1:10" ht="15" customHeight="1" x14ac:dyDescent="0.3">
      <c r="A121" s="55" t="s">
        <v>86</v>
      </c>
      <c r="B121" s="2" t="s">
        <v>90</v>
      </c>
      <c r="C121" s="12">
        <v>29802.33</v>
      </c>
      <c r="D121" s="12">
        <v>22736.66</v>
      </c>
      <c r="E121" s="40">
        <v>35000</v>
      </c>
      <c r="F121" s="39">
        <v>35000</v>
      </c>
      <c r="G121" s="70">
        <v>35000</v>
      </c>
      <c r="H121" s="33">
        <v>35000</v>
      </c>
      <c r="I121" s="50">
        <v>35000</v>
      </c>
      <c r="J121" s="22"/>
    </row>
    <row r="122" spans="1:10" ht="15" customHeight="1" x14ac:dyDescent="0.3">
      <c r="A122" s="55" t="s">
        <v>86</v>
      </c>
      <c r="B122" s="2" t="s">
        <v>91</v>
      </c>
      <c r="C122" s="12">
        <v>1437.34</v>
      </c>
      <c r="D122" s="12">
        <v>1493.75</v>
      </c>
      <c r="E122" s="40">
        <v>2000</v>
      </c>
      <c r="F122" s="39">
        <v>2000</v>
      </c>
      <c r="G122" s="70">
        <v>2400</v>
      </c>
      <c r="H122" s="33">
        <v>2400</v>
      </c>
      <c r="I122" s="50">
        <v>2400</v>
      </c>
      <c r="J122" s="22"/>
    </row>
    <row r="123" spans="1:10" ht="15" customHeight="1" x14ac:dyDescent="0.3">
      <c r="A123" s="55" t="s">
        <v>86</v>
      </c>
      <c r="B123" s="2" t="s">
        <v>92</v>
      </c>
      <c r="C123" s="12">
        <v>15899.56</v>
      </c>
      <c r="D123" s="12">
        <v>14638.17</v>
      </c>
      <c r="E123" s="40">
        <v>20000</v>
      </c>
      <c r="F123" s="39">
        <v>20000</v>
      </c>
      <c r="G123" s="70">
        <v>21000</v>
      </c>
      <c r="H123" s="33">
        <v>21000</v>
      </c>
      <c r="I123" s="50">
        <v>21000</v>
      </c>
      <c r="J123" s="22"/>
    </row>
    <row r="124" spans="1:10" ht="15" customHeight="1" x14ac:dyDescent="0.3">
      <c r="A124" s="55" t="s">
        <v>86</v>
      </c>
      <c r="B124" s="2" t="s">
        <v>93</v>
      </c>
      <c r="C124" s="12"/>
      <c r="D124" s="12">
        <v>233.77</v>
      </c>
      <c r="E124" s="40">
        <v>110</v>
      </c>
      <c r="F124" s="39">
        <v>110</v>
      </c>
      <c r="G124" s="70">
        <v>250</v>
      </c>
      <c r="H124" s="33">
        <v>250</v>
      </c>
      <c r="I124" s="50">
        <v>250</v>
      </c>
      <c r="J124" s="22"/>
    </row>
    <row r="125" spans="1:10" ht="15" customHeight="1" x14ac:dyDescent="0.3">
      <c r="A125" s="55" t="s">
        <v>86</v>
      </c>
      <c r="B125" s="2" t="s">
        <v>94</v>
      </c>
      <c r="C125" s="12">
        <v>280</v>
      </c>
      <c r="D125" s="12">
        <v>1669.94</v>
      </c>
      <c r="E125" s="40">
        <v>2000</v>
      </c>
      <c r="F125" s="39">
        <v>2000</v>
      </c>
      <c r="G125" s="70">
        <v>6000</v>
      </c>
      <c r="H125" s="33">
        <v>2000</v>
      </c>
      <c r="I125" s="50">
        <v>2000</v>
      </c>
      <c r="J125" s="22"/>
    </row>
    <row r="126" spans="1:10" ht="15" customHeight="1" x14ac:dyDescent="0.3">
      <c r="A126" s="55" t="s">
        <v>86</v>
      </c>
      <c r="B126" s="2" t="s">
        <v>95</v>
      </c>
      <c r="C126" s="12">
        <v>2886.77</v>
      </c>
      <c r="D126" s="12">
        <v>259.35000000000002</v>
      </c>
      <c r="E126" s="40">
        <v>2000</v>
      </c>
      <c r="F126" s="39">
        <v>2000</v>
      </c>
      <c r="G126" s="70">
        <v>2000</v>
      </c>
      <c r="H126" s="33">
        <v>2000</v>
      </c>
      <c r="I126" s="50">
        <v>2000</v>
      </c>
      <c r="J126" s="22"/>
    </row>
    <row r="127" spans="1:10" ht="15" customHeight="1" x14ac:dyDescent="0.3">
      <c r="A127" s="55" t="s">
        <v>86</v>
      </c>
      <c r="B127" s="2" t="s">
        <v>96</v>
      </c>
      <c r="C127" s="12"/>
      <c r="D127" s="12">
        <v>236.2</v>
      </c>
      <c r="E127" s="40">
        <v>100</v>
      </c>
      <c r="F127" s="39">
        <v>100</v>
      </c>
      <c r="G127" s="70">
        <v>100</v>
      </c>
      <c r="H127" s="33">
        <v>100</v>
      </c>
      <c r="I127" s="50">
        <v>100</v>
      </c>
      <c r="J127" s="22"/>
    </row>
    <row r="128" spans="1:10" ht="15" customHeight="1" x14ac:dyDescent="0.3">
      <c r="A128" s="55" t="s">
        <v>86</v>
      </c>
      <c r="B128" s="2" t="s">
        <v>97</v>
      </c>
      <c r="C128" s="12">
        <v>101.89</v>
      </c>
      <c r="D128" s="12">
        <v>745</v>
      </c>
      <c r="E128" s="40">
        <v>1000</v>
      </c>
      <c r="F128" s="39">
        <v>1000</v>
      </c>
      <c r="G128" s="70">
        <v>1000</v>
      </c>
      <c r="H128" s="33">
        <v>1000</v>
      </c>
      <c r="I128" s="50">
        <v>1000</v>
      </c>
      <c r="J128" s="22"/>
    </row>
    <row r="129" spans="1:10" ht="15" customHeight="1" x14ac:dyDescent="0.3">
      <c r="A129" s="55" t="s">
        <v>86</v>
      </c>
      <c r="B129" s="2" t="s">
        <v>98</v>
      </c>
      <c r="C129" s="12"/>
      <c r="D129" s="12">
        <v>12</v>
      </c>
      <c r="E129" s="40">
        <v>100</v>
      </c>
      <c r="F129" s="39">
        <v>100</v>
      </c>
      <c r="G129" s="70">
        <v>100</v>
      </c>
      <c r="H129" s="33">
        <v>100</v>
      </c>
      <c r="I129" s="50">
        <v>100</v>
      </c>
      <c r="J129" s="22"/>
    </row>
    <row r="130" spans="1:10" ht="15" customHeight="1" x14ac:dyDescent="0.3">
      <c r="A130" s="55" t="s">
        <v>86</v>
      </c>
      <c r="B130" s="2" t="s">
        <v>99</v>
      </c>
      <c r="C130" s="12">
        <v>5574.49</v>
      </c>
      <c r="D130" s="12">
        <v>4735.62</v>
      </c>
      <c r="E130" s="40">
        <v>8500</v>
      </c>
      <c r="F130" s="39">
        <v>8500</v>
      </c>
      <c r="G130" s="70">
        <v>8500</v>
      </c>
      <c r="H130" s="33">
        <v>8500</v>
      </c>
      <c r="I130" s="50">
        <v>8500</v>
      </c>
      <c r="J130" s="22"/>
    </row>
    <row r="131" spans="1:10" ht="15" customHeight="1" x14ac:dyDescent="0.3">
      <c r="A131" s="55" t="s">
        <v>86</v>
      </c>
      <c r="B131" s="2" t="s">
        <v>100</v>
      </c>
      <c r="C131" s="12">
        <v>407.89</v>
      </c>
      <c r="D131" s="12">
        <v>1456</v>
      </c>
      <c r="E131" s="40">
        <v>1000</v>
      </c>
      <c r="F131" s="39">
        <v>1000</v>
      </c>
      <c r="G131" s="70">
        <v>1000</v>
      </c>
      <c r="H131" s="33">
        <v>1000</v>
      </c>
      <c r="I131" s="50">
        <v>1000</v>
      </c>
      <c r="J131" s="22"/>
    </row>
    <row r="132" spans="1:10" ht="15" customHeight="1" x14ac:dyDescent="0.3">
      <c r="A132" s="55" t="s">
        <v>86</v>
      </c>
      <c r="B132" s="2" t="s">
        <v>101</v>
      </c>
      <c r="C132" s="12">
        <v>1381.24</v>
      </c>
      <c r="D132" s="12">
        <v>1106.92</v>
      </c>
      <c r="E132" s="40">
        <v>2200</v>
      </c>
      <c r="F132" s="39">
        <v>2200</v>
      </c>
      <c r="G132" s="70">
        <v>2200</v>
      </c>
      <c r="H132" s="33">
        <v>2200</v>
      </c>
      <c r="I132" s="50">
        <v>2200</v>
      </c>
      <c r="J132" s="22"/>
    </row>
    <row r="133" spans="1:10" ht="15" customHeight="1" x14ac:dyDescent="0.3">
      <c r="A133" s="55" t="s">
        <v>86</v>
      </c>
      <c r="B133" s="2" t="s">
        <v>102</v>
      </c>
      <c r="C133" s="12">
        <v>3180.89</v>
      </c>
      <c r="D133" s="12">
        <v>4264.78</v>
      </c>
      <c r="E133" s="40">
        <v>4500</v>
      </c>
      <c r="F133" s="39">
        <v>4500</v>
      </c>
      <c r="G133" s="70">
        <v>4500</v>
      </c>
      <c r="H133" s="33">
        <v>4500</v>
      </c>
      <c r="I133" s="50">
        <v>4500</v>
      </c>
      <c r="J133" s="22"/>
    </row>
    <row r="134" spans="1:10" ht="15" customHeight="1" x14ac:dyDescent="0.3">
      <c r="A134" s="55" t="s">
        <v>86</v>
      </c>
      <c r="B134" s="2" t="s">
        <v>103</v>
      </c>
      <c r="C134" s="12">
        <v>470.4</v>
      </c>
      <c r="D134" s="12">
        <v>530.4</v>
      </c>
      <c r="E134" s="40">
        <v>300</v>
      </c>
      <c r="F134" s="39">
        <v>650</v>
      </c>
      <c r="G134" s="70">
        <v>600</v>
      </c>
      <c r="H134" s="33">
        <v>300</v>
      </c>
      <c r="I134" s="50">
        <v>300</v>
      </c>
      <c r="J134" s="22"/>
    </row>
    <row r="135" spans="1:10" ht="15" customHeight="1" x14ac:dyDescent="0.3">
      <c r="A135" s="55" t="s">
        <v>86</v>
      </c>
      <c r="B135" s="2" t="s">
        <v>104</v>
      </c>
      <c r="C135" s="12">
        <v>5669.54</v>
      </c>
      <c r="D135" s="12">
        <v>4433.01</v>
      </c>
      <c r="E135" s="40">
        <v>6700</v>
      </c>
      <c r="F135" s="39">
        <v>6700</v>
      </c>
      <c r="G135" s="70">
        <v>6700</v>
      </c>
      <c r="H135" s="33">
        <v>6700</v>
      </c>
      <c r="I135" s="50">
        <v>6700</v>
      </c>
      <c r="J135" s="22"/>
    </row>
    <row r="136" spans="1:10" ht="15" customHeight="1" x14ac:dyDescent="0.3">
      <c r="A136" s="55" t="s">
        <v>86</v>
      </c>
      <c r="B136" s="2" t="s">
        <v>105</v>
      </c>
      <c r="C136" s="12">
        <v>3030.1</v>
      </c>
      <c r="D136" s="12">
        <v>2238.86</v>
      </c>
      <c r="E136" s="40">
        <v>2500</v>
      </c>
      <c r="F136" s="39">
        <v>2500</v>
      </c>
      <c r="G136" s="70">
        <v>2500</v>
      </c>
      <c r="H136" s="33">
        <v>2500</v>
      </c>
      <c r="I136" s="50">
        <v>2500</v>
      </c>
      <c r="J136" s="22"/>
    </row>
    <row r="137" spans="1:10" ht="15" customHeight="1" x14ac:dyDescent="0.3">
      <c r="A137" s="55" t="s">
        <v>86</v>
      </c>
      <c r="B137" s="2" t="s">
        <v>106</v>
      </c>
      <c r="C137" s="12">
        <v>1406.92</v>
      </c>
      <c r="D137" s="12">
        <v>1001.6</v>
      </c>
      <c r="E137" s="40">
        <v>1400</v>
      </c>
      <c r="F137" s="39">
        <v>1400</v>
      </c>
      <c r="G137" s="70">
        <v>1400</v>
      </c>
      <c r="H137" s="33">
        <v>1400</v>
      </c>
      <c r="I137" s="50">
        <v>1400</v>
      </c>
      <c r="J137" s="22"/>
    </row>
    <row r="138" spans="1:10" ht="15" customHeight="1" x14ac:dyDescent="0.3">
      <c r="A138" s="55" t="s">
        <v>86</v>
      </c>
      <c r="B138" s="2" t="s">
        <v>107</v>
      </c>
      <c r="C138" s="12"/>
      <c r="D138" s="12">
        <v>64.8</v>
      </c>
      <c r="E138" s="40">
        <v>100</v>
      </c>
      <c r="F138" s="39">
        <v>100</v>
      </c>
      <c r="G138" s="70">
        <v>100</v>
      </c>
      <c r="H138" s="33">
        <v>100</v>
      </c>
      <c r="I138" s="50">
        <v>100</v>
      </c>
      <c r="J138" s="22"/>
    </row>
    <row r="139" spans="1:10" ht="15" customHeight="1" x14ac:dyDescent="0.3">
      <c r="A139" s="55" t="s">
        <v>86</v>
      </c>
      <c r="B139" s="2" t="s">
        <v>108</v>
      </c>
      <c r="C139" s="12">
        <v>231.98</v>
      </c>
      <c r="D139" s="12">
        <v>150</v>
      </c>
      <c r="E139" s="40">
        <v>300</v>
      </c>
      <c r="F139" s="39">
        <v>300</v>
      </c>
      <c r="G139" s="70">
        <v>300</v>
      </c>
      <c r="H139" s="33">
        <v>300</v>
      </c>
      <c r="I139" s="50">
        <v>300</v>
      </c>
      <c r="J139" s="22"/>
    </row>
    <row r="140" spans="1:10" ht="15" customHeight="1" x14ac:dyDescent="0.3">
      <c r="A140" s="55" t="s">
        <v>86</v>
      </c>
      <c r="B140" s="2" t="s">
        <v>109</v>
      </c>
      <c r="C140" s="12"/>
      <c r="D140" s="12">
        <v>145.08000000000001</v>
      </c>
      <c r="E140" s="40">
        <v>500</v>
      </c>
      <c r="F140" s="39">
        <v>500</v>
      </c>
      <c r="G140" s="70">
        <v>500</v>
      </c>
      <c r="H140" s="33">
        <v>500</v>
      </c>
      <c r="I140" s="50">
        <v>500</v>
      </c>
      <c r="J140" s="22"/>
    </row>
    <row r="141" spans="1:10" ht="15" customHeight="1" x14ac:dyDescent="0.3">
      <c r="A141" s="55" t="s">
        <v>86</v>
      </c>
      <c r="B141" s="2" t="s">
        <v>110</v>
      </c>
      <c r="C141" s="12"/>
      <c r="D141" s="12">
        <v>0</v>
      </c>
      <c r="E141" s="40">
        <v>50</v>
      </c>
      <c r="F141" s="39">
        <v>50</v>
      </c>
      <c r="G141" s="70">
        <v>50</v>
      </c>
      <c r="H141" s="33">
        <v>50</v>
      </c>
      <c r="I141" s="50">
        <v>50</v>
      </c>
      <c r="J141" s="22"/>
    </row>
    <row r="142" spans="1:10" ht="15" customHeight="1" x14ac:dyDescent="0.3">
      <c r="A142" s="55" t="s">
        <v>86</v>
      </c>
      <c r="B142" s="2" t="s">
        <v>111</v>
      </c>
      <c r="C142" s="12">
        <v>15223.58</v>
      </c>
      <c r="D142" s="12">
        <v>15420.9</v>
      </c>
      <c r="E142" s="40">
        <v>10000</v>
      </c>
      <c r="F142" s="39">
        <v>10000</v>
      </c>
      <c r="G142" s="70">
        <v>10000</v>
      </c>
      <c r="H142" s="33">
        <v>10000</v>
      </c>
      <c r="I142" s="50">
        <v>10000</v>
      </c>
      <c r="J142" s="22"/>
    </row>
    <row r="143" spans="1:10" ht="15" customHeight="1" x14ac:dyDescent="0.3">
      <c r="A143" s="55" t="s">
        <v>86</v>
      </c>
      <c r="B143" s="2" t="s">
        <v>112</v>
      </c>
      <c r="C143" s="12"/>
      <c r="D143" s="12">
        <v>0</v>
      </c>
      <c r="E143" s="40">
        <v>100</v>
      </c>
      <c r="F143" s="39">
        <v>100</v>
      </c>
      <c r="G143" s="70">
        <v>100</v>
      </c>
      <c r="H143" s="33">
        <v>100</v>
      </c>
      <c r="I143" s="50">
        <v>100</v>
      </c>
      <c r="J143" s="22"/>
    </row>
    <row r="144" spans="1:10" ht="15" customHeight="1" x14ac:dyDescent="0.3">
      <c r="A144" s="55" t="s">
        <v>86</v>
      </c>
      <c r="B144" s="2" t="s">
        <v>113</v>
      </c>
      <c r="C144" s="12"/>
      <c r="D144" s="12">
        <v>56.9</v>
      </c>
      <c r="E144" s="40">
        <v>100</v>
      </c>
      <c r="F144" s="39">
        <v>100</v>
      </c>
      <c r="G144" s="70">
        <v>100</v>
      </c>
      <c r="H144" s="33">
        <v>100</v>
      </c>
      <c r="I144" s="50">
        <v>100</v>
      </c>
      <c r="J144" s="22"/>
    </row>
    <row r="145" spans="1:10" ht="15" customHeight="1" x14ac:dyDescent="0.3">
      <c r="A145" s="55" t="s">
        <v>86</v>
      </c>
      <c r="B145" s="2" t="s">
        <v>114</v>
      </c>
      <c r="C145" s="12">
        <v>2275.52</v>
      </c>
      <c r="D145" s="12">
        <v>7301.72</v>
      </c>
      <c r="E145" s="40">
        <v>40000</v>
      </c>
      <c r="F145" s="39">
        <v>17000</v>
      </c>
      <c r="G145" s="70">
        <v>20000</v>
      </c>
      <c r="H145" s="33">
        <v>20000</v>
      </c>
      <c r="I145" s="50">
        <v>20000</v>
      </c>
      <c r="J145" s="22"/>
    </row>
    <row r="146" spans="1:10" ht="15" customHeight="1" x14ac:dyDescent="0.3">
      <c r="A146" s="55" t="s">
        <v>86</v>
      </c>
      <c r="B146" s="2" t="s">
        <v>391</v>
      </c>
      <c r="C146" s="12">
        <v>159</v>
      </c>
      <c r="D146" s="12">
        <v>11.4</v>
      </c>
      <c r="E146" s="40"/>
      <c r="F146" s="39">
        <v>500</v>
      </c>
      <c r="G146" s="70">
        <v>500</v>
      </c>
      <c r="H146" s="33">
        <v>300</v>
      </c>
      <c r="I146" s="50">
        <v>300</v>
      </c>
      <c r="J146" s="22"/>
    </row>
    <row r="147" spans="1:10" ht="15" customHeight="1" x14ac:dyDescent="0.3">
      <c r="A147" s="55" t="s">
        <v>86</v>
      </c>
      <c r="B147" s="2" t="s">
        <v>115</v>
      </c>
      <c r="C147" s="12">
        <v>2958.5</v>
      </c>
      <c r="D147" s="12">
        <v>1358.84</v>
      </c>
      <c r="E147" s="40">
        <v>500</v>
      </c>
      <c r="F147" s="39">
        <v>3000</v>
      </c>
      <c r="G147" s="70">
        <v>3000</v>
      </c>
      <c r="H147" s="33">
        <v>3000</v>
      </c>
      <c r="I147" s="50">
        <v>3000</v>
      </c>
      <c r="J147" s="22"/>
    </row>
    <row r="148" spans="1:10" ht="15" customHeight="1" x14ac:dyDescent="0.3">
      <c r="A148" s="55" t="s">
        <v>86</v>
      </c>
      <c r="B148" s="2" t="s">
        <v>116</v>
      </c>
      <c r="C148" s="12">
        <v>3383.32</v>
      </c>
      <c r="D148" s="12">
        <v>2337.75</v>
      </c>
      <c r="E148" s="40">
        <v>3000</v>
      </c>
      <c r="F148" s="39">
        <v>3400</v>
      </c>
      <c r="G148" s="70">
        <v>3400</v>
      </c>
      <c r="H148" s="33">
        <v>3400</v>
      </c>
      <c r="I148" s="50">
        <v>3400</v>
      </c>
      <c r="J148" s="22"/>
    </row>
    <row r="149" spans="1:10" ht="15" customHeight="1" x14ac:dyDescent="0.3">
      <c r="A149" s="55" t="s">
        <v>86</v>
      </c>
      <c r="B149" s="2" t="s">
        <v>117</v>
      </c>
      <c r="C149" s="12"/>
      <c r="D149" s="12">
        <v>0</v>
      </c>
      <c r="E149" s="40">
        <v>3400</v>
      </c>
      <c r="F149" s="39">
        <v>1800</v>
      </c>
      <c r="G149" s="70">
        <v>1800</v>
      </c>
      <c r="H149" s="33">
        <v>1800</v>
      </c>
      <c r="I149" s="50">
        <v>1800</v>
      </c>
      <c r="J149" s="22"/>
    </row>
    <row r="150" spans="1:10" ht="15" customHeight="1" x14ac:dyDescent="0.3">
      <c r="A150" s="55" t="s">
        <v>86</v>
      </c>
      <c r="B150" s="2" t="s">
        <v>118</v>
      </c>
      <c r="C150" s="12">
        <v>1848.95</v>
      </c>
      <c r="D150" s="12">
        <v>2016.7</v>
      </c>
      <c r="E150" s="40">
        <v>1800</v>
      </c>
      <c r="F150" s="39">
        <v>2500</v>
      </c>
      <c r="G150" s="70">
        <v>2500</v>
      </c>
      <c r="H150" s="33">
        <v>2500</v>
      </c>
      <c r="I150" s="50">
        <v>2500</v>
      </c>
      <c r="J150" s="22"/>
    </row>
    <row r="151" spans="1:10" ht="15" customHeight="1" x14ac:dyDescent="0.3">
      <c r="A151" s="55" t="s">
        <v>86</v>
      </c>
      <c r="B151" s="2" t="s">
        <v>119</v>
      </c>
      <c r="C151" s="12">
        <v>950</v>
      </c>
      <c r="D151" s="12">
        <v>0</v>
      </c>
      <c r="E151" s="40">
        <v>2500</v>
      </c>
      <c r="F151" s="39">
        <v>300</v>
      </c>
      <c r="G151" s="70">
        <v>3000</v>
      </c>
      <c r="H151" s="33">
        <v>3000</v>
      </c>
      <c r="I151" s="50">
        <v>3000</v>
      </c>
      <c r="J151" s="22"/>
    </row>
    <row r="152" spans="1:10" ht="15" customHeight="1" x14ac:dyDescent="0.3">
      <c r="A152" s="55" t="s">
        <v>86</v>
      </c>
      <c r="B152" s="2" t="s">
        <v>120</v>
      </c>
      <c r="C152" s="12">
        <v>15248.45</v>
      </c>
      <c r="D152" s="12">
        <v>16316.79</v>
      </c>
      <c r="E152" s="40">
        <v>300</v>
      </c>
      <c r="F152" s="39">
        <v>15000</v>
      </c>
      <c r="G152" s="70">
        <v>20000</v>
      </c>
      <c r="H152" s="33">
        <v>20000</v>
      </c>
      <c r="I152" s="50">
        <v>20000</v>
      </c>
      <c r="J152" s="22"/>
    </row>
    <row r="153" spans="1:10" ht="15" customHeight="1" x14ac:dyDescent="0.3">
      <c r="A153" s="55" t="s">
        <v>86</v>
      </c>
      <c r="B153" s="2" t="s">
        <v>121</v>
      </c>
      <c r="C153" s="12">
        <v>172.3</v>
      </c>
      <c r="D153" s="12">
        <v>957.62</v>
      </c>
      <c r="E153" s="40">
        <v>15000</v>
      </c>
      <c r="F153" s="39">
        <v>4500</v>
      </c>
      <c r="G153" s="70">
        <v>4500</v>
      </c>
      <c r="H153" s="33">
        <v>4500</v>
      </c>
      <c r="I153" s="50">
        <v>4500</v>
      </c>
      <c r="J153" s="22"/>
    </row>
    <row r="154" spans="1:10" ht="15" customHeight="1" x14ac:dyDescent="0.3">
      <c r="A154" s="55" t="s">
        <v>86</v>
      </c>
      <c r="B154" s="2" t="s">
        <v>122</v>
      </c>
      <c r="C154" s="12"/>
      <c r="D154" s="12">
        <v>0</v>
      </c>
      <c r="E154" s="40">
        <v>4500</v>
      </c>
      <c r="F154" s="39">
        <v>5000</v>
      </c>
      <c r="G154" s="70">
        <v>5000</v>
      </c>
      <c r="H154" s="33">
        <v>5000</v>
      </c>
      <c r="I154" s="50">
        <v>0</v>
      </c>
      <c r="J154" s="22"/>
    </row>
    <row r="155" spans="1:10" ht="15" customHeight="1" x14ac:dyDescent="0.3">
      <c r="A155" s="55" t="s">
        <v>86</v>
      </c>
      <c r="B155" s="2" t="s">
        <v>123</v>
      </c>
      <c r="C155" s="12"/>
      <c r="D155" s="12">
        <v>24462.13</v>
      </c>
      <c r="E155" s="40">
        <v>5000</v>
      </c>
      <c r="F155" s="39">
        <v>31400</v>
      </c>
      <c r="G155" s="70">
        <v>31400</v>
      </c>
      <c r="H155" s="33">
        <v>0</v>
      </c>
      <c r="I155" s="50">
        <v>0</v>
      </c>
      <c r="J155" s="22"/>
    </row>
    <row r="156" spans="1:10" ht="15" customHeight="1" x14ac:dyDescent="0.3">
      <c r="A156" s="55" t="s">
        <v>86</v>
      </c>
      <c r="B156" s="2" t="s">
        <v>124</v>
      </c>
      <c r="C156" s="12">
        <v>3917.65</v>
      </c>
      <c r="D156" s="12">
        <v>0</v>
      </c>
      <c r="E156" s="40">
        <v>31400</v>
      </c>
      <c r="G156" s="70">
        <v>0</v>
      </c>
      <c r="H156" s="33">
        <v>0</v>
      </c>
      <c r="I156" s="50">
        <v>0</v>
      </c>
      <c r="J156" s="22"/>
    </row>
    <row r="157" spans="1:10" ht="15" customHeight="1" x14ac:dyDescent="0.3">
      <c r="A157" s="55" t="s">
        <v>86</v>
      </c>
      <c r="B157" s="2" t="s">
        <v>461</v>
      </c>
      <c r="C157" s="12">
        <v>2129.1999999999998</v>
      </c>
      <c r="D157" s="12">
        <v>2134.92</v>
      </c>
      <c r="E157" s="40"/>
      <c r="F157" s="39">
        <v>3000</v>
      </c>
      <c r="G157" s="70">
        <v>5000</v>
      </c>
      <c r="H157" s="33">
        <v>3000</v>
      </c>
      <c r="I157" s="50">
        <v>3000</v>
      </c>
      <c r="J157" s="22"/>
    </row>
    <row r="158" spans="1:10" ht="15" customHeight="1" x14ac:dyDescent="0.3">
      <c r="A158" s="55" t="s">
        <v>86</v>
      </c>
      <c r="B158" s="2" t="s">
        <v>125</v>
      </c>
      <c r="C158" s="12"/>
      <c r="D158" s="12">
        <v>0</v>
      </c>
      <c r="E158" s="40">
        <v>3000</v>
      </c>
      <c r="F158" s="39">
        <v>200</v>
      </c>
      <c r="G158" s="70">
        <v>200</v>
      </c>
      <c r="H158" s="33">
        <v>200</v>
      </c>
      <c r="I158" s="50">
        <v>200</v>
      </c>
      <c r="J158" s="22"/>
    </row>
    <row r="159" spans="1:10" ht="15" customHeight="1" x14ac:dyDescent="0.3">
      <c r="A159" s="55" t="s">
        <v>86</v>
      </c>
      <c r="B159" s="2" t="s">
        <v>126</v>
      </c>
      <c r="C159" s="12"/>
      <c r="D159" s="12">
        <v>0</v>
      </c>
      <c r="E159" s="40">
        <v>200</v>
      </c>
      <c r="F159" s="39">
        <v>2000</v>
      </c>
      <c r="G159" s="70">
        <v>2000</v>
      </c>
      <c r="H159" s="33">
        <v>1000</v>
      </c>
      <c r="I159" s="50">
        <v>1000</v>
      </c>
      <c r="J159" s="22"/>
    </row>
    <row r="160" spans="1:10" ht="15" customHeight="1" x14ac:dyDescent="0.3">
      <c r="A160" s="55" t="s">
        <v>86</v>
      </c>
      <c r="B160" s="2" t="s">
        <v>127</v>
      </c>
      <c r="C160" s="12">
        <v>400</v>
      </c>
      <c r="D160" s="12">
        <v>120</v>
      </c>
      <c r="E160" s="40">
        <v>2000</v>
      </c>
      <c r="F160" s="39">
        <v>500</v>
      </c>
      <c r="G160" s="70">
        <v>300</v>
      </c>
      <c r="H160" s="33">
        <v>300</v>
      </c>
      <c r="I160" s="50">
        <v>300</v>
      </c>
      <c r="J160" s="22"/>
    </row>
    <row r="161" spans="1:10" ht="15" customHeight="1" x14ac:dyDescent="0.3">
      <c r="A161" s="55" t="s">
        <v>86</v>
      </c>
      <c r="B161" s="2" t="s">
        <v>128</v>
      </c>
      <c r="C161" s="12">
        <v>10906.84</v>
      </c>
      <c r="D161" s="12">
        <v>11534.8</v>
      </c>
      <c r="E161" s="40">
        <v>500</v>
      </c>
      <c r="F161" s="39">
        <v>10830</v>
      </c>
      <c r="G161" s="70">
        <v>11000</v>
      </c>
      <c r="H161" s="33">
        <v>11000</v>
      </c>
      <c r="I161" s="50">
        <v>11000</v>
      </c>
      <c r="J161" s="22"/>
    </row>
    <row r="162" spans="1:10" ht="15" customHeight="1" x14ac:dyDescent="0.3">
      <c r="A162" s="55" t="s">
        <v>86</v>
      </c>
      <c r="B162" s="2" t="s">
        <v>129</v>
      </c>
      <c r="C162" s="12">
        <v>18956.939999999999</v>
      </c>
      <c r="D162" s="12">
        <v>15616.81</v>
      </c>
      <c r="E162" s="40">
        <v>11000</v>
      </c>
      <c r="F162" s="39">
        <v>20000</v>
      </c>
      <c r="G162" s="70">
        <v>20000</v>
      </c>
      <c r="H162" s="33">
        <v>20000</v>
      </c>
      <c r="I162" s="50">
        <v>20000</v>
      </c>
      <c r="J162" s="22"/>
    </row>
    <row r="163" spans="1:10" ht="15" customHeight="1" x14ac:dyDescent="0.3">
      <c r="A163" s="55" t="s">
        <v>86</v>
      </c>
      <c r="B163" s="2" t="s">
        <v>130</v>
      </c>
      <c r="C163" s="12">
        <v>2345.4499999999998</v>
      </c>
      <c r="D163" s="12">
        <v>2670.68</v>
      </c>
      <c r="E163" s="40">
        <v>20000</v>
      </c>
      <c r="F163" s="39">
        <v>2300</v>
      </c>
      <c r="G163" s="70">
        <v>2700</v>
      </c>
      <c r="H163" s="33">
        <v>2700</v>
      </c>
      <c r="I163" s="50">
        <v>2700</v>
      </c>
      <c r="J163" s="22"/>
    </row>
    <row r="164" spans="1:10" ht="15" customHeight="1" x14ac:dyDescent="0.3">
      <c r="A164" s="55" t="s">
        <v>86</v>
      </c>
      <c r="B164" s="2" t="s">
        <v>392</v>
      </c>
      <c r="C164" s="12"/>
      <c r="D164" s="12">
        <v>252</v>
      </c>
      <c r="E164" s="40">
        <v>2300</v>
      </c>
      <c r="G164" s="70">
        <v>300</v>
      </c>
      <c r="H164" s="33">
        <v>300</v>
      </c>
      <c r="I164" s="50">
        <v>300</v>
      </c>
      <c r="J164" s="22"/>
    </row>
    <row r="165" spans="1:10" ht="15" customHeight="1" x14ac:dyDescent="0.3">
      <c r="A165" s="55" t="s">
        <v>86</v>
      </c>
      <c r="B165" s="2" t="s">
        <v>131</v>
      </c>
      <c r="C165" s="12">
        <v>878</v>
      </c>
      <c r="D165" s="12">
        <v>374.5</v>
      </c>
      <c r="E165" s="40">
        <v>2000</v>
      </c>
      <c r="F165" s="39">
        <v>2000</v>
      </c>
      <c r="G165" s="70">
        <v>400</v>
      </c>
      <c r="H165" s="33">
        <v>500</v>
      </c>
      <c r="I165" s="50">
        <v>500</v>
      </c>
      <c r="J165" s="22"/>
    </row>
    <row r="166" spans="1:10" ht="15" customHeight="1" x14ac:dyDescent="0.3">
      <c r="A166" s="55" t="s">
        <v>86</v>
      </c>
      <c r="B166" s="2" t="s">
        <v>132</v>
      </c>
      <c r="C166" s="12">
        <v>3210.99</v>
      </c>
      <c r="D166" s="12">
        <v>4833.57</v>
      </c>
      <c r="E166" s="40">
        <v>5500</v>
      </c>
      <c r="F166" s="39">
        <v>5500</v>
      </c>
      <c r="G166" s="70">
        <v>5500</v>
      </c>
      <c r="H166" s="33">
        <v>5500</v>
      </c>
      <c r="I166" s="50">
        <v>5500</v>
      </c>
      <c r="J166" s="22"/>
    </row>
    <row r="167" spans="1:10" ht="15" customHeight="1" x14ac:dyDescent="0.3">
      <c r="A167" s="55" t="s">
        <v>86</v>
      </c>
      <c r="B167" s="2" t="s">
        <v>133</v>
      </c>
      <c r="C167" s="12">
        <v>8173.59</v>
      </c>
      <c r="D167" s="12">
        <v>9308.2800000000007</v>
      </c>
      <c r="E167" s="40">
        <v>8500</v>
      </c>
      <c r="F167" s="39">
        <v>8500</v>
      </c>
      <c r="G167" s="70">
        <v>9000</v>
      </c>
      <c r="H167" s="33">
        <v>9000</v>
      </c>
      <c r="I167" s="50">
        <v>9000</v>
      </c>
      <c r="J167" s="22"/>
    </row>
    <row r="168" spans="1:10" ht="15" customHeight="1" x14ac:dyDescent="0.3">
      <c r="A168" s="55" t="s">
        <v>86</v>
      </c>
      <c r="B168" s="2" t="s">
        <v>134</v>
      </c>
      <c r="C168" s="12">
        <v>343</v>
      </c>
      <c r="D168" s="12">
        <v>343.2</v>
      </c>
      <c r="E168" s="40">
        <v>2000</v>
      </c>
      <c r="F168" s="39">
        <v>2000</v>
      </c>
      <c r="G168" s="70">
        <v>1000</v>
      </c>
      <c r="H168" s="33">
        <v>1000</v>
      </c>
      <c r="I168" s="50">
        <v>1000</v>
      </c>
      <c r="J168" s="22"/>
    </row>
    <row r="169" spans="1:10" ht="15" customHeight="1" x14ac:dyDescent="0.3">
      <c r="A169" s="55" t="s">
        <v>86</v>
      </c>
      <c r="B169" s="2" t="s">
        <v>135</v>
      </c>
      <c r="C169" s="12">
        <v>717</v>
      </c>
      <c r="D169" s="12">
        <v>1451.67</v>
      </c>
      <c r="E169" s="40">
        <v>2500</v>
      </c>
      <c r="F169" s="39">
        <v>2500</v>
      </c>
      <c r="G169" s="70">
        <v>2500</v>
      </c>
      <c r="H169" s="33">
        <v>2500</v>
      </c>
      <c r="I169" s="50">
        <v>2500</v>
      </c>
      <c r="J169" s="22"/>
    </row>
    <row r="170" spans="1:10" ht="15" customHeight="1" x14ac:dyDescent="0.3">
      <c r="A170" s="55"/>
      <c r="C170" s="12"/>
      <c r="D170" s="12"/>
      <c r="G170" s="70"/>
      <c r="H170" s="33"/>
      <c r="I170" s="50"/>
      <c r="J170" s="22"/>
    </row>
    <row r="171" spans="1:10" ht="15" customHeight="1" x14ac:dyDescent="0.3">
      <c r="A171" s="54">
        <v>640</v>
      </c>
      <c r="B171" s="1" t="s">
        <v>136</v>
      </c>
      <c r="C171" s="11">
        <f t="shared" ref="C171:I171" si="15">SUM(C172:C173)</f>
        <v>3073.79</v>
      </c>
      <c r="D171" s="11">
        <f t="shared" si="15"/>
        <v>2746.09</v>
      </c>
      <c r="E171" s="45">
        <f>SUM(E172:E173)</f>
        <v>3125</v>
      </c>
      <c r="F171" s="44">
        <f t="shared" si="15"/>
        <v>3125</v>
      </c>
      <c r="G171" s="69">
        <f t="shared" si="15"/>
        <v>3125</v>
      </c>
      <c r="H171" s="32">
        <f t="shared" si="15"/>
        <v>3125</v>
      </c>
      <c r="I171" s="48">
        <f t="shared" si="15"/>
        <v>3125</v>
      </c>
      <c r="J171" s="22"/>
    </row>
    <row r="172" spans="1:10" ht="15" customHeight="1" x14ac:dyDescent="0.3">
      <c r="A172" s="55" t="s">
        <v>137</v>
      </c>
      <c r="B172" s="2" t="s">
        <v>138</v>
      </c>
      <c r="C172" s="12">
        <v>2425.81</v>
      </c>
      <c r="D172" s="12">
        <v>2425</v>
      </c>
      <c r="E172" s="40">
        <v>2425</v>
      </c>
      <c r="F172" s="39">
        <v>2425</v>
      </c>
      <c r="G172" s="70">
        <v>2425</v>
      </c>
      <c r="H172" s="33">
        <v>2425</v>
      </c>
      <c r="I172" s="50">
        <v>2425</v>
      </c>
      <c r="J172" s="22"/>
    </row>
    <row r="173" spans="1:10" ht="15" customHeight="1" x14ac:dyDescent="0.3">
      <c r="A173" s="55" t="s">
        <v>137</v>
      </c>
      <c r="B173" s="2" t="s">
        <v>139</v>
      </c>
      <c r="C173" s="12">
        <v>647.98</v>
      </c>
      <c r="D173" s="12">
        <v>321.08999999999997</v>
      </c>
      <c r="E173" s="40">
        <v>700</v>
      </c>
      <c r="F173" s="39">
        <v>700</v>
      </c>
      <c r="G173" s="70">
        <v>700</v>
      </c>
      <c r="H173" s="33">
        <v>700</v>
      </c>
      <c r="I173" s="50">
        <v>700</v>
      </c>
      <c r="J173" s="22"/>
    </row>
    <row r="174" spans="1:10" ht="15" customHeight="1" x14ac:dyDescent="0.3">
      <c r="A174" s="55"/>
      <c r="C174" s="12"/>
      <c r="D174" s="12"/>
      <c r="G174" s="70"/>
      <c r="H174" s="33"/>
      <c r="I174" s="50"/>
      <c r="J174" s="22"/>
    </row>
    <row r="175" spans="1:10" ht="15" customHeight="1" x14ac:dyDescent="0.3">
      <c r="A175" s="54" t="s">
        <v>484</v>
      </c>
      <c r="B175" s="1" t="s">
        <v>140</v>
      </c>
      <c r="C175" s="11">
        <f t="shared" ref="C175:I175" si="16">SUM(C176:C178)</f>
        <v>20350.189999999999</v>
      </c>
      <c r="D175" s="11">
        <f t="shared" si="16"/>
        <v>20922.48</v>
      </c>
      <c r="E175" s="45">
        <f t="shared" ref="E175" si="17">SUM(E176:E178)</f>
        <v>20927</v>
      </c>
      <c r="F175" s="44">
        <f>SUM(F176:F178)</f>
        <v>20927</v>
      </c>
      <c r="G175" s="69">
        <f t="shared" si="16"/>
        <v>21706</v>
      </c>
      <c r="H175" s="32">
        <f t="shared" si="16"/>
        <v>21706</v>
      </c>
      <c r="I175" s="48">
        <f t="shared" si="16"/>
        <v>21706</v>
      </c>
      <c r="J175" s="22"/>
    </row>
    <row r="176" spans="1:10" ht="15" customHeight="1" x14ac:dyDescent="0.3">
      <c r="A176" s="55" t="s">
        <v>82</v>
      </c>
      <c r="B176" s="2" t="s">
        <v>141</v>
      </c>
      <c r="C176" s="12">
        <v>13934.55</v>
      </c>
      <c r="D176" s="12">
        <v>14121.09</v>
      </c>
      <c r="E176" s="40">
        <v>14430</v>
      </c>
      <c r="F176" s="39">
        <v>14430</v>
      </c>
      <c r="G176" s="70">
        <v>15007</v>
      </c>
      <c r="H176" s="33">
        <v>15007</v>
      </c>
      <c r="I176" s="50">
        <v>15007</v>
      </c>
      <c r="J176" s="22"/>
    </row>
    <row r="177" spans="1:10" ht="15" customHeight="1" x14ac:dyDescent="0.3">
      <c r="A177" s="55" t="s">
        <v>84</v>
      </c>
      <c r="B177" s="2" t="s">
        <v>85</v>
      </c>
      <c r="C177" s="12">
        <v>4868.68</v>
      </c>
      <c r="D177" s="12">
        <v>4933.38</v>
      </c>
      <c r="E177" s="40">
        <v>5047</v>
      </c>
      <c r="F177" s="39">
        <v>5047</v>
      </c>
      <c r="G177" s="70">
        <v>5249</v>
      </c>
      <c r="H177" s="33">
        <v>5249</v>
      </c>
      <c r="I177" s="50">
        <v>5249</v>
      </c>
      <c r="J177" s="22"/>
    </row>
    <row r="178" spans="1:10" ht="15" customHeight="1" x14ac:dyDescent="0.3">
      <c r="A178" s="55" t="s">
        <v>86</v>
      </c>
      <c r="B178" s="2" t="s">
        <v>142</v>
      </c>
      <c r="C178" s="12">
        <v>1546.96</v>
      </c>
      <c r="D178" s="12">
        <v>1868.01</v>
      </c>
      <c r="E178" s="40">
        <v>1450</v>
      </c>
      <c r="F178" s="39">
        <v>1450</v>
      </c>
      <c r="G178" s="70">
        <v>1450</v>
      </c>
      <c r="H178" s="33">
        <v>1450</v>
      </c>
      <c r="I178" s="50">
        <v>1450</v>
      </c>
      <c r="J178" s="22"/>
    </row>
    <row r="179" spans="1:10" ht="15" customHeight="1" x14ac:dyDescent="0.3">
      <c r="A179" s="55"/>
      <c r="C179" s="12"/>
      <c r="D179" s="12"/>
      <c r="G179" s="70"/>
      <c r="H179" s="33"/>
      <c r="I179" s="50"/>
      <c r="J179" s="22"/>
    </row>
    <row r="180" spans="1:10" ht="15" customHeight="1" x14ac:dyDescent="0.3">
      <c r="A180" s="54" t="s">
        <v>484</v>
      </c>
      <c r="B180" s="1" t="s">
        <v>143</v>
      </c>
      <c r="C180" s="11">
        <f t="shared" ref="C180:F180" si="18">SUM(C181)</f>
        <v>2617.89</v>
      </c>
      <c r="D180" s="11">
        <f t="shared" si="18"/>
        <v>2611.9499999999998</v>
      </c>
      <c r="E180" s="45">
        <f t="shared" ref="E180" si="19">SUM(E181)</f>
        <v>2612</v>
      </c>
      <c r="F180" s="44">
        <f t="shared" si="18"/>
        <v>2612</v>
      </c>
      <c r="G180" s="69">
        <f>SUM(G181:G182)</f>
        <v>2693</v>
      </c>
      <c r="H180" s="32">
        <f t="shared" ref="H180:I180" si="20">SUM(H181:H182)</f>
        <v>2690</v>
      </c>
      <c r="I180" s="48">
        <f t="shared" si="20"/>
        <v>2690</v>
      </c>
      <c r="J180" s="22"/>
    </row>
    <row r="181" spans="1:10" ht="15" customHeight="1" x14ac:dyDescent="0.3">
      <c r="A181" s="55" t="s">
        <v>86</v>
      </c>
      <c r="B181" s="2" t="s">
        <v>503</v>
      </c>
      <c r="C181" s="12">
        <v>2617.89</v>
      </c>
      <c r="D181" s="12">
        <v>2611.9499999999998</v>
      </c>
      <c r="E181" s="40">
        <v>2612</v>
      </c>
      <c r="F181" s="39">
        <v>2612</v>
      </c>
      <c r="G181" s="70">
        <v>2603</v>
      </c>
      <c r="H181" s="33">
        <v>2600</v>
      </c>
      <c r="I181" s="50">
        <v>2600</v>
      </c>
      <c r="J181" s="22"/>
    </row>
    <row r="182" spans="1:10" ht="15" customHeight="1" x14ac:dyDescent="0.3">
      <c r="A182" s="55" t="s">
        <v>86</v>
      </c>
      <c r="B182" s="2" t="s">
        <v>450</v>
      </c>
      <c r="C182" s="12"/>
      <c r="D182" s="12"/>
      <c r="G182" s="70">
        <v>90</v>
      </c>
      <c r="H182" s="33">
        <v>90</v>
      </c>
      <c r="I182" s="50">
        <v>90</v>
      </c>
      <c r="J182" s="22"/>
    </row>
    <row r="183" spans="1:10" ht="15" customHeight="1" x14ac:dyDescent="0.3">
      <c r="A183" s="55"/>
      <c r="C183" s="12"/>
      <c r="D183" s="12"/>
      <c r="E183" s="40"/>
      <c r="G183" s="70"/>
      <c r="H183" s="33"/>
      <c r="I183" s="50"/>
      <c r="J183" s="22"/>
    </row>
    <row r="184" spans="1:10" ht="15" customHeight="1" x14ac:dyDescent="0.3">
      <c r="A184" s="54" t="s">
        <v>144</v>
      </c>
      <c r="B184" s="1" t="s">
        <v>145</v>
      </c>
      <c r="C184" s="11">
        <f t="shared" ref="C184:I184" si="21">SUM(C185:C187)</f>
        <v>6380.5999999999995</v>
      </c>
      <c r="D184" s="11">
        <f t="shared" si="21"/>
        <v>8015.54</v>
      </c>
      <c r="E184" s="45">
        <f>SUM(E185:E188)</f>
        <v>9000</v>
      </c>
      <c r="F184" s="44">
        <f>SUM(F185:F187)</f>
        <v>9000</v>
      </c>
      <c r="G184" s="69">
        <f t="shared" si="21"/>
        <v>8000</v>
      </c>
      <c r="H184" s="32">
        <f t="shared" si="21"/>
        <v>8000</v>
      </c>
      <c r="I184" s="48">
        <f t="shared" si="21"/>
        <v>8000</v>
      </c>
      <c r="J184" s="22"/>
    </row>
    <row r="185" spans="1:10" ht="15" customHeight="1" x14ac:dyDescent="0.3">
      <c r="A185" s="55" t="s">
        <v>86</v>
      </c>
      <c r="B185" s="2" t="s">
        <v>146</v>
      </c>
      <c r="C185" s="12">
        <v>4380</v>
      </c>
      <c r="D185" s="12">
        <v>5808</v>
      </c>
      <c r="E185" s="40">
        <v>6000</v>
      </c>
      <c r="F185" s="39">
        <v>6000</v>
      </c>
      <c r="G185" s="70">
        <v>6000</v>
      </c>
      <c r="H185" s="33">
        <v>6000</v>
      </c>
      <c r="I185" s="50">
        <v>6000</v>
      </c>
      <c r="J185" s="22"/>
    </row>
    <row r="186" spans="1:10" ht="15" customHeight="1" x14ac:dyDescent="0.3">
      <c r="A186" s="55" t="s">
        <v>86</v>
      </c>
      <c r="B186" s="2" t="s">
        <v>147</v>
      </c>
      <c r="C186" s="12">
        <v>1661.31</v>
      </c>
      <c r="D186" s="12">
        <v>1760.16</v>
      </c>
      <c r="E186" s="40">
        <v>2500</v>
      </c>
      <c r="F186" s="39">
        <v>2500</v>
      </c>
      <c r="G186" s="70">
        <v>1500</v>
      </c>
      <c r="H186" s="33">
        <v>1500</v>
      </c>
      <c r="I186" s="50">
        <v>1500</v>
      </c>
      <c r="J186" s="22"/>
    </row>
    <row r="187" spans="1:10" ht="15" customHeight="1" x14ac:dyDescent="0.3">
      <c r="A187" s="55" t="s">
        <v>86</v>
      </c>
      <c r="B187" s="2" t="s">
        <v>148</v>
      </c>
      <c r="C187" s="12">
        <v>339.29</v>
      </c>
      <c r="D187" s="12">
        <v>447.38</v>
      </c>
      <c r="E187" s="40">
        <v>500</v>
      </c>
      <c r="F187" s="39">
        <v>500</v>
      </c>
      <c r="G187" s="70">
        <v>500</v>
      </c>
      <c r="H187" s="33">
        <v>500</v>
      </c>
      <c r="I187" s="50">
        <v>500</v>
      </c>
      <c r="J187" s="22"/>
    </row>
    <row r="188" spans="1:10" ht="15" customHeight="1" x14ac:dyDescent="0.3">
      <c r="A188" s="55"/>
      <c r="C188" s="12"/>
      <c r="D188" s="12"/>
      <c r="G188" s="70"/>
      <c r="H188" s="33"/>
      <c r="I188" s="50"/>
      <c r="J188" s="22"/>
    </row>
    <row r="189" spans="1:10" ht="15" customHeight="1" x14ac:dyDescent="0.3">
      <c r="A189" s="54" t="s">
        <v>149</v>
      </c>
      <c r="B189" s="1" t="s">
        <v>150</v>
      </c>
      <c r="C189" s="11">
        <f t="shared" ref="C189:I189" si="22">SUM(C190:C192)</f>
        <v>13405.08</v>
      </c>
      <c r="D189" s="11">
        <f t="shared" si="22"/>
        <v>13718.84</v>
      </c>
      <c r="E189" s="45">
        <f>SUM(E190:E193)</f>
        <v>14125</v>
      </c>
      <c r="F189" s="44">
        <f>SUM(F190:F192)</f>
        <v>14432</v>
      </c>
      <c r="G189" s="69">
        <f t="shared" si="22"/>
        <v>14965</v>
      </c>
      <c r="H189" s="32">
        <f t="shared" si="22"/>
        <v>14965</v>
      </c>
      <c r="I189" s="48">
        <f t="shared" si="22"/>
        <v>14965</v>
      </c>
      <c r="J189" s="22"/>
    </row>
    <row r="190" spans="1:10" ht="15" customHeight="1" x14ac:dyDescent="0.3">
      <c r="A190" s="55" t="s">
        <v>82</v>
      </c>
      <c r="B190" s="2" t="s">
        <v>151</v>
      </c>
      <c r="C190" s="12">
        <v>9312.74</v>
      </c>
      <c r="D190" s="12">
        <v>9491.8700000000008</v>
      </c>
      <c r="E190" s="40">
        <v>9660</v>
      </c>
      <c r="F190" s="39">
        <v>9660</v>
      </c>
      <c r="G190" s="70">
        <v>10046</v>
      </c>
      <c r="H190" s="33">
        <v>10046</v>
      </c>
      <c r="I190" s="50">
        <v>10046</v>
      </c>
      <c r="J190" s="22"/>
    </row>
    <row r="191" spans="1:10" ht="15" customHeight="1" x14ac:dyDescent="0.3">
      <c r="A191" s="55" t="s">
        <v>84</v>
      </c>
      <c r="B191" s="2" t="s">
        <v>85</v>
      </c>
      <c r="C191" s="12">
        <v>3205.68</v>
      </c>
      <c r="D191" s="12">
        <v>3482.79</v>
      </c>
      <c r="E191" s="40">
        <v>3515</v>
      </c>
      <c r="F191" s="39">
        <v>3672</v>
      </c>
      <c r="G191" s="70">
        <v>3819</v>
      </c>
      <c r="H191" s="33">
        <v>3819</v>
      </c>
      <c r="I191" s="50">
        <v>3819</v>
      </c>
      <c r="J191" s="22"/>
    </row>
    <row r="192" spans="1:10" ht="15" customHeight="1" x14ac:dyDescent="0.3">
      <c r="A192" s="55" t="s">
        <v>86</v>
      </c>
      <c r="B192" s="2" t="s">
        <v>142</v>
      </c>
      <c r="C192" s="12">
        <v>886.66</v>
      </c>
      <c r="D192" s="12">
        <v>744.18</v>
      </c>
      <c r="E192" s="40">
        <v>950</v>
      </c>
      <c r="F192" s="39">
        <v>1100</v>
      </c>
      <c r="G192" s="70">
        <v>1100</v>
      </c>
      <c r="H192" s="33">
        <v>1100</v>
      </c>
      <c r="I192" s="50">
        <v>1100</v>
      </c>
      <c r="J192" s="22"/>
    </row>
    <row r="193" spans="1:10" ht="15" customHeight="1" x14ac:dyDescent="0.3">
      <c r="A193" s="55"/>
      <c r="C193" s="12"/>
      <c r="D193" s="12"/>
      <c r="G193" s="70"/>
      <c r="H193" s="33"/>
      <c r="I193" s="50"/>
      <c r="J193" s="22"/>
    </row>
    <row r="194" spans="1:10" ht="15" customHeight="1" x14ac:dyDescent="0.3">
      <c r="A194" s="54" t="s">
        <v>152</v>
      </c>
      <c r="B194" s="1" t="s">
        <v>153</v>
      </c>
      <c r="C194" s="11">
        <f t="shared" ref="C194:I194" si="23">SUM(C195)</f>
        <v>19519.98</v>
      </c>
      <c r="D194" s="11">
        <f t="shared" si="23"/>
        <v>3200</v>
      </c>
      <c r="E194" s="45">
        <f t="shared" ref="E194" si="24">SUM(E195)</f>
        <v>4000</v>
      </c>
      <c r="F194" s="44">
        <f t="shared" si="23"/>
        <v>6357</v>
      </c>
      <c r="G194" s="69">
        <f t="shared" si="23"/>
        <v>6357</v>
      </c>
      <c r="H194" s="32">
        <f t="shared" si="23"/>
        <v>6357</v>
      </c>
      <c r="I194" s="48">
        <f t="shared" si="23"/>
        <v>6357</v>
      </c>
      <c r="J194" s="22"/>
    </row>
    <row r="195" spans="1:10" ht="15" customHeight="1" x14ac:dyDescent="0.3">
      <c r="A195" s="55" t="s">
        <v>86</v>
      </c>
      <c r="B195" s="2" t="s">
        <v>153</v>
      </c>
      <c r="C195" s="12">
        <v>19519.98</v>
      </c>
      <c r="D195" s="12">
        <v>3200</v>
      </c>
      <c r="E195" s="40">
        <v>4000</v>
      </c>
      <c r="F195" s="39">
        <v>6357</v>
      </c>
      <c r="G195" s="70">
        <v>6357</v>
      </c>
      <c r="H195" s="33">
        <v>6357</v>
      </c>
      <c r="I195" s="50">
        <v>6357</v>
      </c>
      <c r="J195" s="22"/>
    </row>
    <row r="196" spans="1:10" ht="15" customHeight="1" x14ac:dyDescent="0.3">
      <c r="A196" s="55"/>
      <c r="C196" s="12"/>
      <c r="D196" s="12"/>
      <c r="E196" s="40"/>
      <c r="G196" s="70"/>
      <c r="H196" s="33"/>
      <c r="I196" s="50"/>
      <c r="J196" s="22"/>
    </row>
    <row r="197" spans="1:10" ht="15" customHeight="1" x14ac:dyDescent="0.3">
      <c r="A197" s="54" t="s">
        <v>154</v>
      </c>
      <c r="B197" s="1" t="s">
        <v>155</v>
      </c>
      <c r="C197" s="11">
        <f t="shared" ref="C197:I197" si="25">SUM(C198:C198)</f>
        <v>4143.71</v>
      </c>
      <c r="D197" s="11">
        <f t="shared" si="25"/>
        <v>4596.6000000000004</v>
      </c>
      <c r="E197" s="45">
        <f t="shared" si="25"/>
        <v>5050</v>
      </c>
      <c r="F197" s="44">
        <f t="shared" si="25"/>
        <v>5050</v>
      </c>
      <c r="G197" s="69">
        <f t="shared" si="25"/>
        <v>5000</v>
      </c>
      <c r="H197" s="32">
        <f t="shared" si="25"/>
        <v>5000</v>
      </c>
      <c r="I197" s="48">
        <f t="shared" si="25"/>
        <v>5000</v>
      </c>
      <c r="J197" s="22"/>
    </row>
    <row r="198" spans="1:10" ht="15" customHeight="1" x14ac:dyDescent="0.3">
      <c r="A198" s="55" t="s">
        <v>156</v>
      </c>
      <c r="B198" s="2" t="s">
        <v>157</v>
      </c>
      <c r="C198" s="12">
        <v>4143.71</v>
      </c>
      <c r="D198" s="12">
        <v>4596.6000000000004</v>
      </c>
      <c r="E198" s="40">
        <v>5050</v>
      </c>
      <c r="F198" s="39">
        <v>5050</v>
      </c>
      <c r="G198" s="70">
        <v>5000</v>
      </c>
      <c r="H198" s="33">
        <v>5000</v>
      </c>
      <c r="I198" s="50">
        <v>5000</v>
      </c>
      <c r="J198" s="22"/>
    </row>
    <row r="199" spans="1:10" ht="15" customHeight="1" x14ac:dyDescent="0.3">
      <c r="A199" s="55"/>
      <c r="C199" s="12"/>
      <c r="D199" s="12"/>
      <c r="E199" s="40"/>
      <c r="G199" s="70"/>
      <c r="H199" s="33"/>
      <c r="I199" s="50"/>
      <c r="J199" s="22"/>
    </row>
    <row r="200" spans="1:10" ht="15" customHeight="1" x14ac:dyDescent="0.3">
      <c r="A200" s="54" t="s">
        <v>158</v>
      </c>
      <c r="B200" s="1" t="s">
        <v>159</v>
      </c>
      <c r="C200" s="11">
        <f t="shared" ref="C200:H200" si="26">C201+C206</f>
        <v>109135.87</v>
      </c>
      <c r="D200" s="11">
        <f t="shared" si="26"/>
        <v>108191.57999999999</v>
      </c>
      <c r="E200" s="45">
        <f>E201+E206</f>
        <v>119350</v>
      </c>
      <c r="F200" s="44">
        <f>F201+F206</f>
        <v>119350</v>
      </c>
      <c r="G200" s="69">
        <f t="shared" si="26"/>
        <v>119350</v>
      </c>
      <c r="H200" s="32">
        <f t="shared" si="26"/>
        <v>119350</v>
      </c>
      <c r="I200" s="48">
        <f t="shared" ref="I200" si="27">I201+I206</f>
        <v>119350</v>
      </c>
      <c r="J200" s="22"/>
    </row>
    <row r="201" spans="1:10" ht="15" customHeight="1" x14ac:dyDescent="0.3">
      <c r="A201" s="55"/>
      <c r="B201" s="1" t="s">
        <v>160</v>
      </c>
      <c r="C201" s="11">
        <f t="shared" ref="C201:H201" si="28">SUM(C202:C205)</f>
        <v>73886.87</v>
      </c>
      <c r="D201" s="11">
        <f t="shared" si="28"/>
        <v>75864.709999999992</v>
      </c>
      <c r="E201" s="45">
        <f>SUM(E202:E205)</f>
        <v>82700</v>
      </c>
      <c r="F201" s="44">
        <f t="shared" si="28"/>
        <v>82700</v>
      </c>
      <c r="G201" s="69">
        <f t="shared" si="28"/>
        <v>82700</v>
      </c>
      <c r="H201" s="32">
        <f t="shared" si="28"/>
        <v>82700</v>
      </c>
      <c r="I201" s="48">
        <f t="shared" ref="I201" si="29">SUM(I202:I205)</f>
        <v>82700</v>
      </c>
      <c r="J201" s="22"/>
    </row>
    <row r="202" spans="1:10" ht="15" customHeight="1" x14ac:dyDescent="0.3">
      <c r="A202" s="55" t="s">
        <v>82</v>
      </c>
      <c r="B202" s="2" t="s">
        <v>161</v>
      </c>
      <c r="C202" s="12">
        <v>48257.78</v>
      </c>
      <c r="D202" s="12">
        <v>48705.03</v>
      </c>
      <c r="E202" s="40">
        <v>50985</v>
      </c>
      <c r="F202" s="39">
        <v>50985</v>
      </c>
      <c r="G202" s="70">
        <v>50985</v>
      </c>
      <c r="H202" s="33">
        <v>50985</v>
      </c>
      <c r="I202" s="50">
        <v>50985</v>
      </c>
      <c r="J202" s="22"/>
    </row>
    <row r="203" spans="1:10" ht="15" customHeight="1" x14ac:dyDescent="0.3">
      <c r="A203" s="55" t="s">
        <v>84</v>
      </c>
      <c r="B203" s="2" t="s">
        <v>85</v>
      </c>
      <c r="C203" s="12">
        <v>17126.16</v>
      </c>
      <c r="D203" s="12">
        <v>17133.919999999998</v>
      </c>
      <c r="E203" s="40">
        <v>18025</v>
      </c>
      <c r="F203" s="39">
        <v>18025</v>
      </c>
      <c r="G203" s="70">
        <v>18025</v>
      </c>
      <c r="H203" s="33">
        <v>18025</v>
      </c>
      <c r="I203" s="50">
        <v>18025</v>
      </c>
      <c r="J203" s="22"/>
    </row>
    <row r="204" spans="1:10" ht="15" customHeight="1" x14ac:dyDescent="0.3">
      <c r="A204" s="55" t="s">
        <v>86</v>
      </c>
      <c r="B204" s="2" t="s">
        <v>87</v>
      </c>
      <c r="C204" s="12">
        <v>8502.93</v>
      </c>
      <c r="D204" s="12">
        <v>9959.76</v>
      </c>
      <c r="E204" s="40">
        <v>13590</v>
      </c>
      <c r="F204" s="39">
        <v>13590</v>
      </c>
      <c r="G204" s="70">
        <v>13590</v>
      </c>
      <c r="H204" s="33">
        <v>13590</v>
      </c>
      <c r="I204" s="50">
        <v>13590</v>
      </c>
      <c r="J204" s="22"/>
    </row>
    <row r="205" spans="1:10" ht="15" customHeight="1" x14ac:dyDescent="0.3">
      <c r="A205" s="55" t="s">
        <v>137</v>
      </c>
      <c r="B205" s="2" t="s">
        <v>162</v>
      </c>
      <c r="C205" s="12"/>
      <c r="D205" s="12">
        <v>66</v>
      </c>
      <c r="E205" s="40">
        <v>100</v>
      </c>
      <c r="F205" s="39">
        <v>100</v>
      </c>
      <c r="G205" s="70">
        <v>100</v>
      </c>
      <c r="H205" s="33">
        <v>100</v>
      </c>
      <c r="I205" s="50">
        <v>100</v>
      </c>
      <c r="J205" s="22"/>
    </row>
    <row r="206" spans="1:10" ht="15" customHeight="1" x14ac:dyDescent="0.3">
      <c r="A206" s="55"/>
      <c r="B206" s="1" t="s">
        <v>163</v>
      </c>
      <c r="C206" s="11">
        <f>SUM(C207:C210)</f>
        <v>35249</v>
      </c>
      <c r="D206" s="11">
        <f t="shared" ref="D206:I206" si="30">SUM(D207:D209)</f>
        <v>32326.87</v>
      </c>
      <c r="E206" s="45">
        <f>SUM(E207:E209)</f>
        <v>36650</v>
      </c>
      <c r="F206" s="44">
        <f t="shared" si="30"/>
        <v>36650</v>
      </c>
      <c r="G206" s="69">
        <f>SUM(G207:G210)</f>
        <v>36650</v>
      </c>
      <c r="H206" s="32">
        <f t="shared" si="30"/>
        <v>36650</v>
      </c>
      <c r="I206" s="48">
        <f t="shared" si="30"/>
        <v>36650</v>
      </c>
      <c r="J206" s="22"/>
    </row>
    <row r="207" spans="1:10" ht="15" customHeight="1" x14ac:dyDescent="0.3">
      <c r="A207" s="55" t="s">
        <v>82</v>
      </c>
      <c r="B207" s="2" t="s">
        <v>161</v>
      </c>
      <c r="C207" s="12">
        <v>25134.54</v>
      </c>
      <c r="D207" s="12">
        <v>22881.91</v>
      </c>
      <c r="E207" s="40">
        <v>25000</v>
      </c>
      <c r="F207" s="39">
        <v>25000</v>
      </c>
      <c r="G207" s="70">
        <v>25000</v>
      </c>
      <c r="H207" s="33">
        <v>25000</v>
      </c>
      <c r="I207" s="50">
        <v>25000</v>
      </c>
      <c r="J207" s="22"/>
    </row>
    <row r="208" spans="1:10" ht="15" customHeight="1" x14ac:dyDescent="0.3">
      <c r="A208" s="55" t="s">
        <v>84</v>
      </c>
      <c r="B208" s="2" t="s">
        <v>85</v>
      </c>
      <c r="C208" s="12">
        <v>7391.54</v>
      </c>
      <c r="D208" s="12">
        <v>6675.84</v>
      </c>
      <c r="E208" s="40">
        <v>8750</v>
      </c>
      <c r="F208" s="39">
        <v>8750</v>
      </c>
      <c r="G208" s="70">
        <v>8750</v>
      </c>
      <c r="H208" s="33">
        <v>8750</v>
      </c>
      <c r="I208" s="50">
        <v>8750</v>
      </c>
      <c r="J208" s="22"/>
    </row>
    <row r="209" spans="1:10" ht="15" customHeight="1" x14ac:dyDescent="0.3">
      <c r="A209" s="55" t="s">
        <v>86</v>
      </c>
      <c r="B209" s="2" t="s">
        <v>87</v>
      </c>
      <c r="C209" s="12">
        <v>2707.88</v>
      </c>
      <c r="D209" s="12">
        <v>2769.12</v>
      </c>
      <c r="E209" s="40">
        <v>2900</v>
      </c>
      <c r="F209" s="39">
        <v>2900</v>
      </c>
      <c r="G209" s="70">
        <v>2600</v>
      </c>
      <c r="H209" s="33">
        <v>2900</v>
      </c>
      <c r="I209" s="50">
        <v>2900</v>
      </c>
      <c r="J209" s="22"/>
    </row>
    <row r="210" spans="1:10" ht="15" customHeight="1" x14ac:dyDescent="0.3">
      <c r="A210" s="55" t="s">
        <v>137</v>
      </c>
      <c r="B210" s="2" t="s">
        <v>242</v>
      </c>
      <c r="C210" s="12">
        <v>15.04</v>
      </c>
      <c r="D210" s="12"/>
      <c r="G210" s="70">
        <v>300</v>
      </c>
      <c r="H210" s="33"/>
      <c r="I210" s="50"/>
      <c r="J210" s="22"/>
    </row>
    <row r="211" spans="1:10" ht="15" customHeight="1" x14ac:dyDescent="0.3">
      <c r="A211" s="55"/>
      <c r="C211" s="12"/>
      <c r="D211" s="12"/>
      <c r="G211" s="70"/>
      <c r="H211" s="33"/>
      <c r="I211" s="50"/>
      <c r="J211" s="22"/>
    </row>
    <row r="212" spans="1:10" ht="15" customHeight="1" x14ac:dyDescent="0.3">
      <c r="A212" s="54" t="s">
        <v>164</v>
      </c>
      <c r="B212" s="1" t="s">
        <v>165</v>
      </c>
      <c r="C212" s="11">
        <v>3818</v>
      </c>
      <c r="D212" s="11">
        <v>5319.63</v>
      </c>
      <c r="E212" s="45">
        <v>9000</v>
      </c>
      <c r="F212" s="44">
        <f>F213+F214</f>
        <v>14500</v>
      </c>
      <c r="G212" s="69">
        <f>G213</f>
        <v>5000</v>
      </c>
      <c r="H212" s="32">
        <f t="shared" ref="H212:I212" si="31">H213</f>
        <v>5000</v>
      </c>
      <c r="I212" s="48">
        <f t="shared" si="31"/>
        <v>5000</v>
      </c>
      <c r="J212" s="22"/>
    </row>
    <row r="213" spans="1:10" ht="15" customHeight="1" x14ac:dyDescent="0.3">
      <c r="A213" s="55" t="s">
        <v>86</v>
      </c>
      <c r="B213" s="2" t="s">
        <v>87</v>
      </c>
      <c r="C213" s="12"/>
      <c r="D213" s="12"/>
      <c r="F213" s="39">
        <v>11500</v>
      </c>
      <c r="G213" s="70">
        <v>5000</v>
      </c>
      <c r="H213" s="33">
        <v>5000</v>
      </c>
      <c r="I213" s="50">
        <v>5000</v>
      </c>
      <c r="J213" s="22"/>
    </row>
    <row r="214" spans="1:10" ht="15" customHeight="1" x14ac:dyDescent="0.3">
      <c r="A214" s="55" t="s">
        <v>175</v>
      </c>
      <c r="B214" s="2" t="s">
        <v>414</v>
      </c>
      <c r="C214" s="12"/>
      <c r="D214" s="12"/>
      <c r="E214" s="40"/>
      <c r="F214" s="39">
        <v>3000</v>
      </c>
      <c r="G214" s="70"/>
      <c r="H214" s="33"/>
      <c r="I214" s="50"/>
      <c r="J214" s="22"/>
    </row>
    <row r="215" spans="1:10" ht="15" customHeight="1" x14ac:dyDescent="0.3">
      <c r="A215" s="55"/>
      <c r="C215" s="12"/>
      <c r="D215" s="12"/>
      <c r="E215" s="40"/>
      <c r="G215" s="70"/>
      <c r="H215" s="33"/>
      <c r="I215" s="50"/>
      <c r="J215" s="22"/>
    </row>
    <row r="216" spans="1:10" ht="15" customHeight="1" x14ac:dyDescent="0.3">
      <c r="A216" s="54" t="s">
        <v>166</v>
      </c>
      <c r="B216" s="1" t="s">
        <v>167</v>
      </c>
      <c r="C216" s="11">
        <f>SUM(C217:C219)</f>
        <v>101932.71</v>
      </c>
      <c r="D216" s="11">
        <f>SUM(D217:D219)</f>
        <v>108977.82999999999</v>
      </c>
      <c r="E216" s="45">
        <f>SUM(E217:E219)</f>
        <v>110420</v>
      </c>
      <c r="F216" s="44">
        <f>SUM(F217:F218)</f>
        <v>110420</v>
      </c>
      <c r="G216" s="69">
        <f>SUM(G217:G221)</f>
        <v>132341</v>
      </c>
      <c r="H216" s="32">
        <f>SUM(H217:H218)</f>
        <v>117400</v>
      </c>
      <c r="I216" s="48">
        <f>SUM(I217:I218)</f>
        <v>117400</v>
      </c>
      <c r="J216" s="22"/>
    </row>
    <row r="217" spans="1:10" ht="15" customHeight="1" x14ac:dyDescent="0.3">
      <c r="A217" s="55" t="s">
        <v>168</v>
      </c>
      <c r="B217" s="2" t="s">
        <v>169</v>
      </c>
      <c r="C217" s="12">
        <v>342.71</v>
      </c>
      <c r="D217" s="12">
        <v>341.93</v>
      </c>
      <c r="E217" s="40">
        <v>420</v>
      </c>
      <c r="F217" s="39">
        <v>420</v>
      </c>
      <c r="G217" s="70">
        <v>341</v>
      </c>
      <c r="H217" s="33">
        <v>350</v>
      </c>
      <c r="I217" s="50">
        <v>350</v>
      </c>
      <c r="J217" s="22"/>
    </row>
    <row r="218" spans="1:10" ht="15" customHeight="1" x14ac:dyDescent="0.3">
      <c r="A218" s="55" t="s">
        <v>168</v>
      </c>
      <c r="B218" s="2" t="s">
        <v>504</v>
      </c>
      <c r="C218" s="12">
        <v>101590</v>
      </c>
      <c r="D218" s="12">
        <v>108622</v>
      </c>
      <c r="E218" s="40">
        <v>110000</v>
      </c>
      <c r="F218" s="39">
        <v>110000</v>
      </c>
      <c r="G218" s="70">
        <v>110000</v>
      </c>
      <c r="H218" s="33">
        <v>117050</v>
      </c>
      <c r="I218" s="50">
        <v>117050</v>
      </c>
      <c r="J218" s="22"/>
    </row>
    <row r="219" spans="1:10" ht="15" customHeight="1" x14ac:dyDescent="0.3">
      <c r="A219" s="55" t="s">
        <v>168</v>
      </c>
      <c r="B219" s="2" t="s">
        <v>393</v>
      </c>
      <c r="C219" s="12"/>
      <c r="D219" s="12">
        <v>13.9</v>
      </c>
      <c r="G219" s="70"/>
      <c r="H219" s="33"/>
      <c r="I219" s="50"/>
      <c r="J219" s="22"/>
    </row>
    <row r="220" spans="1:10" ht="15" customHeight="1" x14ac:dyDescent="0.3">
      <c r="A220" s="55" t="s">
        <v>451</v>
      </c>
      <c r="B220" s="2" t="s">
        <v>452</v>
      </c>
      <c r="C220" s="12"/>
      <c r="D220" s="12"/>
      <c r="G220" s="70">
        <v>10000</v>
      </c>
      <c r="H220" s="33">
        <v>5000</v>
      </c>
      <c r="I220" s="50">
        <v>5000</v>
      </c>
      <c r="J220" s="22"/>
    </row>
    <row r="221" spans="1:10" ht="15" customHeight="1" x14ac:dyDescent="0.3">
      <c r="A221" s="55" t="s">
        <v>168</v>
      </c>
      <c r="B221" s="2" t="s">
        <v>476</v>
      </c>
      <c r="C221" s="12"/>
      <c r="D221" s="12"/>
      <c r="E221" s="40"/>
      <c r="G221" s="70">
        <v>12000</v>
      </c>
      <c r="H221" s="33"/>
      <c r="I221" s="50"/>
      <c r="J221" s="22"/>
    </row>
    <row r="222" spans="1:10" ht="15" customHeight="1" x14ac:dyDescent="0.3">
      <c r="A222" s="55"/>
      <c r="C222" s="12"/>
      <c r="D222" s="12"/>
      <c r="E222" s="40"/>
      <c r="G222" s="70"/>
      <c r="H222" s="33"/>
      <c r="I222" s="50"/>
      <c r="J222" s="22"/>
    </row>
    <row r="223" spans="1:10" ht="15" customHeight="1" x14ac:dyDescent="0.3">
      <c r="A223" s="54" t="s">
        <v>483</v>
      </c>
      <c r="B223" s="1" t="s">
        <v>170</v>
      </c>
      <c r="C223" s="11">
        <f t="shared" ref="C223:I223" si="32">SUM(C224:C228)</f>
        <v>326607.40999999997</v>
      </c>
      <c r="D223" s="11">
        <f t="shared" si="32"/>
        <v>296669.01</v>
      </c>
      <c r="E223" s="45">
        <f>SUM(E224:E229)</f>
        <v>322600</v>
      </c>
      <c r="F223" s="44">
        <f t="shared" si="32"/>
        <v>322600</v>
      </c>
      <c r="G223" s="69">
        <f t="shared" si="32"/>
        <v>336400</v>
      </c>
      <c r="H223" s="32">
        <f t="shared" si="32"/>
        <v>336400</v>
      </c>
      <c r="I223" s="48">
        <f t="shared" si="32"/>
        <v>336400</v>
      </c>
      <c r="J223" s="22"/>
    </row>
    <row r="224" spans="1:10" ht="15" customHeight="1" x14ac:dyDescent="0.3">
      <c r="A224" s="55" t="s">
        <v>86</v>
      </c>
      <c r="B224" s="2" t="s">
        <v>171</v>
      </c>
      <c r="C224" s="12">
        <v>4582</v>
      </c>
      <c r="D224" s="12">
        <v>978.14</v>
      </c>
      <c r="E224" s="40">
        <v>2000</v>
      </c>
      <c r="F224" s="39">
        <v>2000</v>
      </c>
      <c r="G224" s="70">
        <v>300</v>
      </c>
      <c r="H224" s="33">
        <v>300</v>
      </c>
      <c r="I224" s="50">
        <v>300</v>
      </c>
      <c r="J224" s="22"/>
    </row>
    <row r="225" spans="1:10" ht="15" customHeight="1" x14ac:dyDescent="0.3">
      <c r="A225" s="55" t="s">
        <v>86</v>
      </c>
      <c r="B225" s="2" t="s">
        <v>172</v>
      </c>
      <c r="C225" s="12">
        <v>1440</v>
      </c>
      <c r="D225" s="12">
        <v>777.17</v>
      </c>
      <c r="E225" s="40">
        <v>600</v>
      </c>
      <c r="F225" s="39">
        <v>600</v>
      </c>
      <c r="G225" s="70">
        <v>1100</v>
      </c>
      <c r="H225" s="33">
        <v>1100</v>
      </c>
      <c r="I225" s="50">
        <v>1100</v>
      </c>
      <c r="J225" s="22"/>
    </row>
    <row r="226" spans="1:10" ht="15" customHeight="1" x14ac:dyDescent="0.3">
      <c r="A226" s="55" t="s">
        <v>137</v>
      </c>
      <c r="B226" s="2" t="s">
        <v>505</v>
      </c>
      <c r="C226" s="12">
        <v>45777.17</v>
      </c>
      <c r="D226" s="12">
        <v>38098.949999999997</v>
      </c>
      <c r="E226" s="40">
        <v>50200</v>
      </c>
      <c r="F226" s="39">
        <v>50200</v>
      </c>
      <c r="G226" s="70">
        <v>55200</v>
      </c>
      <c r="H226" s="33">
        <v>51000</v>
      </c>
      <c r="I226" s="50">
        <v>51000</v>
      </c>
      <c r="J226" s="22"/>
    </row>
    <row r="227" spans="1:10" ht="15" customHeight="1" x14ac:dyDescent="0.3">
      <c r="A227" s="55" t="s">
        <v>137</v>
      </c>
      <c r="B227" s="2" t="s">
        <v>506</v>
      </c>
      <c r="C227" s="12">
        <v>79620.44</v>
      </c>
      <c r="D227" s="12">
        <v>60443.31</v>
      </c>
      <c r="E227" s="40">
        <v>75000</v>
      </c>
      <c r="F227" s="39">
        <v>75000</v>
      </c>
      <c r="G227" s="70">
        <v>85000</v>
      </c>
      <c r="H227" s="33">
        <v>78420</v>
      </c>
      <c r="I227" s="50">
        <v>75000</v>
      </c>
      <c r="J227" s="22"/>
    </row>
    <row r="228" spans="1:10" ht="15" customHeight="1" x14ac:dyDescent="0.3">
      <c r="A228" s="55" t="s">
        <v>137</v>
      </c>
      <c r="B228" s="2" t="s">
        <v>507</v>
      </c>
      <c r="C228" s="12">
        <v>195187.8</v>
      </c>
      <c r="D228" s="12">
        <v>196371.44</v>
      </c>
      <c r="E228" s="40">
        <v>194800</v>
      </c>
      <c r="F228" s="39">
        <v>194800</v>
      </c>
      <c r="G228" s="70">
        <v>194800</v>
      </c>
      <c r="H228" s="33">
        <v>205580</v>
      </c>
      <c r="I228" s="50">
        <v>209000</v>
      </c>
      <c r="J228" s="22"/>
    </row>
    <row r="229" spans="1:10" ht="15" customHeight="1" x14ac:dyDescent="0.3">
      <c r="A229" s="55"/>
      <c r="C229" s="12"/>
      <c r="D229" s="12"/>
      <c r="G229" s="70"/>
      <c r="H229" s="33"/>
      <c r="I229" s="50"/>
      <c r="J229" s="22"/>
    </row>
    <row r="230" spans="1:10" ht="15" customHeight="1" x14ac:dyDescent="0.3">
      <c r="A230" s="54" t="s">
        <v>173</v>
      </c>
      <c r="B230" s="1" t="s">
        <v>174</v>
      </c>
      <c r="C230" s="11">
        <f>SUM(C231:C232)</f>
        <v>3029.55</v>
      </c>
      <c r="D230" s="11">
        <f t="shared" ref="D230:I230" si="33">SUM(D231)</f>
        <v>743.06</v>
      </c>
      <c r="E230" s="45">
        <f>SUM(E231)</f>
        <v>900</v>
      </c>
      <c r="F230" s="44">
        <f t="shared" si="33"/>
        <v>900</v>
      </c>
      <c r="G230" s="69">
        <f t="shared" si="33"/>
        <v>800</v>
      </c>
      <c r="H230" s="32">
        <f t="shared" si="33"/>
        <v>800</v>
      </c>
      <c r="I230" s="48">
        <f t="shared" si="33"/>
        <v>800</v>
      </c>
      <c r="J230" s="22"/>
    </row>
    <row r="231" spans="1:10" ht="15" customHeight="1" x14ac:dyDescent="0.3">
      <c r="A231" s="55" t="s">
        <v>175</v>
      </c>
      <c r="B231" s="2" t="s">
        <v>176</v>
      </c>
      <c r="C231" s="12">
        <v>743.48</v>
      </c>
      <c r="D231" s="12">
        <v>743.06</v>
      </c>
      <c r="E231" s="40">
        <v>900</v>
      </c>
      <c r="F231" s="39">
        <v>900</v>
      </c>
      <c r="G231" s="70">
        <v>800</v>
      </c>
      <c r="H231" s="33">
        <v>800</v>
      </c>
      <c r="I231" s="50">
        <v>800</v>
      </c>
      <c r="J231" s="22"/>
    </row>
    <row r="232" spans="1:10" ht="15" customHeight="1" x14ac:dyDescent="0.3">
      <c r="A232" s="55" t="s">
        <v>175</v>
      </c>
      <c r="B232" s="2" t="s">
        <v>508</v>
      </c>
      <c r="C232" s="12">
        <v>2286.0700000000002</v>
      </c>
      <c r="D232" s="12"/>
      <c r="G232" s="70"/>
      <c r="H232" s="33"/>
      <c r="I232" s="50"/>
      <c r="J232" s="22"/>
    </row>
    <row r="233" spans="1:10" ht="15" customHeight="1" x14ac:dyDescent="0.3">
      <c r="A233" s="55"/>
      <c r="C233" s="12"/>
      <c r="D233" s="12"/>
      <c r="G233" s="70"/>
      <c r="H233" s="33"/>
      <c r="I233" s="50"/>
      <c r="J233" s="22"/>
    </row>
    <row r="234" spans="1:10" ht="15" customHeight="1" x14ac:dyDescent="0.3">
      <c r="A234" s="54" t="s">
        <v>177</v>
      </c>
      <c r="B234" s="1" t="s">
        <v>178</v>
      </c>
      <c r="C234" s="11">
        <f t="shared" ref="C234:I234" si="34">SUM(C235:C238)</f>
        <v>39365.840000000004</v>
      </c>
      <c r="D234" s="11">
        <f t="shared" si="34"/>
        <v>55418.76</v>
      </c>
      <c r="E234" s="45">
        <f>SUM(E235:E239)</f>
        <v>54863</v>
      </c>
      <c r="F234" s="44">
        <f>SUM(F235:F238)</f>
        <v>54863</v>
      </c>
      <c r="G234" s="69">
        <f t="shared" si="34"/>
        <v>55818</v>
      </c>
      <c r="H234" s="32">
        <f t="shared" si="34"/>
        <v>55818</v>
      </c>
      <c r="I234" s="48">
        <f t="shared" si="34"/>
        <v>55818</v>
      </c>
      <c r="J234" s="22"/>
    </row>
    <row r="235" spans="1:10" ht="15" customHeight="1" x14ac:dyDescent="0.3">
      <c r="A235" s="55" t="s">
        <v>82</v>
      </c>
      <c r="B235" s="2" t="s">
        <v>179</v>
      </c>
      <c r="C235" s="12">
        <v>10422</v>
      </c>
      <c r="D235" s="12">
        <v>10901.74</v>
      </c>
      <c r="E235" s="40">
        <v>10815</v>
      </c>
      <c r="F235" s="39">
        <v>10815</v>
      </c>
      <c r="G235" s="70">
        <v>11248</v>
      </c>
      <c r="H235" s="33">
        <v>11248</v>
      </c>
      <c r="I235" s="50">
        <v>11248</v>
      </c>
      <c r="J235" s="22"/>
    </row>
    <row r="236" spans="1:10" ht="15" customHeight="1" x14ac:dyDescent="0.3">
      <c r="A236" s="55" t="s">
        <v>84</v>
      </c>
      <c r="B236" s="2" t="s">
        <v>180</v>
      </c>
      <c r="C236" s="12">
        <v>2969.76</v>
      </c>
      <c r="D236" s="12">
        <v>3006.62</v>
      </c>
      <c r="E236" s="40">
        <v>3348</v>
      </c>
      <c r="F236" s="39">
        <v>3348</v>
      </c>
      <c r="G236" s="70">
        <v>3482</v>
      </c>
      <c r="H236" s="33">
        <v>3482</v>
      </c>
      <c r="I236" s="50">
        <v>3482</v>
      </c>
      <c r="J236" s="22"/>
    </row>
    <row r="237" spans="1:10" ht="15" customHeight="1" x14ac:dyDescent="0.3">
      <c r="A237" s="55" t="s">
        <v>86</v>
      </c>
      <c r="B237" s="2" t="s">
        <v>87</v>
      </c>
      <c r="C237" s="12">
        <v>535.77</v>
      </c>
      <c r="D237" s="12">
        <v>824.5</v>
      </c>
      <c r="E237" s="40">
        <v>700</v>
      </c>
      <c r="F237" s="39">
        <v>700</v>
      </c>
      <c r="G237" s="70">
        <v>1088</v>
      </c>
      <c r="H237" s="33">
        <v>1088</v>
      </c>
      <c r="I237" s="50">
        <v>1088</v>
      </c>
      <c r="J237" s="22"/>
    </row>
    <row r="238" spans="1:10" ht="15" customHeight="1" x14ac:dyDescent="0.3">
      <c r="A238" s="55" t="s">
        <v>86</v>
      </c>
      <c r="B238" s="2" t="s">
        <v>181</v>
      </c>
      <c r="C238" s="12">
        <v>25438.31</v>
      </c>
      <c r="D238" s="12">
        <v>40685.9</v>
      </c>
      <c r="E238" s="40">
        <v>40000</v>
      </c>
      <c r="F238" s="39">
        <v>40000</v>
      </c>
      <c r="G238" s="70">
        <v>40000</v>
      </c>
      <c r="H238" s="33">
        <v>40000</v>
      </c>
      <c r="I238" s="50">
        <v>40000</v>
      </c>
      <c r="J238" s="22"/>
    </row>
    <row r="239" spans="1:10" ht="15" customHeight="1" x14ac:dyDescent="0.3">
      <c r="A239" s="55"/>
      <c r="C239" s="12"/>
      <c r="D239" s="12"/>
      <c r="G239" s="70"/>
      <c r="H239" s="33"/>
      <c r="I239" s="50"/>
      <c r="J239" s="22"/>
    </row>
    <row r="240" spans="1:10" ht="15" customHeight="1" x14ac:dyDescent="0.3">
      <c r="A240" s="54" t="s">
        <v>182</v>
      </c>
      <c r="B240" s="1" t="s">
        <v>183</v>
      </c>
      <c r="C240" s="11">
        <f>SUM(C241:C259)</f>
        <v>112361.54</v>
      </c>
      <c r="D240" s="11">
        <f>SUM(D241:D260)</f>
        <v>93598.6</v>
      </c>
      <c r="E240" s="45">
        <f>SUM(E241:E259)</f>
        <v>104195</v>
      </c>
      <c r="F240" s="44">
        <f>SUM(F241:F259)</f>
        <v>99735</v>
      </c>
      <c r="G240" s="69">
        <f>SUM(G241:G259)</f>
        <v>125490</v>
      </c>
      <c r="H240" s="32">
        <f>SUM(H241:H257)</f>
        <v>104735</v>
      </c>
      <c r="I240" s="48">
        <f>SUM(I241:I257)</f>
        <v>104735</v>
      </c>
      <c r="J240" s="22"/>
    </row>
    <row r="241" spans="1:10" ht="15" customHeight="1" x14ac:dyDescent="0.3">
      <c r="A241" s="55" t="s">
        <v>82</v>
      </c>
      <c r="B241" s="2" t="s">
        <v>184</v>
      </c>
      <c r="C241" s="12">
        <v>3207.89</v>
      </c>
      <c r="D241" s="12">
        <v>3168.77</v>
      </c>
      <c r="E241" s="40">
        <v>3300</v>
      </c>
      <c r="F241" s="39">
        <v>3300</v>
      </c>
      <c r="G241" s="70">
        <v>3300</v>
      </c>
      <c r="H241" s="33">
        <v>3300</v>
      </c>
      <c r="I241" s="50">
        <v>3300</v>
      </c>
      <c r="J241" s="22"/>
    </row>
    <row r="242" spans="1:10" ht="15" customHeight="1" x14ac:dyDescent="0.3">
      <c r="A242" s="55" t="s">
        <v>84</v>
      </c>
      <c r="B242" s="2" t="s">
        <v>185</v>
      </c>
      <c r="C242" s="12">
        <v>960.35</v>
      </c>
      <c r="D242" s="12">
        <v>873.8</v>
      </c>
      <c r="E242" s="40">
        <v>950</v>
      </c>
      <c r="F242" s="39">
        <v>950</v>
      </c>
      <c r="G242" s="70">
        <v>950</v>
      </c>
      <c r="H242" s="33">
        <v>950</v>
      </c>
      <c r="I242" s="50">
        <v>950</v>
      </c>
      <c r="J242" s="22"/>
    </row>
    <row r="243" spans="1:10" ht="15" customHeight="1" x14ac:dyDescent="0.3">
      <c r="A243" s="55" t="s">
        <v>86</v>
      </c>
      <c r="B243" s="2" t="s">
        <v>186</v>
      </c>
      <c r="C243" s="12">
        <v>55.9</v>
      </c>
      <c r="D243" s="12">
        <v>474.74</v>
      </c>
      <c r="E243" s="40">
        <v>2245</v>
      </c>
      <c r="F243" s="39">
        <v>2245</v>
      </c>
      <c r="G243" s="70">
        <v>1000</v>
      </c>
      <c r="H243" s="33">
        <v>2245</v>
      </c>
      <c r="I243" s="50">
        <v>2245</v>
      </c>
      <c r="J243" s="22"/>
    </row>
    <row r="244" spans="1:10" ht="15" customHeight="1" x14ac:dyDescent="0.3">
      <c r="A244" s="55" t="s">
        <v>86</v>
      </c>
      <c r="B244" s="2" t="s">
        <v>187</v>
      </c>
      <c r="C244" s="12">
        <v>8300.5</v>
      </c>
      <c r="D244" s="12">
        <v>0</v>
      </c>
      <c r="G244" s="70"/>
      <c r="H244" s="33"/>
      <c r="I244" s="50"/>
      <c r="J244" s="22"/>
    </row>
    <row r="245" spans="1:10" ht="15" customHeight="1" x14ac:dyDescent="0.3">
      <c r="A245" s="55" t="s">
        <v>86</v>
      </c>
      <c r="B245" s="2" t="s">
        <v>464</v>
      </c>
      <c r="C245" s="12"/>
      <c r="D245" s="12">
        <v>3306</v>
      </c>
      <c r="E245" s="40">
        <v>10000</v>
      </c>
      <c r="F245" s="39">
        <v>0</v>
      </c>
      <c r="G245" s="70">
        <v>7000</v>
      </c>
      <c r="H245" s="33"/>
      <c r="I245" s="50"/>
      <c r="J245" s="22"/>
    </row>
    <row r="246" spans="1:10" ht="15" customHeight="1" x14ac:dyDescent="0.3">
      <c r="A246" s="55" t="s">
        <v>86</v>
      </c>
      <c r="B246" s="2" t="s">
        <v>188</v>
      </c>
      <c r="C246" s="12"/>
      <c r="D246" s="12">
        <v>781</v>
      </c>
      <c r="E246" s="40"/>
      <c r="G246" s="70"/>
      <c r="H246" s="33"/>
      <c r="I246" s="50"/>
      <c r="J246" s="22"/>
    </row>
    <row r="247" spans="1:10" ht="15" customHeight="1" x14ac:dyDescent="0.3">
      <c r="A247" s="55" t="s">
        <v>86</v>
      </c>
      <c r="B247" s="2" t="s">
        <v>189</v>
      </c>
      <c r="C247" s="12">
        <v>396</v>
      </c>
      <c r="D247" s="12">
        <v>396</v>
      </c>
      <c r="E247" s="40">
        <v>700</v>
      </c>
      <c r="F247" s="39">
        <v>700</v>
      </c>
      <c r="G247" s="70">
        <v>700</v>
      </c>
      <c r="H247" s="33">
        <v>700</v>
      </c>
      <c r="I247" s="50">
        <v>700</v>
      </c>
      <c r="J247" s="22"/>
    </row>
    <row r="248" spans="1:10" ht="15" customHeight="1" x14ac:dyDescent="0.3">
      <c r="A248" s="55" t="s">
        <v>86</v>
      </c>
      <c r="B248" s="2" t="s">
        <v>190</v>
      </c>
      <c r="C248" s="12">
        <v>476.2</v>
      </c>
      <c r="D248" s="12">
        <v>441.12</v>
      </c>
      <c r="G248" s="70"/>
      <c r="H248" s="33"/>
      <c r="I248" s="50"/>
      <c r="J248" s="22"/>
    </row>
    <row r="249" spans="1:10" ht="15" customHeight="1" x14ac:dyDescent="0.3">
      <c r="A249" s="55" t="s">
        <v>86</v>
      </c>
      <c r="B249" s="2" t="s">
        <v>191</v>
      </c>
      <c r="C249" s="12">
        <v>48.75</v>
      </c>
      <c r="D249" s="12">
        <v>45.5</v>
      </c>
      <c r="E249" s="40"/>
      <c r="G249" s="70"/>
      <c r="H249" s="33"/>
      <c r="I249" s="50"/>
      <c r="J249" s="22"/>
    </row>
    <row r="250" spans="1:10" ht="15" customHeight="1" x14ac:dyDescent="0.3">
      <c r="A250" s="55" t="s">
        <v>86</v>
      </c>
      <c r="B250" s="2" t="s">
        <v>130</v>
      </c>
      <c r="C250" s="12">
        <v>35</v>
      </c>
      <c r="D250" s="12">
        <v>26.96</v>
      </c>
      <c r="E250" s="40"/>
      <c r="G250" s="70"/>
      <c r="H250" s="33"/>
      <c r="I250" s="50"/>
      <c r="J250" s="22"/>
    </row>
    <row r="251" spans="1:10" ht="15" customHeight="1" x14ac:dyDescent="0.3">
      <c r="A251" s="55" t="s">
        <v>86</v>
      </c>
      <c r="B251" s="2" t="s">
        <v>394</v>
      </c>
      <c r="C251" s="12"/>
      <c r="D251" s="12">
        <v>2384.69</v>
      </c>
      <c r="F251" s="39">
        <v>2540</v>
      </c>
      <c r="G251" s="70">
        <v>2540</v>
      </c>
      <c r="H251" s="33">
        <v>2540</v>
      </c>
      <c r="I251" s="50">
        <v>2540</v>
      </c>
      <c r="J251" s="22"/>
    </row>
    <row r="252" spans="1:10" ht="15" customHeight="1" x14ac:dyDescent="0.3">
      <c r="A252" s="55" t="s">
        <v>137</v>
      </c>
      <c r="B252" s="2" t="s">
        <v>509</v>
      </c>
      <c r="C252" s="12">
        <v>98880.95</v>
      </c>
      <c r="D252" s="12">
        <v>68648</v>
      </c>
      <c r="E252" s="40">
        <v>85000</v>
      </c>
      <c r="F252" s="39">
        <v>85000</v>
      </c>
      <c r="G252" s="70">
        <v>100000</v>
      </c>
      <c r="H252" s="33">
        <v>85000</v>
      </c>
      <c r="I252" s="50">
        <v>85000</v>
      </c>
      <c r="J252" s="22"/>
    </row>
    <row r="253" spans="1:10" ht="15" customHeight="1" x14ac:dyDescent="0.3">
      <c r="A253" s="55" t="s">
        <v>86</v>
      </c>
      <c r="B253" s="2" t="s">
        <v>415</v>
      </c>
      <c r="C253" s="12"/>
      <c r="D253" s="12"/>
      <c r="E253" s="40"/>
      <c r="F253" s="39">
        <v>3000</v>
      </c>
      <c r="G253" s="70">
        <v>10000</v>
      </c>
      <c r="H253" s="33">
        <v>10000</v>
      </c>
      <c r="I253" s="50">
        <v>10000</v>
      </c>
      <c r="J253" s="22"/>
    </row>
    <row r="254" spans="1:10" ht="15" customHeight="1" x14ac:dyDescent="0.3">
      <c r="A254" s="55" t="s">
        <v>86</v>
      </c>
      <c r="B254" s="2" t="s">
        <v>192</v>
      </c>
      <c r="C254" s="12"/>
      <c r="D254" s="12">
        <v>6485.06</v>
      </c>
      <c r="E254" s="40"/>
      <c r="G254" s="70"/>
      <c r="H254" s="33"/>
      <c r="I254" s="50"/>
      <c r="J254" s="22"/>
    </row>
    <row r="255" spans="1:10" ht="15" customHeight="1" x14ac:dyDescent="0.3">
      <c r="A255" s="55" t="s">
        <v>86</v>
      </c>
      <c r="B255" s="2" t="s">
        <v>193</v>
      </c>
      <c r="C255" s="12"/>
      <c r="D255" s="12">
        <v>3031</v>
      </c>
      <c r="G255" s="70"/>
      <c r="H255" s="33"/>
      <c r="I255" s="50"/>
      <c r="J255" s="22"/>
    </row>
    <row r="256" spans="1:10" ht="15" customHeight="1" x14ac:dyDescent="0.3">
      <c r="A256" s="55" t="s">
        <v>86</v>
      </c>
      <c r="B256" s="2" t="s">
        <v>194</v>
      </c>
      <c r="C256" s="12"/>
      <c r="D256" s="12">
        <v>1140</v>
      </c>
      <c r="E256" s="40"/>
      <c r="F256" s="39">
        <v>0</v>
      </c>
      <c r="G256" s="70">
        <v>0</v>
      </c>
      <c r="H256" s="33">
        <v>0</v>
      </c>
      <c r="I256" s="50">
        <v>0</v>
      </c>
      <c r="J256" s="22"/>
    </row>
    <row r="257" spans="1:10" ht="15" customHeight="1" x14ac:dyDescent="0.3">
      <c r="A257" s="55" t="s">
        <v>86</v>
      </c>
      <c r="B257" s="2" t="s">
        <v>395</v>
      </c>
      <c r="C257" s="12"/>
      <c r="D257" s="12">
        <v>1600</v>
      </c>
      <c r="E257" s="40"/>
      <c r="F257" s="39">
        <v>2000</v>
      </c>
      <c r="G257" s="70">
        <v>0</v>
      </c>
      <c r="H257" s="33">
        <v>0</v>
      </c>
      <c r="I257" s="50">
        <v>0</v>
      </c>
      <c r="J257" s="22"/>
    </row>
    <row r="258" spans="1:10" ht="15" customHeight="1" x14ac:dyDescent="0.3">
      <c r="A258" s="55" t="s">
        <v>86</v>
      </c>
      <c r="B258" s="2" t="s">
        <v>478</v>
      </c>
      <c r="C258" s="12"/>
      <c r="D258" s="12"/>
      <c r="E258" s="40">
        <v>2000</v>
      </c>
      <c r="G258" s="70"/>
      <c r="H258" s="33"/>
      <c r="I258" s="50"/>
      <c r="J258" s="22"/>
    </row>
    <row r="259" spans="1:10" ht="15" customHeight="1" x14ac:dyDescent="0.3">
      <c r="A259" s="55" t="s">
        <v>86</v>
      </c>
      <c r="B259" s="2" t="s">
        <v>195</v>
      </c>
      <c r="C259" s="12"/>
      <c r="D259" s="12">
        <v>795.96</v>
      </c>
      <c r="E259" s="40"/>
      <c r="G259" s="70"/>
      <c r="H259" s="33"/>
      <c r="I259" s="50"/>
      <c r="J259" s="22"/>
    </row>
    <row r="260" spans="1:10" ht="15" customHeight="1" x14ac:dyDescent="0.3">
      <c r="A260" s="55"/>
      <c r="C260" s="12"/>
      <c r="D260" s="12"/>
      <c r="E260" s="40"/>
      <c r="G260" s="70"/>
      <c r="H260" s="33"/>
      <c r="I260" s="50"/>
      <c r="J260" s="22"/>
    </row>
    <row r="261" spans="1:10" ht="15" customHeight="1" x14ac:dyDescent="0.3">
      <c r="A261" s="54" t="s">
        <v>196</v>
      </c>
      <c r="B261" s="1" t="s">
        <v>197</v>
      </c>
      <c r="C261" s="11">
        <f t="shared" ref="C261:I261" si="35">SUM(C262:C266)</f>
        <v>77951.100000000006</v>
      </c>
      <c r="D261" s="11">
        <f t="shared" si="35"/>
        <v>54463.240000000005</v>
      </c>
      <c r="E261" s="45">
        <f>SUM(E262:E266)</f>
        <v>80950</v>
      </c>
      <c r="F261" s="44">
        <f>SUM(F262:F266)</f>
        <v>108850</v>
      </c>
      <c r="G261" s="69">
        <f t="shared" si="35"/>
        <v>81850</v>
      </c>
      <c r="H261" s="32">
        <f t="shared" si="35"/>
        <v>83850</v>
      </c>
      <c r="I261" s="48">
        <f t="shared" si="35"/>
        <v>83850</v>
      </c>
      <c r="J261" s="22"/>
    </row>
    <row r="262" spans="1:10" ht="15" customHeight="1" x14ac:dyDescent="0.3">
      <c r="A262" s="55" t="s">
        <v>86</v>
      </c>
      <c r="B262" s="2" t="s">
        <v>198</v>
      </c>
      <c r="C262" s="12">
        <v>51091</v>
      </c>
      <c r="D262" s="12">
        <v>28548.09</v>
      </c>
      <c r="E262" s="40">
        <v>55000</v>
      </c>
      <c r="F262" s="39">
        <v>80000</v>
      </c>
      <c r="G262" s="70">
        <v>53000</v>
      </c>
      <c r="H262" s="33">
        <v>55000</v>
      </c>
      <c r="I262" s="50">
        <v>55000</v>
      </c>
      <c r="J262" s="22"/>
    </row>
    <row r="263" spans="1:10" ht="15" customHeight="1" x14ac:dyDescent="0.3">
      <c r="A263" s="55" t="s">
        <v>86</v>
      </c>
      <c r="B263" s="2" t="s">
        <v>199</v>
      </c>
      <c r="C263" s="12">
        <v>40</v>
      </c>
      <c r="D263" s="12">
        <v>40</v>
      </c>
      <c r="E263" s="40">
        <v>350</v>
      </c>
      <c r="F263" s="39">
        <v>350</v>
      </c>
      <c r="G263" s="70">
        <v>350</v>
      </c>
      <c r="H263" s="33">
        <v>350</v>
      </c>
      <c r="I263" s="50">
        <v>350</v>
      </c>
      <c r="J263" s="22"/>
    </row>
    <row r="264" spans="1:10" ht="15" customHeight="1" x14ac:dyDescent="0.3">
      <c r="A264" s="55" t="s">
        <v>86</v>
      </c>
      <c r="B264" s="2" t="s">
        <v>200</v>
      </c>
      <c r="C264" s="12">
        <v>1764</v>
      </c>
      <c r="D264" s="12"/>
      <c r="E264" s="40"/>
      <c r="G264" s="70"/>
      <c r="H264" s="33"/>
      <c r="I264" s="50"/>
      <c r="J264" s="22"/>
    </row>
    <row r="265" spans="1:10" ht="15" customHeight="1" x14ac:dyDescent="0.3">
      <c r="A265" s="55" t="s">
        <v>86</v>
      </c>
      <c r="B265" s="2" t="s">
        <v>201</v>
      </c>
      <c r="C265" s="12">
        <v>60</v>
      </c>
      <c r="D265" s="12">
        <v>360</v>
      </c>
      <c r="E265" s="40">
        <v>600</v>
      </c>
      <c r="F265" s="39">
        <v>3500</v>
      </c>
      <c r="G265" s="70">
        <v>3500</v>
      </c>
      <c r="H265" s="33">
        <v>3500</v>
      </c>
      <c r="I265" s="50">
        <v>3500</v>
      </c>
      <c r="J265" s="22"/>
    </row>
    <row r="266" spans="1:10" ht="15" customHeight="1" x14ac:dyDescent="0.3">
      <c r="A266" s="55" t="s">
        <v>137</v>
      </c>
      <c r="B266" s="2" t="s">
        <v>510</v>
      </c>
      <c r="C266" s="12">
        <v>24996.1</v>
      </c>
      <c r="D266" s="12">
        <v>25515.15</v>
      </c>
      <c r="E266" s="40">
        <v>25000</v>
      </c>
      <c r="F266" s="39">
        <v>25000</v>
      </c>
      <c r="G266" s="70">
        <v>25000</v>
      </c>
      <c r="H266" s="33">
        <v>25000</v>
      </c>
      <c r="I266" s="50">
        <v>25000</v>
      </c>
      <c r="J266" s="22"/>
    </row>
    <row r="267" spans="1:10" ht="15" customHeight="1" x14ac:dyDescent="0.3">
      <c r="A267" s="55"/>
      <c r="C267" s="12"/>
      <c r="D267" s="12"/>
      <c r="G267" s="70"/>
      <c r="H267" s="33"/>
      <c r="I267" s="50"/>
      <c r="J267" s="22"/>
    </row>
    <row r="268" spans="1:10" ht="15" customHeight="1" x14ac:dyDescent="0.3">
      <c r="A268" s="54" t="s">
        <v>202</v>
      </c>
      <c r="B268" s="1" t="s">
        <v>203</v>
      </c>
      <c r="C268" s="11">
        <f t="shared" ref="C268:I268" si="36">SUM(C269:C270)</f>
        <v>458.36</v>
      </c>
      <c r="D268" s="11">
        <f t="shared" si="36"/>
        <v>777.42000000000007</v>
      </c>
      <c r="E268" s="45">
        <f t="shared" ref="E268" si="37">SUM(E269:E270)</f>
        <v>600</v>
      </c>
      <c r="F268" s="44">
        <f>SUM(F269:F270)</f>
        <v>600</v>
      </c>
      <c r="G268" s="69">
        <f t="shared" si="36"/>
        <v>780</v>
      </c>
      <c r="H268" s="32">
        <f t="shared" si="36"/>
        <v>780</v>
      </c>
      <c r="I268" s="48">
        <f t="shared" si="36"/>
        <v>780</v>
      </c>
      <c r="J268" s="22"/>
    </row>
    <row r="269" spans="1:10" ht="15" customHeight="1" x14ac:dyDescent="0.3">
      <c r="A269" s="55" t="s">
        <v>86</v>
      </c>
      <c r="B269" s="2" t="s">
        <v>204</v>
      </c>
      <c r="C269" s="12">
        <v>220</v>
      </c>
      <c r="D269" s="12">
        <v>312.63</v>
      </c>
      <c r="E269" s="40">
        <v>200</v>
      </c>
      <c r="F269" s="39">
        <v>200</v>
      </c>
      <c r="G269" s="70">
        <v>320</v>
      </c>
      <c r="H269" s="33">
        <v>320</v>
      </c>
      <c r="I269" s="50">
        <v>320</v>
      </c>
      <c r="J269" s="22"/>
    </row>
    <row r="270" spans="1:10" ht="15" customHeight="1" x14ac:dyDescent="0.3">
      <c r="A270" s="55" t="s">
        <v>86</v>
      </c>
      <c r="B270" s="2" t="s">
        <v>205</v>
      </c>
      <c r="C270" s="12">
        <v>238.36</v>
      </c>
      <c r="D270" s="12">
        <v>464.79</v>
      </c>
      <c r="E270" s="40">
        <v>400</v>
      </c>
      <c r="F270" s="39">
        <v>400</v>
      </c>
      <c r="G270" s="70">
        <v>460</v>
      </c>
      <c r="H270" s="33">
        <v>460</v>
      </c>
      <c r="I270" s="50">
        <v>460</v>
      </c>
      <c r="J270" s="22"/>
    </row>
    <row r="271" spans="1:10" ht="15" customHeight="1" x14ac:dyDescent="0.3">
      <c r="A271" s="55"/>
      <c r="C271" s="12"/>
      <c r="D271" s="12"/>
      <c r="G271" s="70"/>
      <c r="H271" s="33"/>
      <c r="I271" s="50"/>
      <c r="J271" s="22"/>
    </row>
    <row r="272" spans="1:10" ht="15" customHeight="1" x14ac:dyDescent="0.3">
      <c r="A272" s="54" t="s">
        <v>206</v>
      </c>
      <c r="B272" s="1" t="s">
        <v>207</v>
      </c>
      <c r="C272" s="11">
        <f>SUM(C273:C276)</f>
        <v>80200</v>
      </c>
      <c r="D272" s="11">
        <f>SUM(D273:D277)</f>
        <v>77300</v>
      </c>
      <c r="E272" s="45">
        <v>80200</v>
      </c>
      <c r="F272" s="44">
        <f>SUM(F273:F276)</f>
        <v>88700</v>
      </c>
      <c r="G272" s="69">
        <f>SUM(G273:G276)</f>
        <v>90000</v>
      </c>
      <c r="H272" s="32">
        <v>80200</v>
      </c>
      <c r="I272" s="48">
        <v>80200</v>
      </c>
      <c r="J272" s="22"/>
    </row>
    <row r="273" spans="1:10" ht="15" customHeight="1" x14ac:dyDescent="0.3">
      <c r="A273" s="55" t="s">
        <v>137</v>
      </c>
      <c r="B273" s="2" t="s">
        <v>511</v>
      </c>
      <c r="C273" s="12">
        <v>59000</v>
      </c>
      <c r="D273" s="12">
        <v>65000</v>
      </c>
      <c r="F273" s="39">
        <v>76000</v>
      </c>
      <c r="G273" s="70">
        <v>75700</v>
      </c>
      <c r="H273" s="33"/>
      <c r="I273" s="50"/>
      <c r="J273" s="22"/>
    </row>
    <row r="274" spans="1:10" ht="15" customHeight="1" x14ac:dyDescent="0.3">
      <c r="A274" s="55" t="s">
        <v>137</v>
      </c>
      <c r="B274" s="2" t="s">
        <v>512</v>
      </c>
      <c r="C274" s="12">
        <v>20000</v>
      </c>
      <c r="D274" s="12">
        <v>12000</v>
      </c>
      <c r="F274" s="39">
        <v>12000</v>
      </c>
      <c r="G274" s="70">
        <v>13700</v>
      </c>
      <c r="H274" s="33"/>
      <c r="I274" s="50"/>
      <c r="J274" s="22"/>
    </row>
    <row r="275" spans="1:10" ht="15" customHeight="1" x14ac:dyDescent="0.3">
      <c r="A275" s="55" t="s">
        <v>137</v>
      </c>
      <c r="B275" s="2" t="s">
        <v>513</v>
      </c>
      <c r="C275" s="12">
        <v>700</v>
      </c>
      <c r="D275" s="12"/>
      <c r="F275" s="39">
        <v>400</v>
      </c>
      <c r="G275" s="70">
        <v>300</v>
      </c>
      <c r="H275" s="33"/>
      <c r="I275" s="50"/>
      <c r="J275" s="22"/>
    </row>
    <row r="276" spans="1:10" ht="15" customHeight="1" x14ac:dyDescent="0.3">
      <c r="A276" s="55" t="s">
        <v>137</v>
      </c>
      <c r="B276" s="2" t="s">
        <v>514</v>
      </c>
      <c r="C276" s="12">
        <v>500</v>
      </c>
      <c r="D276" s="12">
        <v>300</v>
      </c>
      <c r="E276" s="40"/>
      <c r="F276" s="39">
        <v>300</v>
      </c>
      <c r="G276" s="70">
        <v>300</v>
      </c>
      <c r="H276" s="33"/>
      <c r="I276" s="50"/>
      <c r="J276" s="22"/>
    </row>
    <row r="277" spans="1:10" ht="15" customHeight="1" x14ac:dyDescent="0.3">
      <c r="A277" s="55"/>
      <c r="C277" s="12"/>
      <c r="D277" s="12"/>
      <c r="G277" s="70"/>
      <c r="H277" s="33"/>
      <c r="I277" s="50"/>
      <c r="J277" s="22"/>
    </row>
    <row r="278" spans="1:10" ht="15" customHeight="1" x14ac:dyDescent="0.3">
      <c r="A278" s="54" t="s">
        <v>209</v>
      </c>
      <c r="B278" s="1" t="s">
        <v>210</v>
      </c>
      <c r="C278" s="11">
        <f>SUM(C279:C281)</f>
        <v>135582.9</v>
      </c>
      <c r="D278" s="11">
        <f>SUM(D279:D281)</f>
        <v>163640.01999999999</v>
      </c>
      <c r="E278" s="45">
        <f>SUM(E279:E281)</f>
        <v>187000</v>
      </c>
      <c r="F278" s="44">
        <f>SUM(F279:F281)</f>
        <v>147000</v>
      </c>
      <c r="G278" s="69">
        <f>SUM(G279:G282)</f>
        <v>162000</v>
      </c>
      <c r="H278" s="32">
        <f>SUM(H279:H281)</f>
        <v>152000</v>
      </c>
      <c r="I278" s="48">
        <f>SUM(I279:I281)</f>
        <v>158000</v>
      </c>
      <c r="J278" s="22"/>
    </row>
    <row r="279" spans="1:10" ht="15" customHeight="1" x14ac:dyDescent="0.3">
      <c r="A279" s="55" t="s">
        <v>137</v>
      </c>
      <c r="B279" s="2" t="s">
        <v>515</v>
      </c>
      <c r="C279" s="12">
        <v>28582.9</v>
      </c>
      <c r="D279" s="12">
        <v>44093.34</v>
      </c>
      <c r="E279" s="40">
        <v>40000</v>
      </c>
      <c r="F279" s="39">
        <v>40000</v>
      </c>
      <c r="G279" s="70">
        <v>45000</v>
      </c>
      <c r="H279" s="33">
        <v>40000</v>
      </c>
      <c r="I279" s="50">
        <v>46000</v>
      </c>
      <c r="J279" s="22"/>
    </row>
    <row r="280" spans="1:10" ht="15" customHeight="1" x14ac:dyDescent="0.3">
      <c r="A280" s="55" t="s">
        <v>137</v>
      </c>
      <c r="B280" s="2" t="s">
        <v>516</v>
      </c>
      <c r="C280" s="12">
        <v>107000</v>
      </c>
      <c r="D280" s="12">
        <v>109000</v>
      </c>
      <c r="E280" s="40">
        <v>107000</v>
      </c>
      <c r="F280" s="39">
        <v>107000</v>
      </c>
      <c r="G280" s="70">
        <v>109000</v>
      </c>
      <c r="H280" s="33">
        <v>107000</v>
      </c>
      <c r="I280" s="50">
        <v>107000</v>
      </c>
      <c r="J280" s="22"/>
    </row>
    <row r="281" spans="1:10" ht="15" customHeight="1" x14ac:dyDescent="0.3">
      <c r="A281" s="55">
        <v>635006</v>
      </c>
      <c r="B281" s="2" t="s">
        <v>211</v>
      </c>
      <c r="C281" s="12"/>
      <c r="D281" s="12">
        <v>10546.68</v>
      </c>
      <c r="E281" s="40">
        <v>40000</v>
      </c>
      <c r="F281" s="39">
        <v>0</v>
      </c>
      <c r="G281" s="70">
        <v>8000</v>
      </c>
      <c r="H281" s="33">
        <v>5000</v>
      </c>
      <c r="I281" s="50">
        <v>5000</v>
      </c>
      <c r="J281" s="22"/>
    </row>
    <row r="282" spans="1:10" ht="15" customHeight="1" x14ac:dyDescent="0.3">
      <c r="A282" s="55"/>
      <c r="C282" s="12"/>
      <c r="D282" s="12"/>
      <c r="E282" s="40"/>
      <c r="G282" s="70"/>
      <c r="H282" s="33"/>
      <c r="I282" s="50"/>
      <c r="J282" s="22"/>
    </row>
    <row r="283" spans="1:10" ht="15" customHeight="1" x14ac:dyDescent="0.3">
      <c r="A283" s="54" t="s">
        <v>212</v>
      </c>
      <c r="B283" s="1" t="s">
        <v>213</v>
      </c>
      <c r="C283" s="11">
        <f t="shared" ref="C283:I283" si="38">SUM(C284)</f>
        <v>4999.79</v>
      </c>
      <c r="D283" s="11">
        <f t="shared" si="38"/>
        <v>2496</v>
      </c>
      <c r="E283" s="45">
        <f t="shared" ref="E283" si="39">SUM(E284)</f>
        <v>5000</v>
      </c>
      <c r="F283" s="44">
        <f t="shared" si="38"/>
        <v>3000</v>
      </c>
      <c r="G283" s="69">
        <f t="shared" si="38"/>
        <v>10000</v>
      </c>
      <c r="H283" s="32">
        <f t="shared" si="38"/>
        <v>5000</v>
      </c>
      <c r="I283" s="48">
        <f t="shared" si="38"/>
        <v>5000</v>
      </c>
      <c r="J283" s="22"/>
    </row>
    <row r="284" spans="1:10" ht="15" customHeight="1" x14ac:dyDescent="0.3">
      <c r="A284" s="55" t="s">
        <v>137</v>
      </c>
      <c r="B284" s="2" t="s">
        <v>517</v>
      </c>
      <c r="C284" s="12">
        <v>4999.79</v>
      </c>
      <c r="D284" s="12">
        <v>2496</v>
      </c>
      <c r="E284" s="40">
        <v>5000</v>
      </c>
      <c r="F284" s="39">
        <v>3000</v>
      </c>
      <c r="G284" s="70">
        <v>10000</v>
      </c>
      <c r="H284" s="33">
        <v>5000</v>
      </c>
      <c r="I284" s="50">
        <v>5000</v>
      </c>
      <c r="J284" s="22"/>
    </row>
    <row r="285" spans="1:10" ht="15" customHeight="1" x14ac:dyDescent="0.3">
      <c r="A285" s="55"/>
      <c r="C285" s="12"/>
      <c r="D285" s="12"/>
      <c r="G285" s="70"/>
      <c r="H285" s="33"/>
      <c r="I285" s="50"/>
      <c r="J285" s="22"/>
    </row>
    <row r="286" spans="1:10" ht="15" customHeight="1" x14ac:dyDescent="0.3">
      <c r="A286" s="54" t="s">
        <v>214</v>
      </c>
      <c r="B286" s="1" t="s">
        <v>215</v>
      </c>
      <c r="C286" s="11">
        <f>SUM(C287:C315)</f>
        <v>75171.44</v>
      </c>
      <c r="D286" s="11">
        <f>SUM(D287:D311)</f>
        <v>24136.61</v>
      </c>
      <c r="E286" s="45">
        <f>SUM(E287:E315)</f>
        <v>50180</v>
      </c>
      <c r="F286" s="44">
        <f>SUM(F287:F315)</f>
        <v>34880</v>
      </c>
      <c r="G286" s="69">
        <f>SUM(G287:G315)</f>
        <v>56240</v>
      </c>
      <c r="H286" s="32">
        <f>SUM(H287:H315)</f>
        <v>57290</v>
      </c>
      <c r="I286" s="48">
        <f>SUM(I287:I315)</f>
        <v>57290</v>
      </c>
      <c r="J286" s="22"/>
    </row>
    <row r="287" spans="1:10" ht="15" customHeight="1" x14ac:dyDescent="0.3">
      <c r="A287" s="55" t="s">
        <v>86</v>
      </c>
      <c r="B287" s="2" t="s">
        <v>216</v>
      </c>
      <c r="C287" s="12">
        <v>323.14</v>
      </c>
      <c r="D287" s="12">
        <v>261.74</v>
      </c>
      <c r="E287" s="40">
        <v>3000</v>
      </c>
      <c r="F287" s="39">
        <v>3000</v>
      </c>
      <c r="G287" s="70">
        <v>3000</v>
      </c>
      <c r="H287" s="33">
        <v>3000</v>
      </c>
      <c r="I287" s="50">
        <v>3000</v>
      </c>
      <c r="J287" s="22"/>
    </row>
    <row r="288" spans="1:10" ht="15" customHeight="1" x14ac:dyDescent="0.3">
      <c r="A288" s="55" t="s">
        <v>86</v>
      </c>
      <c r="B288" s="2" t="s">
        <v>217</v>
      </c>
      <c r="C288" s="12">
        <v>1515.01</v>
      </c>
      <c r="D288" s="12">
        <v>1928.83</v>
      </c>
      <c r="E288" s="40">
        <v>2000</v>
      </c>
      <c r="F288" s="39">
        <v>2000</v>
      </c>
      <c r="G288" s="70">
        <v>10000</v>
      </c>
      <c r="H288" s="33">
        <v>10000</v>
      </c>
      <c r="I288" s="50">
        <v>10000</v>
      </c>
      <c r="J288" s="22"/>
    </row>
    <row r="289" spans="1:10" ht="15" customHeight="1" x14ac:dyDescent="0.3">
      <c r="A289" s="55" t="s">
        <v>86</v>
      </c>
      <c r="B289" s="2" t="s">
        <v>218</v>
      </c>
      <c r="C289" s="12">
        <v>7827.62</v>
      </c>
      <c r="D289" s="12">
        <v>7466.2</v>
      </c>
      <c r="E289" s="40">
        <v>14000</v>
      </c>
      <c r="F289" s="39">
        <v>14000</v>
      </c>
      <c r="G289" s="70">
        <v>14000</v>
      </c>
      <c r="H289" s="33">
        <v>14000</v>
      </c>
      <c r="I289" s="50">
        <v>14000</v>
      </c>
      <c r="J289" s="22"/>
    </row>
    <row r="290" spans="1:10" ht="15" customHeight="1" x14ac:dyDescent="0.3">
      <c r="A290" s="55" t="s">
        <v>86</v>
      </c>
      <c r="B290" s="2" t="s">
        <v>219</v>
      </c>
      <c r="C290" s="12"/>
      <c r="D290" s="12">
        <v>300</v>
      </c>
      <c r="G290" s="70">
        <v>300</v>
      </c>
      <c r="H290" s="33">
        <v>300</v>
      </c>
      <c r="I290" s="33">
        <v>300</v>
      </c>
      <c r="J290" s="62"/>
    </row>
    <row r="291" spans="1:10" ht="15" customHeight="1" x14ac:dyDescent="0.3">
      <c r="A291" s="55" t="s">
        <v>86</v>
      </c>
      <c r="B291" s="2" t="s">
        <v>208</v>
      </c>
      <c r="C291" s="12"/>
      <c r="D291" s="12">
        <v>35</v>
      </c>
      <c r="E291" s="40"/>
      <c r="G291" s="70"/>
      <c r="H291" s="33"/>
      <c r="I291" s="33"/>
      <c r="J291" s="62"/>
    </row>
    <row r="292" spans="1:10" ht="15" customHeight="1" x14ac:dyDescent="0.3">
      <c r="A292" s="55" t="s">
        <v>86</v>
      </c>
      <c r="B292" s="2" t="s">
        <v>220</v>
      </c>
      <c r="C292" s="12"/>
      <c r="D292" s="12">
        <v>305.16000000000003</v>
      </c>
      <c r="G292" s="70">
        <v>500</v>
      </c>
      <c r="H292" s="33">
        <v>500</v>
      </c>
      <c r="I292" s="33">
        <v>500</v>
      </c>
      <c r="J292" s="62"/>
    </row>
    <row r="293" spans="1:10" ht="15" customHeight="1" x14ac:dyDescent="0.3">
      <c r="A293" s="55" t="s">
        <v>86</v>
      </c>
      <c r="B293" s="2" t="s">
        <v>221</v>
      </c>
      <c r="C293" s="12">
        <v>0</v>
      </c>
      <c r="D293" s="12">
        <v>0</v>
      </c>
      <c r="E293" s="40">
        <v>500</v>
      </c>
      <c r="F293" s="39">
        <v>500</v>
      </c>
      <c r="G293" s="70">
        <v>500</v>
      </c>
      <c r="H293" s="33">
        <v>500</v>
      </c>
      <c r="I293" s="50">
        <v>500</v>
      </c>
      <c r="J293" s="22"/>
    </row>
    <row r="294" spans="1:10" ht="15" customHeight="1" x14ac:dyDescent="0.3">
      <c r="A294" s="55" t="s">
        <v>86</v>
      </c>
      <c r="B294" s="2" t="s">
        <v>552</v>
      </c>
      <c r="C294" s="12">
        <v>1834</v>
      </c>
      <c r="D294" s="12">
        <v>888.5</v>
      </c>
      <c r="E294" s="40">
        <v>1000</v>
      </c>
      <c r="F294" s="39">
        <v>1000</v>
      </c>
      <c r="G294" s="70">
        <v>1000</v>
      </c>
      <c r="H294" s="33">
        <v>1000</v>
      </c>
      <c r="I294" s="50">
        <v>1000</v>
      </c>
      <c r="J294" s="22"/>
    </row>
    <row r="295" spans="1:10" ht="15" customHeight="1" x14ac:dyDescent="0.3">
      <c r="A295" s="55" t="s">
        <v>137</v>
      </c>
      <c r="B295" s="2" t="s">
        <v>222</v>
      </c>
      <c r="C295" s="12">
        <v>2000</v>
      </c>
      <c r="D295" s="12">
        <v>2000</v>
      </c>
      <c r="E295" s="40">
        <v>1800</v>
      </c>
      <c r="F295" s="39">
        <v>1800</v>
      </c>
      <c r="G295" s="73">
        <v>2500</v>
      </c>
      <c r="H295" s="33"/>
      <c r="I295" s="50"/>
      <c r="J295" s="22"/>
    </row>
    <row r="296" spans="1:10" ht="15" customHeight="1" x14ac:dyDescent="0.3">
      <c r="A296" s="55">
        <v>641001</v>
      </c>
      <c r="B296" s="2" t="s">
        <v>399</v>
      </c>
      <c r="C296" s="12">
        <v>22500</v>
      </c>
      <c r="D296" s="12"/>
      <c r="E296" s="40"/>
      <c r="G296" s="70"/>
      <c r="H296" s="33"/>
      <c r="I296" s="50"/>
      <c r="J296" s="22"/>
    </row>
    <row r="297" spans="1:10" ht="15" customHeight="1" x14ac:dyDescent="0.3">
      <c r="A297" s="55">
        <v>641001</v>
      </c>
      <c r="B297" s="2" t="s">
        <v>400</v>
      </c>
      <c r="C297" s="12">
        <v>33400</v>
      </c>
      <c r="D297" s="12"/>
      <c r="E297" s="40"/>
      <c r="G297" s="70"/>
      <c r="H297" s="33"/>
      <c r="I297" s="50"/>
      <c r="J297" s="22"/>
    </row>
    <row r="298" spans="1:10" ht="15" customHeight="1" x14ac:dyDescent="0.3">
      <c r="A298" s="55" t="s">
        <v>137</v>
      </c>
      <c r="B298" s="2" t="s">
        <v>518</v>
      </c>
      <c r="C298" s="12">
        <v>0</v>
      </c>
      <c r="D298" s="12">
        <v>0</v>
      </c>
      <c r="E298" s="40">
        <v>2000</v>
      </c>
      <c r="F298" s="39">
        <v>0</v>
      </c>
      <c r="G298" s="70">
        <v>5000</v>
      </c>
      <c r="H298" s="33">
        <v>2000</v>
      </c>
      <c r="I298" s="50">
        <v>2000</v>
      </c>
      <c r="J298" s="22"/>
    </row>
    <row r="299" spans="1:10" ht="15" customHeight="1" x14ac:dyDescent="0.3">
      <c r="A299" s="55" t="s">
        <v>137</v>
      </c>
      <c r="B299" s="2" t="s">
        <v>223</v>
      </c>
      <c r="C299" s="12">
        <v>0</v>
      </c>
      <c r="D299" s="12">
        <v>0</v>
      </c>
      <c r="E299" s="39">
        <v>400</v>
      </c>
      <c r="F299" s="39">
        <v>400</v>
      </c>
      <c r="G299" s="70">
        <v>400</v>
      </c>
      <c r="H299" s="33">
        <v>400</v>
      </c>
      <c r="I299" s="50">
        <v>400</v>
      </c>
      <c r="J299" s="22"/>
    </row>
    <row r="300" spans="1:10" ht="15" customHeight="1" x14ac:dyDescent="0.3">
      <c r="A300" s="55" t="s">
        <v>137</v>
      </c>
      <c r="B300" s="2" t="s">
        <v>224</v>
      </c>
      <c r="C300" s="12">
        <v>1609.92</v>
      </c>
      <c r="D300" s="12">
        <v>2607.4899999999998</v>
      </c>
      <c r="E300" s="40">
        <v>1310</v>
      </c>
      <c r="F300" s="39">
        <v>1310</v>
      </c>
      <c r="G300" s="70">
        <v>1310</v>
      </c>
      <c r="H300" s="33">
        <v>1310</v>
      </c>
      <c r="I300" s="50">
        <v>1310</v>
      </c>
      <c r="J300" s="22"/>
    </row>
    <row r="301" spans="1:10" ht="15" customHeight="1" x14ac:dyDescent="0.3">
      <c r="A301" s="55" t="s">
        <v>137</v>
      </c>
      <c r="B301" s="2" t="s">
        <v>225</v>
      </c>
      <c r="C301" s="12"/>
      <c r="D301" s="12"/>
      <c r="E301" s="40">
        <v>8000</v>
      </c>
      <c r="F301" s="39">
        <v>0</v>
      </c>
      <c r="G301" s="70">
        <v>8000</v>
      </c>
      <c r="H301" s="33">
        <v>8000</v>
      </c>
      <c r="I301" s="50">
        <v>8000</v>
      </c>
      <c r="J301" s="22"/>
    </row>
    <row r="302" spans="1:10" ht="15" customHeight="1" x14ac:dyDescent="0.3">
      <c r="A302" s="55" t="s">
        <v>137</v>
      </c>
      <c r="B302" s="2" t="s">
        <v>396</v>
      </c>
      <c r="C302" s="12">
        <v>366.39</v>
      </c>
      <c r="D302" s="12">
        <v>2533.19</v>
      </c>
      <c r="E302" s="40">
        <v>3400</v>
      </c>
      <c r="F302" s="39">
        <v>3400</v>
      </c>
      <c r="G302" s="70">
        <v>4910</v>
      </c>
      <c r="H302" s="33">
        <v>4910</v>
      </c>
      <c r="I302" s="50">
        <v>4910</v>
      </c>
      <c r="J302" s="22"/>
    </row>
    <row r="303" spans="1:10" ht="15" customHeight="1" x14ac:dyDescent="0.3">
      <c r="A303" s="55" t="s">
        <v>137</v>
      </c>
      <c r="B303" s="2" t="s">
        <v>226</v>
      </c>
      <c r="C303" s="12">
        <v>675.36</v>
      </c>
      <c r="D303" s="12">
        <v>0</v>
      </c>
      <c r="E303" s="40">
        <v>350</v>
      </c>
      <c r="F303" s="39">
        <v>350</v>
      </c>
      <c r="G303" s="70">
        <v>350</v>
      </c>
      <c r="H303" s="33">
        <v>350</v>
      </c>
      <c r="I303" s="50">
        <v>350</v>
      </c>
      <c r="J303" s="22"/>
    </row>
    <row r="304" spans="1:10" ht="15" customHeight="1" x14ac:dyDescent="0.3">
      <c r="A304" s="55" t="s">
        <v>137</v>
      </c>
      <c r="B304" s="2" t="s">
        <v>227</v>
      </c>
      <c r="C304" s="12">
        <v>0</v>
      </c>
      <c r="D304" s="12">
        <v>0</v>
      </c>
      <c r="E304" s="40">
        <v>50</v>
      </c>
      <c r="F304" s="39">
        <v>50</v>
      </c>
      <c r="G304" s="70">
        <v>50</v>
      </c>
      <c r="H304" s="33">
        <v>50</v>
      </c>
      <c r="I304" s="50">
        <v>50</v>
      </c>
      <c r="J304" s="22"/>
    </row>
    <row r="305" spans="1:10" ht="15" customHeight="1" x14ac:dyDescent="0.3">
      <c r="A305" s="55" t="s">
        <v>137</v>
      </c>
      <c r="B305" s="2" t="s">
        <v>228</v>
      </c>
      <c r="C305" s="12">
        <v>0</v>
      </c>
      <c r="D305" s="12">
        <v>790.5</v>
      </c>
      <c r="E305" s="40">
        <v>500</v>
      </c>
      <c r="F305" s="39">
        <v>500</v>
      </c>
      <c r="G305" s="70">
        <v>800</v>
      </c>
      <c r="H305" s="33">
        <v>800</v>
      </c>
      <c r="I305" s="50">
        <v>800</v>
      </c>
      <c r="J305" s="22"/>
    </row>
    <row r="306" spans="1:10" ht="15" customHeight="1" x14ac:dyDescent="0.3">
      <c r="A306" s="55" t="s">
        <v>137</v>
      </c>
      <c r="B306" s="2" t="s">
        <v>229</v>
      </c>
      <c r="C306" s="12">
        <v>120</v>
      </c>
      <c r="D306" s="12">
        <v>120</v>
      </c>
      <c r="E306" s="39">
        <v>170</v>
      </c>
      <c r="F306" s="39">
        <v>170</v>
      </c>
      <c r="G306" s="70">
        <v>170</v>
      </c>
      <c r="H306" s="33">
        <v>170</v>
      </c>
      <c r="I306" s="50">
        <v>170</v>
      </c>
      <c r="J306" s="22"/>
    </row>
    <row r="307" spans="1:10" ht="15" customHeight="1" x14ac:dyDescent="0.3">
      <c r="A307" s="55" t="s">
        <v>137</v>
      </c>
      <c r="B307" s="2" t="s">
        <v>230</v>
      </c>
      <c r="C307" s="12"/>
      <c r="D307" s="12">
        <v>0</v>
      </c>
      <c r="E307" s="40">
        <v>10000</v>
      </c>
      <c r="F307" s="39">
        <v>3700</v>
      </c>
      <c r="G307" s="73">
        <v>3000</v>
      </c>
      <c r="H307" s="33">
        <v>10000</v>
      </c>
      <c r="I307" s="50">
        <v>10000</v>
      </c>
      <c r="J307" s="22"/>
    </row>
    <row r="308" spans="1:10" ht="15" customHeight="1" x14ac:dyDescent="0.3">
      <c r="A308" s="55" t="s">
        <v>137</v>
      </c>
      <c r="B308" s="2" t="s">
        <v>519</v>
      </c>
      <c r="C308" s="12">
        <v>1000</v>
      </c>
      <c r="D308" s="12"/>
      <c r="G308" s="70"/>
      <c r="H308" s="33"/>
      <c r="I308" s="50"/>
      <c r="J308" s="22"/>
    </row>
    <row r="309" spans="1:10" ht="15" customHeight="1" x14ac:dyDescent="0.3">
      <c r="A309" s="55" t="s">
        <v>137</v>
      </c>
      <c r="B309" s="2" t="s">
        <v>231</v>
      </c>
      <c r="C309" s="12"/>
      <c r="D309" s="12">
        <v>400</v>
      </c>
      <c r="E309" s="40">
        <v>400</v>
      </c>
      <c r="F309" s="39">
        <v>400</v>
      </c>
      <c r="G309" s="70"/>
      <c r="H309" s="33"/>
      <c r="I309" s="50"/>
      <c r="J309" s="22"/>
    </row>
    <row r="310" spans="1:10" ht="15" customHeight="1" x14ac:dyDescent="0.3">
      <c r="A310" s="55" t="s">
        <v>137</v>
      </c>
      <c r="B310" s="2" t="s">
        <v>232</v>
      </c>
      <c r="C310" s="12"/>
      <c r="D310" s="12">
        <v>2500</v>
      </c>
      <c r="E310" s="40"/>
      <c r="G310" s="70"/>
      <c r="H310" s="33"/>
      <c r="I310" s="50"/>
      <c r="J310" s="22"/>
    </row>
    <row r="311" spans="1:10" ht="15" customHeight="1" x14ac:dyDescent="0.3">
      <c r="A311" s="55" t="s">
        <v>137</v>
      </c>
      <c r="B311" s="2" t="s">
        <v>233</v>
      </c>
      <c r="C311" s="12">
        <v>2000</v>
      </c>
      <c r="D311" s="12">
        <v>2000</v>
      </c>
      <c r="E311" s="40">
        <v>1000</v>
      </c>
      <c r="F311" s="39">
        <v>1000</v>
      </c>
      <c r="G311" s="70"/>
      <c r="H311" s="33">
        <v>0</v>
      </c>
      <c r="I311" s="50"/>
      <c r="J311" s="22"/>
    </row>
    <row r="312" spans="1:10" ht="15" customHeight="1" x14ac:dyDescent="0.3">
      <c r="A312" s="55" t="s">
        <v>137</v>
      </c>
      <c r="B312" s="2" t="s">
        <v>234</v>
      </c>
      <c r="C312" s="12"/>
      <c r="D312" s="12"/>
      <c r="E312" s="40">
        <v>200</v>
      </c>
      <c r="F312" s="39">
        <v>200</v>
      </c>
      <c r="G312" s="70">
        <v>200</v>
      </c>
      <c r="H312" s="33"/>
      <c r="I312" s="50"/>
      <c r="J312" s="22"/>
    </row>
    <row r="313" spans="1:10" ht="15" customHeight="1" x14ac:dyDescent="0.3">
      <c r="A313" s="61" t="s">
        <v>137</v>
      </c>
      <c r="B313" s="39" t="s">
        <v>551</v>
      </c>
      <c r="C313" s="12"/>
      <c r="D313" s="12"/>
      <c r="E313" s="40"/>
      <c r="G313" s="70">
        <v>250</v>
      </c>
      <c r="H313" s="33"/>
      <c r="I313" s="50"/>
      <c r="J313" s="22"/>
    </row>
    <row r="314" spans="1:10" ht="15" customHeight="1" x14ac:dyDescent="0.3">
      <c r="A314" s="55" t="s">
        <v>137</v>
      </c>
      <c r="B314" s="2" t="s">
        <v>235</v>
      </c>
      <c r="C314" s="12"/>
      <c r="D314" s="12"/>
      <c r="F314" s="39">
        <v>1000</v>
      </c>
      <c r="G314" s="70"/>
      <c r="H314" s="33"/>
      <c r="I314" s="50"/>
      <c r="J314" s="22"/>
    </row>
    <row r="315" spans="1:10" ht="15" customHeight="1" x14ac:dyDescent="0.3">
      <c r="A315" s="55" t="s">
        <v>137</v>
      </c>
      <c r="B315" s="2" t="s">
        <v>236</v>
      </c>
      <c r="C315" s="12"/>
      <c r="D315" s="12"/>
      <c r="E315" s="40">
        <v>100</v>
      </c>
      <c r="F315" s="39">
        <v>100</v>
      </c>
      <c r="G315" s="70"/>
      <c r="H315" s="33"/>
      <c r="I315" s="50"/>
      <c r="J315" s="22"/>
    </row>
    <row r="316" spans="1:10" ht="15" customHeight="1" x14ac:dyDescent="0.3">
      <c r="A316" s="55"/>
      <c r="C316" s="12"/>
      <c r="D316" s="12"/>
      <c r="E316" s="40"/>
      <c r="G316" s="70"/>
      <c r="H316" s="33"/>
      <c r="I316" s="50"/>
      <c r="J316" s="22"/>
    </row>
    <row r="317" spans="1:10" ht="15" customHeight="1" x14ac:dyDescent="0.3">
      <c r="A317" s="54" t="s">
        <v>237</v>
      </c>
      <c r="B317" s="1" t="s">
        <v>238</v>
      </c>
      <c r="C317" s="11">
        <f>SUM(C318:C320)</f>
        <v>18529.38</v>
      </c>
      <c r="D317" s="11"/>
      <c r="E317" s="45">
        <f>SUM(E318:E320)</f>
        <v>9000</v>
      </c>
      <c r="F317" s="44">
        <f>SUM(F318:F320)</f>
        <v>19296</v>
      </c>
      <c r="G317" s="69">
        <f>SUM(G318:G320)</f>
        <v>20039</v>
      </c>
      <c r="H317" s="32">
        <f>SUM(H318:H320)</f>
        <v>20039</v>
      </c>
      <c r="I317" s="48">
        <f>SUM(I318:I320)</f>
        <v>20039</v>
      </c>
      <c r="J317" s="22"/>
    </row>
    <row r="318" spans="1:10" ht="15" customHeight="1" x14ac:dyDescent="0.3">
      <c r="A318" s="55" t="s">
        <v>82</v>
      </c>
      <c r="B318" s="2" t="s">
        <v>239</v>
      </c>
      <c r="C318" s="12">
        <v>13139.74</v>
      </c>
      <c r="D318" s="12"/>
      <c r="E318" s="40"/>
      <c r="F318" s="39">
        <v>13764</v>
      </c>
      <c r="G318" s="70">
        <v>14315</v>
      </c>
      <c r="H318" s="33">
        <v>14315</v>
      </c>
      <c r="I318" s="50">
        <v>14315</v>
      </c>
      <c r="J318" s="22"/>
    </row>
    <row r="319" spans="1:10" ht="15" customHeight="1" x14ac:dyDescent="0.3">
      <c r="A319" s="55" t="s">
        <v>84</v>
      </c>
      <c r="B319" s="2" t="s">
        <v>85</v>
      </c>
      <c r="C319" s="12">
        <v>4784.66</v>
      </c>
      <c r="D319" s="12"/>
      <c r="E319" s="40"/>
      <c r="F319" s="39">
        <v>4812</v>
      </c>
      <c r="G319" s="70">
        <v>5004</v>
      </c>
      <c r="H319" s="33">
        <v>5004</v>
      </c>
      <c r="I319" s="50">
        <v>5004</v>
      </c>
      <c r="J319" s="22"/>
    </row>
    <row r="320" spans="1:10" ht="15" customHeight="1" x14ac:dyDescent="0.3">
      <c r="A320" s="55" t="s">
        <v>86</v>
      </c>
      <c r="B320" s="2" t="s">
        <v>87</v>
      </c>
      <c r="C320" s="12">
        <v>604.98</v>
      </c>
      <c r="D320" s="12"/>
      <c r="E320" s="40">
        <v>9000</v>
      </c>
      <c r="F320" s="39">
        <v>720</v>
      </c>
      <c r="G320" s="70">
        <v>720</v>
      </c>
      <c r="H320" s="33">
        <v>720</v>
      </c>
      <c r="I320" s="50">
        <v>720</v>
      </c>
      <c r="J320" s="22"/>
    </row>
    <row r="321" spans="1:10" ht="15" customHeight="1" x14ac:dyDescent="0.3">
      <c r="A321" s="55"/>
      <c r="C321" s="12"/>
      <c r="D321" s="12"/>
      <c r="E321" s="40"/>
      <c r="G321" s="70"/>
      <c r="H321" s="33"/>
      <c r="I321" s="50"/>
      <c r="J321" s="22"/>
    </row>
    <row r="322" spans="1:10" ht="15" customHeight="1" x14ac:dyDescent="0.3">
      <c r="A322" s="54" t="s">
        <v>240</v>
      </c>
      <c r="B322" s="1" t="s">
        <v>241</v>
      </c>
      <c r="C322" s="11">
        <f>SUM(C323:C336)</f>
        <v>548606.56000000006</v>
      </c>
      <c r="D322" s="11">
        <f>SUM(D323:D335)</f>
        <v>559474.18999999994</v>
      </c>
      <c r="E322" s="45">
        <f>SUM(E323:E336)</f>
        <v>622106</v>
      </c>
      <c r="F322" s="44">
        <f>SUM(F323:F337)</f>
        <v>622106</v>
      </c>
      <c r="G322" s="69">
        <f>SUM(G323:G337)</f>
        <v>680752</v>
      </c>
      <c r="H322" s="32">
        <f>SUM(H323:H337)</f>
        <v>684770</v>
      </c>
      <c r="I322" s="48">
        <f>SUM(I323:I337)</f>
        <v>684770</v>
      </c>
      <c r="J322" s="22"/>
    </row>
    <row r="323" spans="1:10" ht="15" customHeight="1" x14ac:dyDescent="0.3">
      <c r="A323" s="55" t="s">
        <v>175</v>
      </c>
      <c r="B323" s="2" t="s">
        <v>520</v>
      </c>
      <c r="C323" s="12"/>
      <c r="D323" s="12">
        <v>21990</v>
      </c>
      <c r="E323" s="40">
        <v>24150</v>
      </c>
      <c r="F323" s="39">
        <v>24150</v>
      </c>
      <c r="G323" s="70">
        <v>41306</v>
      </c>
      <c r="H323" s="49">
        <v>40250</v>
      </c>
      <c r="I323" s="49">
        <v>40250</v>
      </c>
      <c r="J323" s="22"/>
    </row>
    <row r="324" spans="1:10" ht="15" customHeight="1" x14ac:dyDescent="0.3">
      <c r="A324" s="55" t="s">
        <v>175</v>
      </c>
      <c r="B324" s="2" t="s">
        <v>521</v>
      </c>
      <c r="C324" s="12"/>
      <c r="D324" s="12"/>
      <c r="E324" s="40"/>
      <c r="G324" s="70">
        <v>38640</v>
      </c>
      <c r="H324" s="49">
        <v>38640</v>
      </c>
      <c r="I324" s="49">
        <v>38640</v>
      </c>
      <c r="J324" s="22"/>
    </row>
    <row r="325" spans="1:10" ht="15" customHeight="1" x14ac:dyDescent="0.3">
      <c r="A325" s="55"/>
      <c r="C325" s="12"/>
      <c r="D325" s="12"/>
      <c r="E325" s="40"/>
      <c r="G325" s="70"/>
      <c r="H325" s="32"/>
      <c r="I325" s="50"/>
      <c r="J325" s="22"/>
    </row>
    <row r="326" spans="1:10" ht="15" customHeight="1" x14ac:dyDescent="0.3">
      <c r="A326" s="55" t="s">
        <v>175</v>
      </c>
      <c r="B326" s="2" t="s">
        <v>42</v>
      </c>
      <c r="C326" s="12">
        <v>160.55000000000001</v>
      </c>
      <c r="D326" s="12">
        <v>303.51</v>
      </c>
      <c r="E326" s="40">
        <v>200</v>
      </c>
      <c r="F326" s="39">
        <v>200</v>
      </c>
      <c r="G326" s="70">
        <v>200</v>
      </c>
      <c r="H326" s="33">
        <v>200</v>
      </c>
      <c r="I326" s="50">
        <v>200</v>
      </c>
      <c r="J326" s="22"/>
    </row>
    <row r="327" spans="1:10" ht="15" customHeight="1" x14ac:dyDescent="0.3">
      <c r="A327" s="55" t="s">
        <v>82</v>
      </c>
      <c r="B327" s="2" t="s">
        <v>83</v>
      </c>
      <c r="C327" s="12">
        <v>313250.31</v>
      </c>
      <c r="D327" s="12">
        <v>319787.21999999997</v>
      </c>
      <c r="E327" s="40">
        <v>346197</v>
      </c>
      <c r="F327" s="39">
        <v>346197</v>
      </c>
      <c r="G327" s="70">
        <v>346345</v>
      </c>
      <c r="H327" s="33">
        <v>346345</v>
      </c>
      <c r="I327" s="33">
        <v>346345</v>
      </c>
      <c r="J327" s="22"/>
    </row>
    <row r="328" spans="1:10" ht="15" customHeight="1" x14ac:dyDescent="0.3">
      <c r="A328" s="55" t="s">
        <v>84</v>
      </c>
      <c r="B328" s="2" t="s">
        <v>85</v>
      </c>
      <c r="C328" s="12">
        <v>110438.66</v>
      </c>
      <c r="D328" s="12">
        <v>113059.36</v>
      </c>
      <c r="E328" s="40">
        <v>121169</v>
      </c>
      <c r="F328" s="39">
        <v>121169</v>
      </c>
      <c r="G328" s="70">
        <v>121670</v>
      </c>
      <c r="H328" s="33">
        <v>121670</v>
      </c>
      <c r="I328" s="50">
        <v>121670</v>
      </c>
      <c r="J328" s="22"/>
    </row>
    <row r="329" spans="1:10" ht="15" customHeight="1" x14ac:dyDescent="0.3">
      <c r="A329" s="55" t="s">
        <v>86</v>
      </c>
      <c r="B329" s="2" t="s">
        <v>87</v>
      </c>
      <c r="C329" s="12">
        <v>80884.7</v>
      </c>
      <c r="D329" s="12">
        <v>85421.23</v>
      </c>
      <c r="E329" s="40">
        <v>81690</v>
      </c>
      <c r="F329" s="39">
        <v>81690</v>
      </c>
      <c r="G329" s="70">
        <v>109565</v>
      </c>
      <c r="H329" s="49">
        <v>109565</v>
      </c>
      <c r="I329" s="49">
        <v>109565</v>
      </c>
      <c r="J329" s="22"/>
    </row>
    <row r="330" spans="1:10" ht="15" customHeight="1" x14ac:dyDescent="0.3">
      <c r="A330" s="55" t="s">
        <v>137</v>
      </c>
      <c r="B330" s="2" t="s">
        <v>242</v>
      </c>
      <c r="C330" s="12"/>
      <c r="D330" s="12"/>
      <c r="E330" s="40">
        <v>500</v>
      </c>
      <c r="F330" s="39">
        <v>500</v>
      </c>
      <c r="G330" s="70">
        <v>500</v>
      </c>
      <c r="H330" s="33">
        <v>500</v>
      </c>
      <c r="I330" s="50">
        <v>500</v>
      </c>
      <c r="J330" s="22"/>
    </row>
    <row r="331" spans="1:10" ht="15" customHeight="1" x14ac:dyDescent="0.3">
      <c r="A331" s="55" t="s">
        <v>86</v>
      </c>
      <c r="B331" s="2" t="s">
        <v>243</v>
      </c>
      <c r="C331" s="12">
        <v>549.6</v>
      </c>
      <c r="D331" s="12">
        <v>1335.87</v>
      </c>
      <c r="E331" s="39">
        <v>600</v>
      </c>
      <c r="F331" s="39">
        <v>600</v>
      </c>
      <c r="G331" s="70">
        <v>600</v>
      </c>
      <c r="H331" s="33">
        <v>600</v>
      </c>
      <c r="I331" s="50">
        <v>600</v>
      </c>
      <c r="J331" s="22"/>
    </row>
    <row r="332" spans="1:10" ht="15" customHeight="1" x14ac:dyDescent="0.3">
      <c r="A332" s="55" t="s">
        <v>175</v>
      </c>
      <c r="B332" s="2" t="s">
        <v>244</v>
      </c>
      <c r="C332" s="12">
        <v>17034.740000000002</v>
      </c>
      <c r="D332" s="12">
        <v>17577</v>
      </c>
      <c r="E332" s="40">
        <v>17600</v>
      </c>
      <c r="F332" s="39">
        <v>17600</v>
      </c>
      <c r="G332" s="70">
        <v>16926</v>
      </c>
      <c r="H332" s="33">
        <v>17000</v>
      </c>
      <c r="I332" s="50">
        <v>17000</v>
      </c>
      <c r="J332" s="22"/>
    </row>
    <row r="333" spans="1:10" ht="15" customHeight="1" x14ac:dyDescent="0.3">
      <c r="A333" s="55" t="s">
        <v>137</v>
      </c>
      <c r="B333" s="2" t="s">
        <v>245</v>
      </c>
      <c r="C333" s="12">
        <v>26288</v>
      </c>
      <c r="D333" s="12"/>
      <c r="E333" s="40"/>
      <c r="G333" s="70"/>
      <c r="H333" s="33"/>
      <c r="I333" s="50"/>
      <c r="J333" s="22"/>
    </row>
    <row r="334" spans="1:10" ht="15" customHeight="1" x14ac:dyDescent="0.3">
      <c r="A334" s="55"/>
      <c r="B334" s="2" t="s">
        <v>246</v>
      </c>
      <c r="C334" s="12"/>
      <c r="D334" s="12"/>
      <c r="G334" s="70"/>
      <c r="H334" s="33"/>
      <c r="I334" s="50"/>
      <c r="J334" s="22"/>
    </row>
    <row r="335" spans="1:10" ht="15" customHeight="1" x14ac:dyDescent="0.3">
      <c r="A335" s="55"/>
      <c r="B335" s="2" t="s">
        <v>247</v>
      </c>
      <c r="C335" s="12"/>
      <c r="D335" s="12"/>
      <c r="G335" s="70"/>
      <c r="H335" s="33"/>
      <c r="I335" s="50"/>
      <c r="J335" s="22"/>
    </row>
    <row r="336" spans="1:10" ht="15" customHeight="1" x14ac:dyDescent="0.3">
      <c r="A336" s="55" t="s">
        <v>86</v>
      </c>
      <c r="B336" s="2" t="s">
        <v>248</v>
      </c>
      <c r="C336" s="12"/>
      <c r="D336" s="12"/>
      <c r="E336" s="40">
        <v>30000</v>
      </c>
      <c r="F336" s="39">
        <v>30000</v>
      </c>
      <c r="G336" s="70">
        <v>5000</v>
      </c>
      <c r="H336" s="33">
        <v>10000</v>
      </c>
      <c r="I336" s="50">
        <v>10000</v>
      </c>
      <c r="J336" s="22"/>
    </row>
    <row r="337" spans="1:10" ht="15" customHeight="1" x14ac:dyDescent="0.3">
      <c r="A337" s="55"/>
      <c r="C337" s="12"/>
      <c r="D337" s="12"/>
      <c r="G337" s="70"/>
      <c r="H337" s="33"/>
      <c r="I337" s="50"/>
      <c r="J337" s="22"/>
    </row>
    <row r="338" spans="1:10" ht="15" customHeight="1" x14ac:dyDescent="0.3">
      <c r="A338" s="54" t="s">
        <v>249</v>
      </c>
      <c r="B338" s="1" t="s">
        <v>250</v>
      </c>
      <c r="C338" s="11">
        <f t="shared" ref="C338:I338" si="40">SUM(C339:C373)</f>
        <v>1281327.04</v>
      </c>
      <c r="D338" s="11">
        <f t="shared" si="40"/>
        <v>1349954.54</v>
      </c>
      <c r="E338" s="45">
        <f>SUM(E339:E373)</f>
        <v>1450047</v>
      </c>
      <c r="F338" s="44">
        <f t="shared" si="40"/>
        <v>1459525</v>
      </c>
      <c r="G338" s="69">
        <f t="shared" si="40"/>
        <v>1446077</v>
      </c>
      <c r="H338" s="32">
        <f t="shared" si="40"/>
        <v>1487034</v>
      </c>
      <c r="I338" s="48">
        <f t="shared" si="40"/>
        <v>1537053</v>
      </c>
      <c r="J338" s="22"/>
    </row>
    <row r="339" spans="1:10" ht="15" customHeight="1" x14ac:dyDescent="0.3">
      <c r="A339" s="56" t="s">
        <v>175</v>
      </c>
      <c r="B339" s="13" t="s">
        <v>251</v>
      </c>
      <c r="C339" s="14">
        <v>495234.5</v>
      </c>
      <c r="D339" s="14">
        <v>554005</v>
      </c>
      <c r="E339" s="45">
        <v>541306</v>
      </c>
      <c r="F339" s="46">
        <v>541306</v>
      </c>
      <c r="G339" s="74">
        <v>610200</v>
      </c>
      <c r="H339" s="34">
        <v>640710</v>
      </c>
      <c r="I339" s="53">
        <v>669450</v>
      </c>
      <c r="J339" s="22"/>
    </row>
    <row r="340" spans="1:10" ht="15" customHeight="1" x14ac:dyDescent="0.3">
      <c r="A340" s="55" t="s">
        <v>175</v>
      </c>
      <c r="B340" s="2" t="s">
        <v>522</v>
      </c>
      <c r="C340" s="12">
        <v>820</v>
      </c>
      <c r="D340" s="12">
        <v>459.5</v>
      </c>
      <c r="E340" s="39">
        <v>630</v>
      </c>
      <c r="F340" s="39">
        <v>630</v>
      </c>
      <c r="G340" s="70">
        <v>109</v>
      </c>
      <c r="H340" s="33">
        <v>109</v>
      </c>
      <c r="I340" s="50">
        <v>109</v>
      </c>
      <c r="J340" s="22"/>
    </row>
    <row r="341" spans="1:10" ht="15" customHeight="1" x14ac:dyDescent="0.3">
      <c r="A341" s="55" t="s">
        <v>175</v>
      </c>
      <c r="B341" s="2" t="s">
        <v>523</v>
      </c>
      <c r="C341" s="12">
        <v>199.2</v>
      </c>
      <c r="D341" s="12">
        <v>116.2</v>
      </c>
      <c r="E341" s="40">
        <v>200</v>
      </c>
      <c r="F341" s="39">
        <v>200</v>
      </c>
      <c r="G341" s="70">
        <v>80</v>
      </c>
      <c r="H341" s="33">
        <v>80</v>
      </c>
      <c r="I341" s="50">
        <v>80</v>
      </c>
      <c r="J341" s="22"/>
    </row>
    <row r="342" spans="1:10" ht="15" customHeight="1" x14ac:dyDescent="0.3">
      <c r="A342" s="55" t="s">
        <v>175</v>
      </c>
      <c r="B342" s="2" t="s">
        <v>524</v>
      </c>
      <c r="C342" s="12">
        <v>6174</v>
      </c>
      <c r="D342" s="12">
        <v>6689.76</v>
      </c>
      <c r="E342" s="40">
        <v>6600</v>
      </c>
      <c r="F342" s="39">
        <v>6600</v>
      </c>
      <c r="G342" s="70">
        <v>6650</v>
      </c>
      <c r="H342" s="33">
        <v>6650</v>
      </c>
      <c r="I342" s="50">
        <v>6650</v>
      </c>
      <c r="J342" s="22"/>
    </row>
    <row r="343" spans="1:10" ht="15" customHeight="1" x14ac:dyDescent="0.3">
      <c r="A343" s="55" t="s">
        <v>175</v>
      </c>
      <c r="B343" s="2" t="s">
        <v>525</v>
      </c>
      <c r="C343" s="12">
        <v>8767</v>
      </c>
      <c r="D343" s="12">
        <v>8898</v>
      </c>
      <c r="E343" s="40">
        <v>9240</v>
      </c>
      <c r="F343" s="39">
        <v>9240</v>
      </c>
      <c r="G343" s="70">
        <v>9320</v>
      </c>
      <c r="H343" s="33">
        <v>9320</v>
      </c>
      <c r="I343" s="50">
        <v>9320</v>
      </c>
      <c r="J343" s="22"/>
    </row>
    <row r="344" spans="1:10" ht="15" customHeight="1" x14ac:dyDescent="0.3">
      <c r="A344" s="55" t="s">
        <v>175</v>
      </c>
      <c r="B344" s="2" t="s">
        <v>526</v>
      </c>
      <c r="C344" s="12">
        <v>18700</v>
      </c>
      <c r="D344" s="12">
        <v>20584</v>
      </c>
      <c r="E344" s="40">
        <v>27360</v>
      </c>
      <c r="F344" s="39">
        <v>27360</v>
      </c>
      <c r="G344" s="70">
        <v>29250</v>
      </c>
      <c r="H344" s="33">
        <v>39646</v>
      </c>
      <c r="I344" s="50">
        <v>42025</v>
      </c>
      <c r="J344" s="22"/>
    </row>
    <row r="345" spans="1:10" ht="15" customHeight="1" x14ac:dyDescent="0.3">
      <c r="A345" s="55" t="s">
        <v>175</v>
      </c>
      <c r="B345" s="2" t="s">
        <v>527</v>
      </c>
      <c r="C345" s="12">
        <v>93170</v>
      </c>
      <c r="D345" s="12">
        <v>93170</v>
      </c>
      <c r="E345" s="40">
        <v>96313</v>
      </c>
      <c r="F345" s="39">
        <v>96313</v>
      </c>
      <c r="G345" s="70">
        <v>100793</v>
      </c>
      <c r="H345" s="33">
        <v>106457</v>
      </c>
      <c r="I345" s="50">
        <v>112844</v>
      </c>
      <c r="J345" s="22"/>
    </row>
    <row r="346" spans="1:10" ht="15" customHeight="1" x14ac:dyDescent="0.3">
      <c r="A346" s="55" t="s">
        <v>175</v>
      </c>
      <c r="B346" s="2" t="s">
        <v>252</v>
      </c>
      <c r="C346" s="12"/>
      <c r="D346" s="12">
        <v>400</v>
      </c>
      <c r="E346" s="40">
        <v>400</v>
      </c>
      <c r="F346" s="39">
        <v>400</v>
      </c>
      <c r="G346" s="70">
        <v>400</v>
      </c>
      <c r="H346" s="33">
        <v>400</v>
      </c>
      <c r="I346" s="50">
        <v>400</v>
      </c>
      <c r="J346" s="22"/>
    </row>
    <row r="347" spans="1:10" ht="15" customHeight="1" x14ac:dyDescent="0.3">
      <c r="A347" s="55" t="s">
        <v>175</v>
      </c>
      <c r="B347" s="2" t="s">
        <v>253</v>
      </c>
      <c r="C347" s="12">
        <v>84</v>
      </c>
      <c r="D347" s="12">
        <v>0</v>
      </c>
      <c r="E347" s="40">
        <v>1000</v>
      </c>
      <c r="F347" s="39">
        <v>1400</v>
      </c>
      <c r="G347" s="70">
        <v>1000</v>
      </c>
      <c r="H347" s="33">
        <v>1000</v>
      </c>
      <c r="I347" s="50">
        <v>1000</v>
      </c>
      <c r="J347" s="22"/>
    </row>
    <row r="348" spans="1:10" ht="15" customHeight="1" x14ac:dyDescent="0.3">
      <c r="A348" s="55" t="s">
        <v>175</v>
      </c>
      <c r="B348" s="2" t="s">
        <v>254</v>
      </c>
      <c r="C348" s="12">
        <v>995</v>
      </c>
      <c r="D348" s="12">
        <v>668.6</v>
      </c>
      <c r="E348" s="40">
        <v>600</v>
      </c>
      <c r="F348" s="39">
        <v>600</v>
      </c>
      <c r="G348" s="70">
        <v>200</v>
      </c>
      <c r="H348" s="33">
        <v>200</v>
      </c>
      <c r="I348" s="50">
        <v>200</v>
      </c>
      <c r="J348" s="22"/>
    </row>
    <row r="349" spans="1:10" ht="15" customHeight="1" x14ac:dyDescent="0.3">
      <c r="A349" s="55" t="s">
        <v>175</v>
      </c>
      <c r="B349" s="2" t="s">
        <v>60</v>
      </c>
      <c r="C349" s="12"/>
      <c r="D349" s="12"/>
      <c r="E349" s="40"/>
      <c r="G349" s="70">
        <v>8520</v>
      </c>
      <c r="H349" s="33">
        <v>8520</v>
      </c>
      <c r="I349" s="50">
        <v>8520</v>
      </c>
      <c r="J349" s="22"/>
    </row>
    <row r="350" spans="1:10" ht="15" customHeight="1" x14ac:dyDescent="0.3">
      <c r="A350" s="55" t="s">
        <v>175</v>
      </c>
      <c r="B350" s="2" t="s">
        <v>528</v>
      </c>
      <c r="C350" s="12">
        <v>8860</v>
      </c>
      <c r="D350" s="12">
        <v>3000</v>
      </c>
      <c r="E350" s="39">
        <v>4000</v>
      </c>
      <c r="F350" s="39">
        <v>4000</v>
      </c>
      <c r="G350" s="70">
        <v>4000</v>
      </c>
      <c r="H350" s="33">
        <v>4000</v>
      </c>
      <c r="I350" s="50">
        <v>4000</v>
      </c>
      <c r="J350" s="22"/>
    </row>
    <row r="351" spans="1:10" ht="15" customHeight="1" x14ac:dyDescent="0.3">
      <c r="A351" s="55" t="s">
        <v>175</v>
      </c>
      <c r="B351" s="2" t="s">
        <v>255</v>
      </c>
      <c r="C351" s="12"/>
      <c r="D351" s="12">
        <v>1000</v>
      </c>
      <c r="G351" s="70"/>
      <c r="H351" s="33"/>
      <c r="I351" s="50"/>
      <c r="J351" s="22"/>
    </row>
    <row r="352" spans="1:10" ht="15" customHeight="1" x14ac:dyDescent="0.3">
      <c r="A352" s="55" t="s">
        <v>175</v>
      </c>
      <c r="B352" s="2" t="s">
        <v>529</v>
      </c>
      <c r="C352" s="12">
        <v>800</v>
      </c>
      <c r="D352" s="12">
        <v>400</v>
      </c>
      <c r="E352" s="39">
        <v>400</v>
      </c>
      <c r="F352" s="39">
        <v>0</v>
      </c>
      <c r="G352" s="70"/>
      <c r="H352" s="33"/>
      <c r="I352" s="50"/>
      <c r="J352" s="22"/>
    </row>
    <row r="353" spans="1:10" ht="15" customHeight="1" x14ac:dyDescent="0.3">
      <c r="A353" s="55" t="s">
        <v>175</v>
      </c>
      <c r="B353" s="2" t="s">
        <v>256</v>
      </c>
      <c r="C353" s="12">
        <v>150.06</v>
      </c>
      <c r="D353" s="12"/>
      <c r="G353" s="70"/>
      <c r="H353" s="33"/>
      <c r="I353" s="50"/>
      <c r="J353" s="22"/>
    </row>
    <row r="354" spans="1:10" ht="15" customHeight="1" x14ac:dyDescent="0.3">
      <c r="A354" s="55" t="s">
        <v>175</v>
      </c>
      <c r="B354" s="2" t="s">
        <v>257</v>
      </c>
      <c r="C354" s="12"/>
      <c r="D354" s="12">
        <v>1067</v>
      </c>
      <c r="F354" s="39">
        <v>2170</v>
      </c>
      <c r="G354" s="70"/>
      <c r="H354" s="33"/>
      <c r="I354" s="50"/>
      <c r="J354" s="22"/>
    </row>
    <row r="355" spans="1:10" ht="15" customHeight="1" x14ac:dyDescent="0.3">
      <c r="A355" s="55" t="s">
        <v>175</v>
      </c>
      <c r="B355" s="2" t="s">
        <v>258</v>
      </c>
      <c r="C355" s="12">
        <v>3338</v>
      </c>
      <c r="D355" s="12"/>
      <c r="G355" s="70"/>
      <c r="H355" s="33"/>
      <c r="I355" s="50"/>
      <c r="J355" s="22"/>
    </row>
    <row r="356" spans="1:10" ht="15" customHeight="1" x14ac:dyDescent="0.3">
      <c r="A356" s="55">
        <v>637005</v>
      </c>
      <c r="B356" s="2" t="s">
        <v>259</v>
      </c>
      <c r="C356" s="12">
        <v>400</v>
      </c>
      <c r="D356" s="12">
        <v>300</v>
      </c>
      <c r="E356" s="39">
        <v>600</v>
      </c>
      <c r="F356" s="39">
        <v>600</v>
      </c>
      <c r="G356" s="70">
        <v>600</v>
      </c>
      <c r="H356" s="33">
        <v>600</v>
      </c>
      <c r="I356" s="50">
        <v>600</v>
      </c>
      <c r="J356" s="22"/>
    </row>
    <row r="357" spans="1:10" ht="15" customHeight="1" x14ac:dyDescent="0.3">
      <c r="A357" s="56" t="s">
        <v>175</v>
      </c>
      <c r="B357" s="13" t="s">
        <v>260</v>
      </c>
      <c r="C357" s="14">
        <v>535269.5</v>
      </c>
      <c r="D357" s="14">
        <v>546800</v>
      </c>
      <c r="E357" s="45">
        <v>621450</v>
      </c>
      <c r="F357" s="46">
        <v>621450</v>
      </c>
      <c r="G357" s="74">
        <v>542400</v>
      </c>
      <c r="H357" s="34">
        <v>550200</v>
      </c>
      <c r="I357" s="53">
        <v>559670</v>
      </c>
      <c r="J357" s="22"/>
    </row>
    <row r="358" spans="1:10" ht="15" customHeight="1" x14ac:dyDescent="0.3">
      <c r="A358" s="55" t="s">
        <v>175</v>
      </c>
      <c r="B358" s="2" t="s">
        <v>60</v>
      </c>
      <c r="C358" s="12">
        <v>9100</v>
      </c>
      <c r="D358" s="12">
        <v>12285</v>
      </c>
      <c r="E358" s="40">
        <v>12280</v>
      </c>
      <c r="F358" s="39">
        <v>12280</v>
      </c>
      <c r="G358" s="70">
        <v>12780</v>
      </c>
      <c r="H358" s="33">
        <v>12280</v>
      </c>
      <c r="I358" s="50">
        <v>12280</v>
      </c>
      <c r="J358" s="22"/>
    </row>
    <row r="359" spans="1:10" ht="15" customHeight="1" x14ac:dyDescent="0.3">
      <c r="A359" s="55" t="s">
        <v>175</v>
      </c>
      <c r="B359" s="2" t="s">
        <v>261</v>
      </c>
      <c r="C359" s="12">
        <v>1196</v>
      </c>
      <c r="D359" s="12">
        <v>352.5</v>
      </c>
      <c r="E359" s="40">
        <v>530</v>
      </c>
      <c r="F359" s="39">
        <v>530</v>
      </c>
      <c r="G359" s="70"/>
      <c r="H359" s="33">
        <v>200</v>
      </c>
      <c r="I359" s="50">
        <v>300</v>
      </c>
      <c r="J359" s="22"/>
    </row>
    <row r="360" spans="1:10" ht="15" customHeight="1" x14ac:dyDescent="0.3">
      <c r="A360" s="55" t="s">
        <v>175</v>
      </c>
      <c r="B360" s="2" t="s">
        <v>262</v>
      </c>
      <c r="C360" s="12">
        <v>448.2</v>
      </c>
      <c r="D360" s="12">
        <v>365.2</v>
      </c>
      <c r="E360" s="40">
        <v>660</v>
      </c>
      <c r="F360" s="39">
        <v>660</v>
      </c>
      <c r="G360" s="70">
        <v>660</v>
      </c>
      <c r="H360" s="33">
        <v>660</v>
      </c>
      <c r="I360" s="50">
        <v>660</v>
      </c>
      <c r="J360" s="22"/>
    </row>
    <row r="361" spans="1:10" ht="15" customHeight="1" x14ac:dyDescent="0.3">
      <c r="A361" s="55" t="s">
        <v>175</v>
      </c>
      <c r="B361" s="2" t="s">
        <v>55</v>
      </c>
      <c r="C361" s="12">
        <v>239.58</v>
      </c>
      <c r="D361" s="12">
        <v>225.72</v>
      </c>
      <c r="E361" s="40">
        <v>350</v>
      </c>
      <c r="F361" s="39">
        <v>350</v>
      </c>
      <c r="G361" s="70">
        <v>350</v>
      </c>
      <c r="H361" s="33">
        <v>350</v>
      </c>
      <c r="I361" s="50">
        <v>350</v>
      </c>
      <c r="J361" s="22"/>
    </row>
    <row r="362" spans="1:10" ht="15" customHeight="1" x14ac:dyDescent="0.3">
      <c r="A362" s="55" t="s">
        <v>175</v>
      </c>
      <c r="B362" s="2" t="s">
        <v>263</v>
      </c>
      <c r="C362" s="12">
        <v>8327</v>
      </c>
      <c r="D362" s="12">
        <v>8052</v>
      </c>
      <c r="E362" s="40">
        <v>8052</v>
      </c>
      <c r="F362" s="39">
        <v>8052</v>
      </c>
      <c r="G362" s="70">
        <v>8339</v>
      </c>
      <c r="H362" s="33">
        <v>8300</v>
      </c>
      <c r="I362" s="50">
        <v>8300</v>
      </c>
      <c r="J362" s="22"/>
    </row>
    <row r="363" spans="1:10" ht="15" customHeight="1" x14ac:dyDescent="0.3">
      <c r="A363" s="55" t="s">
        <v>175</v>
      </c>
      <c r="B363" s="2" t="s">
        <v>530</v>
      </c>
      <c r="C363" s="12">
        <v>17578</v>
      </c>
      <c r="D363" s="12">
        <v>19404</v>
      </c>
      <c r="E363" s="40">
        <v>24640</v>
      </c>
      <c r="F363" s="39">
        <v>24640</v>
      </c>
      <c r="G363" s="70">
        <v>25970</v>
      </c>
      <c r="H363" s="33">
        <v>26473</v>
      </c>
      <c r="I363" s="50">
        <v>26743</v>
      </c>
      <c r="J363" s="22"/>
    </row>
    <row r="364" spans="1:10" ht="15" customHeight="1" x14ac:dyDescent="0.3">
      <c r="A364" s="55" t="s">
        <v>175</v>
      </c>
      <c r="B364" s="2" t="s">
        <v>531</v>
      </c>
      <c r="C364" s="12">
        <v>60081</v>
      </c>
      <c r="D364" s="12">
        <v>57900</v>
      </c>
      <c r="E364" s="40">
        <v>60436</v>
      </c>
      <c r="F364" s="39">
        <v>60436</v>
      </c>
      <c r="G364" s="70">
        <v>62056</v>
      </c>
      <c r="H364" s="33">
        <v>66879</v>
      </c>
      <c r="I364" s="50">
        <v>69552</v>
      </c>
      <c r="J364" s="22"/>
    </row>
    <row r="365" spans="1:10" ht="15" customHeight="1" x14ac:dyDescent="0.3">
      <c r="A365" s="55" t="s">
        <v>175</v>
      </c>
      <c r="B365" s="2" t="s">
        <v>264</v>
      </c>
      <c r="C365" s="12"/>
      <c r="D365" s="12">
        <v>400</v>
      </c>
      <c r="E365" s="39">
        <v>400</v>
      </c>
      <c r="F365" s="39">
        <v>400</v>
      </c>
      <c r="G365" s="70">
        <v>400</v>
      </c>
      <c r="H365" s="33">
        <v>400</v>
      </c>
      <c r="I365" s="50">
        <v>400</v>
      </c>
      <c r="J365" s="22"/>
    </row>
    <row r="366" spans="1:10" ht="15" customHeight="1" x14ac:dyDescent="0.3">
      <c r="A366" s="55" t="s">
        <v>175</v>
      </c>
      <c r="B366" s="2" t="s">
        <v>257</v>
      </c>
      <c r="C366" s="12"/>
      <c r="D366" s="12">
        <v>994.52</v>
      </c>
      <c r="E366" s="40"/>
      <c r="F366" s="39">
        <v>1448</v>
      </c>
      <c r="G366" s="70"/>
      <c r="H366" s="33"/>
      <c r="I366" s="50"/>
      <c r="J366" s="22"/>
    </row>
    <row r="367" spans="1:10" ht="15" customHeight="1" x14ac:dyDescent="0.3">
      <c r="A367" s="55" t="s">
        <v>175</v>
      </c>
      <c r="B367" s="2" t="s">
        <v>265</v>
      </c>
      <c r="C367" s="12">
        <v>1000</v>
      </c>
      <c r="D367" s="12">
        <v>2000</v>
      </c>
      <c r="E367" s="40">
        <v>2000</v>
      </c>
      <c r="F367" s="39">
        <v>2000</v>
      </c>
      <c r="G367" s="70">
        <v>3000</v>
      </c>
      <c r="H367" s="33">
        <v>3000</v>
      </c>
      <c r="I367" s="50">
        <v>3000</v>
      </c>
      <c r="J367" s="22"/>
    </row>
    <row r="368" spans="1:10" ht="15" customHeight="1" x14ac:dyDescent="0.3">
      <c r="A368" s="55">
        <v>637005</v>
      </c>
      <c r="B368" s="2" t="s">
        <v>266</v>
      </c>
      <c r="C368" s="12">
        <v>396</v>
      </c>
      <c r="D368" s="12">
        <v>396</v>
      </c>
      <c r="E368" s="40">
        <v>600</v>
      </c>
      <c r="F368" s="39">
        <v>600</v>
      </c>
      <c r="G368" s="70">
        <v>600</v>
      </c>
      <c r="H368" s="33">
        <v>600</v>
      </c>
      <c r="I368" s="50">
        <v>600</v>
      </c>
      <c r="J368" s="22"/>
    </row>
    <row r="369" spans="1:10" ht="15" customHeight="1" x14ac:dyDescent="0.3">
      <c r="A369" s="55">
        <v>637037</v>
      </c>
      <c r="B369" s="2" t="s">
        <v>397</v>
      </c>
      <c r="C369" s="12"/>
      <c r="D369" s="12">
        <v>210.54</v>
      </c>
      <c r="E369" s="40"/>
      <c r="G369" s="70"/>
      <c r="H369" s="33"/>
      <c r="I369" s="50"/>
      <c r="J369" s="22"/>
    </row>
    <row r="370" spans="1:10" ht="15" customHeight="1" x14ac:dyDescent="0.3">
      <c r="A370" s="55" t="s">
        <v>175</v>
      </c>
      <c r="B370" s="2" t="s">
        <v>465</v>
      </c>
      <c r="C370" s="12">
        <v>10000</v>
      </c>
      <c r="D370" s="12">
        <v>6675</v>
      </c>
      <c r="E370" s="40"/>
      <c r="F370" s="39">
        <v>28000</v>
      </c>
      <c r="G370" s="70">
        <v>18400</v>
      </c>
      <c r="H370" s="33">
        <v>0</v>
      </c>
      <c r="I370" s="50">
        <v>0</v>
      </c>
      <c r="J370" s="22"/>
    </row>
    <row r="371" spans="1:10" ht="15" customHeight="1" x14ac:dyDescent="0.3">
      <c r="A371" s="55">
        <v>635006</v>
      </c>
      <c r="B371" s="2" t="s">
        <v>479</v>
      </c>
      <c r="C371" s="12"/>
      <c r="D371" s="12"/>
      <c r="E371" s="40">
        <v>28000</v>
      </c>
      <c r="F371" s="39">
        <v>2180</v>
      </c>
      <c r="G371" s="70"/>
      <c r="H371" s="33"/>
      <c r="I371" s="50"/>
      <c r="J371" s="22"/>
    </row>
    <row r="372" spans="1:10" ht="15" customHeight="1" x14ac:dyDescent="0.3">
      <c r="A372" s="55" t="s">
        <v>480</v>
      </c>
      <c r="B372" s="2" t="s">
        <v>479</v>
      </c>
      <c r="C372" s="12"/>
      <c r="D372" s="12"/>
      <c r="E372" s="40">
        <v>2000</v>
      </c>
      <c r="F372" s="39">
        <v>3680</v>
      </c>
      <c r="G372" s="70"/>
      <c r="H372" s="33"/>
      <c r="I372" s="50"/>
      <c r="J372" s="22"/>
    </row>
    <row r="373" spans="1:10" ht="15" customHeight="1" x14ac:dyDescent="0.3">
      <c r="A373" s="55" t="s">
        <v>137</v>
      </c>
      <c r="B373" s="2" t="s">
        <v>532</v>
      </c>
      <c r="C373" s="12"/>
      <c r="D373" s="12">
        <v>3136</v>
      </c>
      <c r="F373" s="39">
        <v>2000</v>
      </c>
      <c r="G373" s="70"/>
      <c r="H373" s="33">
        <v>0</v>
      </c>
      <c r="I373" s="50">
        <v>0</v>
      </c>
      <c r="J373" s="22"/>
    </row>
    <row r="374" spans="1:10" ht="15" customHeight="1" x14ac:dyDescent="0.3">
      <c r="A374" s="55"/>
      <c r="C374" s="12"/>
      <c r="D374" s="12"/>
      <c r="G374" s="70"/>
      <c r="H374" s="33"/>
      <c r="I374" s="50"/>
      <c r="J374" s="22"/>
    </row>
    <row r="375" spans="1:10" ht="15" customHeight="1" x14ac:dyDescent="0.3">
      <c r="A375" s="54" t="s">
        <v>268</v>
      </c>
      <c r="B375" s="1" t="s">
        <v>267</v>
      </c>
      <c r="C375" s="11">
        <f t="shared" ref="C375:I375" si="41">SUM(C376:C376)</f>
        <v>400</v>
      </c>
      <c r="D375" s="11">
        <f t="shared" si="41"/>
        <v>400</v>
      </c>
      <c r="E375" s="45">
        <f>SUM(E376)</f>
        <v>400</v>
      </c>
      <c r="F375" s="44">
        <f t="shared" si="41"/>
        <v>400</v>
      </c>
      <c r="G375" s="69">
        <f t="shared" si="41"/>
        <v>400</v>
      </c>
      <c r="H375" s="32">
        <f t="shared" si="41"/>
        <v>400</v>
      </c>
      <c r="I375" s="48">
        <f t="shared" si="41"/>
        <v>400</v>
      </c>
      <c r="J375" s="22"/>
    </row>
    <row r="376" spans="1:10" ht="15" customHeight="1" x14ac:dyDescent="0.3">
      <c r="A376" s="55">
        <v>642004</v>
      </c>
      <c r="B376" s="2" t="s">
        <v>269</v>
      </c>
      <c r="C376" s="12">
        <v>400</v>
      </c>
      <c r="D376" s="12">
        <v>400</v>
      </c>
      <c r="E376" s="40">
        <v>400</v>
      </c>
      <c r="F376" s="39">
        <v>400</v>
      </c>
      <c r="G376" s="70">
        <v>400</v>
      </c>
      <c r="H376" s="33">
        <v>400</v>
      </c>
      <c r="I376" s="50">
        <v>400</v>
      </c>
      <c r="J376" s="22"/>
    </row>
    <row r="377" spans="1:10" ht="15" customHeight="1" x14ac:dyDescent="0.3">
      <c r="A377" s="55"/>
      <c r="C377" s="12"/>
      <c r="D377" s="12"/>
      <c r="E377" s="40"/>
      <c r="G377" s="70"/>
      <c r="H377" s="33"/>
      <c r="I377" s="50"/>
      <c r="J377" s="22"/>
    </row>
    <row r="378" spans="1:10" ht="15" customHeight="1" x14ac:dyDescent="0.3">
      <c r="A378" s="54" t="s">
        <v>271</v>
      </c>
      <c r="B378" s="1" t="s">
        <v>270</v>
      </c>
      <c r="C378" s="11">
        <f t="shared" ref="C378:I378" si="42">SUM(C379:C382)</f>
        <v>827922</v>
      </c>
      <c r="D378" s="11">
        <f t="shared" si="42"/>
        <v>881037</v>
      </c>
      <c r="E378" s="45">
        <f>SUM(E379:E382)</f>
        <v>1126901</v>
      </c>
      <c r="F378" s="44">
        <f t="shared" si="42"/>
        <v>1124901</v>
      </c>
      <c r="G378" s="69">
        <f t="shared" si="42"/>
        <v>1197447</v>
      </c>
      <c r="H378" s="32">
        <f t="shared" si="42"/>
        <v>1213379</v>
      </c>
      <c r="I378" s="51">
        <f t="shared" si="42"/>
        <v>1244553</v>
      </c>
      <c r="J378" s="22"/>
    </row>
    <row r="379" spans="1:10" ht="15" customHeight="1" x14ac:dyDescent="0.3">
      <c r="A379" s="55" t="s">
        <v>137</v>
      </c>
      <c r="B379" s="2" t="s">
        <v>533</v>
      </c>
      <c r="C379" s="12">
        <v>413541</v>
      </c>
      <c r="D379" s="12">
        <v>423488</v>
      </c>
      <c r="E379" s="40">
        <v>567474</v>
      </c>
      <c r="F379" s="39">
        <v>565474</v>
      </c>
      <c r="G379" s="70">
        <v>609109</v>
      </c>
      <c r="H379" s="33">
        <v>623483</v>
      </c>
      <c r="I379" s="52">
        <v>654657</v>
      </c>
      <c r="J379" s="22"/>
    </row>
    <row r="380" spans="1:10" ht="15" customHeight="1" x14ac:dyDescent="0.3">
      <c r="A380" s="55">
        <v>635006</v>
      </c>
      <c r="B380" s="2" t="s">
        <v>272</v>
      </c>
      <c r="C380" s="12"/>
      <c r="D380" s="12"/>
      <c r="E380" s="40">
        <v>8000</v>
      </c>
      <c r="F380" s="39">
        <v>8000</v>
      </c>
      <c r="G380" s="70">
        <v>3000</v>
      </c>
      <c r="H380" s="33">
        <v>2000</v>
      </c>
      <c r="I380" s="50">
        <v>2000</v>
      </c>
      <c r="J380" s="22"/>
    </row>
    <row r="381" spans="1:10" ht="15" customHeight="1" x14ac:dyDescent="0.3">
      <c r="A381" s="55" t="s">
        <v>137</v>
      </c>
      <c r="B381" s="2" t="s">
        <v>534</v>
      </c>
      <c r="C381" s="12">
        <v>286110</v>
      </c>
      <c r="D381" s="12">
        <v>306466</v>
      </c>
      <c r="E381" s="40">
        <v>378263</v>
      </c>
      <c r="F381" s="39">
        <v>378263</v>
      </c>
      <c r="G381" s="70">
        <v>368068</v>
      </c>
      <c r="H381" s="49">
        <v>369782</v>
      </c>
      <c r="I381" s="49">
        <v>369782</v>
      </c>
      <c r="J381" s="22"/>
    </row>
    <row r="382" spans="1:10" ht="15" customHeight="1" x14ac:dyDescent="0.3">
      <c r="A382" s="55" t="s">
        <v>137</v>
      </c>
      <c r="B382" s="2" t="s">
        <v>535</v>
      </c>
      <c r="C382" s="12">
        <v>128271</v>
      </c>
      <c r="D382" s="12">
        <v>151083</v>
      </c>
      <c r="E382" s="40">
        <v>173164</v>
      </c>
      <c r="F382" s="39">
        <v>173164</v>
      </c>
      <c r="G382" s="70">
        <v>217270</v>
      </c>
      <c r="H382" s="49">
        <v>218114</v>
      </c>
      <c r="I382" s="49">
        <v>218114</v>
      </c>
      <c r="J382" s="22"/>
    </row>
    <row r="383" spans="1:10" ht="15" customHeight="1" x14ac:dyDescent="0.3">
      <c r="A383" s="55"/>
      <c r="C383" s="12"/>
      <c r="D383" s="12"/>
      <c r="G383" s="70"/>
      <c r="H383" s="33"/>
      <c r="I383" s="50"/>
      <c r="J383" s="22"/>
    </row>
    <row r="384" spans="1:10" ht="15" customHeight="1" x14ac:dyDescent="0.3">
      <c r="A384" s="54" t="s">
        <v>271</v>
      </c>
      <c r="B384" s="1" t="s">
        <v>273</v>
      </c>
      <c r="C384" s="11">
        <f t="shared" ref="C384:I384" si="43">SUM(C385:C385)</f>
        <v>22110</v>
      </c>
      <c r="D384" s="11">
        <f t="shared" si="43"/>
        <v>19034</v>
      </c>
      <c r="E384" s="45">
        <f>SUM(E385)</f>
        <v>25760</v>
      </c>
      <c r="F384" s="44">
        <f t="shared" si="43"/>
        <v>25760</v>
      </c>
      <c r="G384" s="69">
        <f t="shared" si="43"/>
        <v>27175</v>
      </c>
      <c r="H384" s="32">
        <f t="shared" si="43"/>
        <v>28980</v>
      </c>
      <c r="I384" s="48">
        <f t="shared" si="43"/>
        <v>28980</v>
      </c>
      <c r="J384" s="22"/>
    </row>
    <row r="385" spans="1:10" ht="15" customHeight="1" x14ac:dyDescent="0.3">
      <c r="A385" s="55" t="s">
        <v>137</v>
      </c>
      <c r="B385" s="2" t="s">
        <v>536</v>
      </c>
      <c r="C385" s="12">
        <v>22110</v>
      </c>
      <c r="D385" s="12">
        <v>19034</v>
      </c>
      <c r="E385" s="40">
        <v>25760</v>
      </c>
      <c r="F385" s="39">
        <v>25760</v>
      </c>
      <c r="G385" s="70">
        <v>27175</v>
      </c>
      <c r="H385" s="33">
        <v>28980</v>
      </c>
      <c r="I385" s="50">
        <v>28980</v>
      </c>
      <c r="J385" s="22"/>
    </row>
    <row r="386" spans="1:10" ht="15" customHeight="1" x14ac:dyDescent="0.3">
      <c r="A386" s="55"/>
      <c r="C386" s="12"/>
      <c r="D386" s="12"/>
      <c r="E386" s="40"/>
      <c r="G386" s="70"/>
      <c r="H386" s="33"/>
      <c r="I386" s="50"/>
      <c r="J386" s="22"/>
    </row>
    <row r="387" spans="1:10" ht="15" customHeight="1" x14ac:dyDescent="0.3">
      <c r="A387" s="54" t="s">
        <v>275</v>
      </c>
      <c r="B387" s="1" t="s">
        <v>274</v>
      </c>
      <c r="C387" s="11">
        <f t="shared" ref="C387:I387" si="44">SUM(C388:C390)</f>
        <v>123413.26000000001</v>
      </c>
      <c r="D387" s="11">
        <f t="shared" si="44"/>
        <v>115121.9</v>
      </c>
      <c r="E387" s="45">
        <f>SUM(E388:E390)</f>
        <v>123300</v>
      </c>
      <c r="F387" s="44">
        <f t="shared" si="44"/>
        <v>123300</v>
      </c>
      <c r="G387" s="69">
        <f t="shared" si="44"/>
        <v>132264</v>
      </c>
      <c r="H387" s="32">
        <f t="shared" si="44"/>
        <v>145048</v>
      </c>
      <c r="I387" s="48">
        <f t="shared" si="44"/>
        <v>145048</v>
      </c>
      <c r="J387" s="22"/>
    </row>
    <row r="388" spans="1:10" ht="15" customHeight="1" x14ac:dyDescent="0.3">
      <c r="A388" s="55" t="s">
        <v>137</v>
      </c>
      <c r="B388" s="2" t="s">
        <v>537</v>
      </c>
      <c r="C388" s="12">
        <v>116701.74</v>
      </c>
      <c r="D388" s="12">
        <v>109100</v>
      </c>
      <c r="E388" s="40">
        <v>117000</v>
      </c>
      <c r="F388" s="39">
        <v>117000</v>
      </c>
      <c r="G388" s="70">
        <v>125964</v>
      </c>
      <c r="H388" s="33">
        <v>138748</v>
      </c>
      <c r="I388" s="50">
        <v>138748</v>
      </c>
      <c r="J388" s="22"/>
    </row>
    <row r="389" spans="1:10" ht="15" customHeight="1" x14ac:dyDescent="0.3">
      <c r="A389" s="55" t="s">
        <v>175</v>
      </c>
      <c r="B389" s="2" t="s">
        <v>538</v>
      </c>
      <c r="C389" s="12">
        <v>6400.52</v>
      </c>
      <c r="D389" s="12">
        <v>5715.9</v>
      </c>
      <c r="E389" s="40">
        <v>6000</v>
      </c>
      <c r="F389" s="39">
        <v>6000</v>
      </c>
      <c r="G389" s="70">
        <v>6000</v>
      </c>
      <c r="H389" s="33">
        <v>6000</v>
      </c>
      <c r="I389" s="50">
        <v>6000</v>
      </c>
      <c r="J389" s="22"/>
    </row>
    <row r="390" spans="1:10" ht="15" customHeight="1" x14ac:dyDescent="0.3">
      <c r="A390" s="55" t="s">
        <v>175</v>
      </c>
      <c r="B390" s="2" t="s">
        <v>56</v>
      </c>
      <c r="C390" s="12">
        <v>311</v>
      </c>
      <c r="D390" s="12">
        <v>306</v>
      </c>
      <c r="E390" s="40">
        <v>300</v>
      </c>
      <c r="F390" s="39">
        <v>300</v>
      </c>
      <c r="G390" s="70">
        <v>300</v>
      </c>
      <c r="H390" s="33">
        <v>300</v>
      </c>
      <c r="I390" s="50">
        <v>300</v>
      </c>
      <c r="J390" s="22"/>
    </row>
    <row r="391" spans="1:10" ht="15" customHeight="1" x14ac:dyDescent="0.3">
      <c r="A391" s="55"/>
      <c r="C391" s="12"/>
      <c r="D391" s="12"/>
      <c r="G391" s="70"/>
      <c r="H391" s="33"/>
      <c r="I391" s="50"/>
      <c r="J391" s="22"/>
    </row>
    <row r="392" spans="1:10" ht="15" customHeight="1" x14ac:dyDescent="0.3">
      <c r="A392" s="54" t="s">
        <v>277</v>
      </c>
      <c r="B392" s="1" t="s">
        <v>276</v>
      </c>
      <c r="C392" s="11"/>
      <c r="D392" s="11">
        <f>SUM(D393)</f>
        <v>110220</v>
      </c>
      <c r="E392" s="45">
        <f>SUM(E393:E394)</f>
        <v>197060</v>
      </c>
      <c r="F392" s="44">
        <f>SUM(F393:F394)</f>
        <v>197060</v>
      </c>
      <c r="G392" s="69">
        <f>SUM(G393:G394)</f>
        <v>225950</v>
      </c>
      <c r="H392" s="32">
        <f>SUM(H393:H394)</f>
        <v>276000</v>
      </c>
      <c r="I392" s="48">
        <f>SUM(I393:I394)</f>
        <v>305000</v>
      </c>
      <c r="J392" s="22"/>
    </row>
    <row r="393" spans="1:10" ht="15" customHeight="1" x14ac:dyDescent="0.3">
      <c r="A393" s="55" t="s">
        <v>137</v>
      </c>
      <c r="B393" s="2" t="s">
        <v>554</v>
      </c>
      <c r="C393" s="12"/>
      <c r="D393" s="12">
        <v>110220</v>
      </c>
      <c r="E393" s="40">
        <v>125670</v>
      </c>
      <c r="F393" s="39">
        <v>125670</v>
      </c>
      <c r="G393" s="70">
        <v>126082</v>
      </c>
      <c r="H393" s="33">
        <v>168000</v>
      </c>
      <c r="I393" s="50">
        <v>195000</v>
      </c>
      <c r="J393" s="22"/>
    </row>
    <row r="394" spans="1:10" ht="15" customHeight="1" x14ac:dyDescent="0.3">
      <c r="A394" s="55" t="s">
        <v>137</v>
      </c>
      <c r="B394" s="2" t="s">
        <v>553</v>
      </c>
      <c r="C394" s="12"/>
      <c r="D394" s="12"/>
      <c r="E394" s="40">
        <v>71390</v>
      </c>
      <c r="F394" s="39">
        <v>71390</v>
      </c>
      <c r="G394" s="70">
        <v>99868</v>
      </c>
      <c r="H394" s="33">
        <v>108000</v>
      </c>
      <c r="I394" s="50">
        <v>110000</v>
      </c>
      <c r="J394" s="22"/>
    </row>
    <row r="395" spans="1:10" ht="15" customHeight="1" x14ac:dyDescent="0.3">
      <c r="A395" s="55"/>
      <c r="C395" s="12"/>
      <c r="D395" s="12"/>
      <c r="E395" s="40"/>
      <c r="G395" s="70"/>
      <c r="H395" s="33"/>
      <c r="I395" s="50"/>
      <c r="J395" s="22"/>
    </row>
    <row r="396" spans="1:10" ht="15" customHeight="1" x14ac:dyDescent="0.3">
      <c r="A396" s="54" t="s">
        <v>279</v>
      </c>
      <c r="B396" s="1" t="s">
        <v>278</v>
      </c>
      <c r="C396" s="11">
        <f>SUM(C397:C404)</f>
        <v>449463.45999999996</v>
      </c>
      <c r="D396" s="11">
        <f>SUM(D397:D404)</f>
        <v>509210.13</v>
      </c>
      <c r="E396" s="45">
        <f>E397+E399+E401</f>
        <v>426960</v>
      </c>
      <c r="F396" s="44">
        <f>F397+F399+F401+F403</f>
        <v>471641</v>
      </c>
      <c r="G396" s="69">
        <f>G397+G399+G401+G403</f>
        <v>481360</v>
      </c>
      <c r="H396" s="32">
        <f>H397+H399+H401+H403</f>
        <v>471360</v>
      </c>
      <c r="I396" s="32">
        <f>I397+I399+I401+I403</f>
        <v>461360</v>
      </c>
      <c r="J396" s="22"/>
    </row>
    <row r="397" spans="1:10" ht="15" customHeight="1" x14ac:dyDescent="0.3">
      <c r="A397" s="55">
        <v>637005</v>
      </c>
      <c r="B397" s="2" t="s">
        <v>280</v>
      </c>
      <c r="C397" s="12"/>
      <c r="D397" s="12">
        <v>396</v>
      </c>
      <c r="E397" s="40">
        <v>600</v>
      </c>
      <c r="F397" s="39">
        <v>600</v>
      </c>
      <c r="G397" s="70">
        <v>600</v>
      </c>
      <c r="H397" s="33">
        <v>600</v>
      </c>
      <c r="I397" s="50">
        <v>600</v>
      </c>
      <c r="J397" s="22"/>
    </row>
    <row r="398" spans="1:10" ht="15" customHeight="1" x14ac:dyDescent="0.3">
      <c r="A398" s="55">
        <v>637037</v>
      </c>
      <c r="B398" s="2" t="s">
        <v>281</v>
      </c>
      <c r="C398" s="12">
        <v>16250.3</v>
      </c>
      <c r="D398" s="12"/>
      <c r="G398" s="70"/>
      <c r="H398" s="33"/>
      <c r="I398" s="50"/>
      <c r="J398" s="22"/>
    </row>
    <row r="399" spans="1:10" ht="15" customHeight="1" x14ac:dyDescent="0.3">
      <c r="A399" s="55" t="s">
        <v>137</v>
      </c>
      <c r="B399" s="2" t="s">
        <v>539</v>
      </c>
      <c r="C399" s="12">
        <v>175397</v>
      </c>
      <c r="D399" s="12">
        <v>110328</v>
      </c>
      <c r="E399" s="40">
        <v>171000</v>
      </c>
      <c r="F399" s="39">
        <v>159086</v>
      </c>
      <c r="G399" s="70">
        <v>175400</v>
      </c>
      <c r="H399" s="33">
        <v>175400</v>
      </c>
      <c r="I399" s="50">
        <v>175400</v>
      </c>
      <c r="J399" s="22"/>
    </row>
    <row r="400" spans="1:10" ht="15" customHeight="1" x14ac:dyDescent="0.3">
      <c r="A400" s="55" t="s">
        <v>137</v>
      </c>
      <c r="B400" s="2" t="s">
        <v>282</v>
      </c>
      <c r="C400" s="12">
        <v>2456.16</v>
      </c>
      <c r="D400" s="12"/>
      <c r="G400" s="70"/>
      <c r="H400" s="33"/>
      <c r="I400" s="50"/>
      <c r="J400" s="22"/>
    </row>
    <row r="401" spans="1:10" ht="15" customHeight="1" x14ac:dyDescent="0.3">
      <c r="A401" s="55" t="s">
        <v>137</v>
      </c>
      <c r="B401" s="2" t="s">
        <v>540</v>
      </c>
      <c r="C401" s="12">
        <v>255360</v>
      </c>
      <c r="D401" s="12">
        <v>215520</v>
      </c>
      <c r="E401" s="40">
        <v>255360</v>
      </c>
      <c r="F401" s="39">
        <v>255360</v>
      </c>
      <c r="G401" s="70">
        <v>255360</v>
      </c>
      <c r="H401" s="33">
        <v>255360</v>
      </c>
      <c r="I401" s="50">
        <v>255360</v>
      </c>
      <c r="J401" s="22"/>
    </row>
    <row r="402" spans="1:10" ht="15" customHeight="1" x14ac:dyDescent="0.3">
      <c r="A402" s="55" t="s">
        <v>137</v>
      </c>
      <c r="B402" s="2" t="s">
        <v>541</v>
      </c>
      <c r="C402" s="12"/>
      <c r="D402" s="12">
        <v>2997</v>
      </c>
      <c r="E402" s="40"/>
      <c r="G402" s="70"/>
      <c r="H402" s="33"/>
      <c r="I402" s="50"/>
      <c r="J402" s="22"/>
    </row>
    <row r="403" spans="1:10" ht="15" customHeight="1" x14ac:dyDescent="0.3">
      <c r="A403" s="55" t="s">
        <v>175</v>
      </c>
      <c r="B403" s="2" t="s">
        <v>283</v>
      </c>
      <c r="C403" s="12"/>
      <c r="D403" s="12">
        <v>140129.13</v>
      </c>
      <c r="F403" s="39">
        <v>56595</v>
      </c>
      <c r="G403" s="70">
        <v>50000</v>
      </c>
      <c r="H403" s="33">
        <v>40000</v>
      </c>
      <c r="I403" s="50">
        <v>30000</v>
      </c>
      <c r="J403" s="22"/>
    </row>
    <row r="404" spans="1:10" ht="15" customHeight="1" x14ac:dyDescent="0.3">
      <c r="A404" s="55" t="s">
        <v>86</v>
      </c>
      <c r="B404" s="2" t="s">
        <v>284</v>
      </c>
      <c r="C404" s="12"/>
      <c r="D404" s="12">
        <v>39840</v>
      </c>
      <c r="G404" s="70"/>
      <c r="H404" s="33"/>
      <c r="I404" s="50"/>
      <c r="J404" s="22"/>
    </row>
    <row r="405" spans="1:10" ht="15" customHeight="1" x14ac:dyDescent="0.3">
      <c r="A405" s="55"/>
      <c r="C405" s="12"/>
      <c r="D405" s="12"/>
      <c r="E405" s="40"/>
      <c r="G405" s="70"/>
      <c r="H405" s="33"/>
      <c r="I405" s="50"/>
      <c r="J405" s="22"/>
    </row>
    <row r="406" spans="1:10" ht="15" customHeight="1" x14ac:dyDescent="0.3">
      <c r="A406" s="54" t="s">
        <v>286</v>
      </c>
      <c r="B406" s="1" t="s">
        <v>285</v>
      </c>
      <c r="C406" s="11">
        <f t="shared" ref="C406:I406" si="45">SUM(C407:C408)</f>
        <v>1522.2</v>
      </c>
      <c r="D406" s="11">
        <f t="shared" si="45"/>
        <v>1581.2</v>
      </c>
      <c r="E406" s="45">
        <f>E407+E408</f>
        <v>2000</v>
      </c>
      <c r="F406" s="44">
        <f>SUM(F407:F408)</f>
        <v>2000</v>
      </c>
      <c r="G406" s="69">
        <f t="shared" si="45"/>
        <v>2000</v>
      </c>
      <c r="H406" s="32">
        <f t="shared" si="45"/>
        <v>2000</v>
      </c>
      <c r="I406" s="48">
        <f t="shared" si="45"/>
        <v>2000</v>
      </c>
      <c r="J406" s="22"/>
    </row>
    <row r="407" spans="1:10" ht="15" customHeight="1" x14ac:dyDescent="0.3">
      <c r="A407" s="55" t="s">
        <v>137</v>
      </c>
      <c r="B407" s="2" t="s">
        <v>287</v>
      </c>
      <c r="C407" s="12">
        <v>952.2</v>
      </c>
      <c r="D407" s="12">
        <v>1411.2</v>
      </c>
      <c r="E407" s="39">
        <v>1000</v>
      </c>
      <c r="F407" s="39">
        <v>1000</v>
      </c>
      <c r="G407" s="70">
        <v>1000</v>
      </c>
      <c r="H407" s="33">
        <v>1000</v>
      </c>
      <c r="I407" s="50">
        <v>1000</v>
      </c>
      <c r="J407" s="22"/>
    </row>
    <row r="408" spans="1:10" ht="15" customHeight="1" x14ac:dyDescent="0.3">
      <c r="A408" s="55" t="s">
        <v>137</v>
      </c>
      <c r="B408" s="2" t="s">
        <v>288</v>
      </c>
      <c r="C408" s="12">
        <v>570</v>
      </c>
      <c r="D408" s="12">
        <v>170</v>
      </c>
      <c r="E408" s="39">
        <v>1000</v>
      </c>
      <c r="F408" s="39">
        <v>1000</v>
      </c>
      <c r="G408" s="70">
        <v>1000</v>
      </c>
      <c r="H408" s="33">
        <v>1000</v>
      </c>
      <c r="I408" s="50">
        <v>1000</v>
      </c>
      <c r="J408" s="22"/>
    </row>
    <row r="409" spans="1:10" ht="15" customHeight="1" x14ac:dyDescent="0.3">
      <c r="A409" s="55"/>
      <c r="C409" s="12"/>
      <c r="D409" s="12"/>
      <c r="E409" s="40"/>
      <c r="G409" s="70"/>
      <c r="H409" s="33"/>
      <c r="I409" s="50"/>
      <c r="J409" s="22"/>
    </row>
    <row r="410" spans="1:10" ht="15" customHeight="1" x14ac:dyDescent="0.3">
      <c r="A410" s="54" t="s">
        <v>290</v>
      </c>
      <c r="B410" s="1" t="s">
        <v>289</v>
      </c>
      <c r="C410" s="11">
        <f t="shared" ref="C410:I410" si="46">SUM(C411:C419)</f>
        <v>21144.870000000003</v>
      </c>
      <c r="D410" s="11">
        <f t="shared" si="46"/>
        <v>8381.0600000000013</v>
      </c>
      <c r="E410" s="44">
        <f>SUM(E411:E419)</f>
        <v>12920</v>
      </c>
      <c r="F410" s="44">
        <f t="shared" si="46"/>
        <v>10458</v>
      </c>
      <c r="G410" s="69">
        <f t="shared" si="46"/>
        <v>9920</v>
      </c>
      <c r="H410" s="32">
        <f t="shared" si="46"/>
        <v>9920</v>
      </c>
      <c r="I410" s="48">
        <f t="shared" si="46"/>
        <v>9920</v>
      </c>
      <c r="J410" s="22"/>
    </row>
    <row r="411" spans="1:10" ht="15" customHeight="1" x14ac:dyDescent="0.3">
      <c r="A411" s="55" t="s">
        <v>86</v>
      </c>
      <c r="B411" s="2" t="s">
        <v>291</v>
      </c>
      <c r="C411" s="12">
        <v>1678.95</v>
      </c>
      <c r="D411" s="12">
        <v>0</v>
      </c>
      <c r="E411" s="39">
        <v>3000</v>
      </c>
      <c r="F411" s="39">
        <v>538</v>
      </c>
      <c r="G411" s="70">
        <v>1000</v>
      </c>
      <c r="H411" s="33">
        <v>1000</v>
      </c>
      <c r="I411" s="50">
        <v>1000</v>
      </c>
      <c r="J411" s="22"/>
    </row>
    <row r="412" spans="1:10" ht="15" customHeight="1" x14ac:dyDescent="0.3">
      <c r="A412" s="55" t="s">
        <v>86</v>
      </c>
      <c r="B412" s="2" t="s">
        <v>292</v>
      </c>
      <c r="C412" s="12">
        <v>3871.7</v>
      </c>
      <c r="D412" s="12">
        <v>3760.26</v>
      </c>
      <c r="E412" s="40">
        <v>3600</v>
      </c>
      <c r="F412" s="39">
        <v>3600</v>
      </c>
      <c r="G412" s="70">
        <v>3100</v>
      </c>
      <c r="H412" s="33">
        <v>3100</v>
      </c>
      <c r="I412" s="50">
        <v>3100</v>
      </c>
      <c r="J412" s="22"/>
    </row>
    <row r="413" spans="1:10" ht="15" customHeight="1" x14ac:dyDescent="0.3">
      <c r="A413" s="55" t="s">
        <v>86</v>
      </c>
      <c r="B413" s="2" t="s">
        <v>293</v>
      </c>
      <c r="C413" s="12">
        <v>1234.8</v>
      </c>
      <c r="D413" s="12">
        <v>1175</v>
      </c>
      <c r="E413" s="40">
        <v>2200</v>
      </c>
      <c r="F413" s="39">
        <v>2200</v>
      </c>
      <c r="G413" s="70">
        <v>2000</v>
      </c>
      <c r="H413" s="33">
        <v>2000</v>
      </c>
      <c r="I413" s="50">
        <v>2000</v>
      </c>
      <c r="J413" s="22"/>
    </row>
    <row r="414" spans="1:10" ht="15" customHeight="1" x14ac:dyDescent="0.3">
      <c r="A414" s="55" t="s">
        <v>86</v>
      </c>
      <c r="B414" s="2" t="s">
        <v>294</v>
      </c>
      <c r="C414" s="12">
        <v>2060</v>
      </c>
      <c r="D414" s="12">
        <v>2273</v>
      </c>
      <c r="E414" s="39">
        <v>3200</v>
      </c>
      <c r="F414" s="39">
        <v>3200</v>
      </c>
      <c r="G414" s="70">
        <v>2900</v>
      </c>
      <c r="H414" s="33">
        <v>2900</v>
      </c>
      <c r="I414" s="50">
        <v>2900</v>
      </c>
      <c r="J414" s="22"/>
    </row>
    <row r="415" spans="1:10" ht="15" customHeight="1" x14ac:dyDescent="0.3">
      <c r="A415" s="55" t="s">
        <v>86</v>
      </c>
      <c r="B415" s="2" t="s">
        <v>295</v>
      </c>
      <c r="C415" s="12">
        <v>10925.78</v>
      </c>
      <c r="D415" s="12"/>
      <c r="E415" s="40"/>
      <c r="G415" s="70"/>
      <c r="H415" s="33"/>
      <c r="I415" s="50"/>
      <c r="J415" s="22"/>
    </row>
    <row r="416" spans="1:10" ht="15" customHeight="1" x14ac:dyDescent="0.3">
      <c r="A416" s="55" t="s">
        <v>86</v>
      </c>
      <c r="B416" s="2" t="s">
        <v>296</v>
      </c>
      <c r="C416" s="12">
        <v>132.80000000000001</v>
      </c>
      <c r="D416" s="12">
        <v>99.6</v>
      </c>
      <c r="E416" s="40">
        <v>130</v>
      </c>
      <c r="F416" s="39">
        <v>130</v>
      </c>
      <c r="G416" s="70">
        <v>130</v>
      </c>
      <c r="H416" s="33">
        <v>130</v>
      </c>
      <c r="I416" s="50">
        <v>130</v>
      </c>
      <c r="J416" s="22"/>
    </row>
    <row r="417" spans="1:10" ht="15" customHeight="1" x14ac:dyDescent="0.3">
      <c r="A417" s="55" t="s">
        <v>137</v>
      </c>
      <c r="B417" s="2" t="s">
        <v>297</v>
      </c>
      <c r="C417" s="12">
        <v>747</v>
      </c>
      <c r="D417" s="12">
        <v>614.20000000000005</v>
      </c>
      <c r="E417" s="40">
        <v>790</v>
      </c>
      <c r="F417" s="39">
        <v>790</v>
      </c>
      <c r="G417" s="70">
        <v>790</v>
      </c>
      <c r="H417" s="33">
        <v>790</v>
      </c>
      <c r="I417" s="50">
        <v>790</v>
      </c>
      <c r="J417" s="22"/>
    </row>
    <row r="418" spans="1:10" ht="15" customHeight="1" x14ac:dyDescent="0.3">
      <c r="A418" s="55" t="s">
        <v>137</v>
      </c>
      <c r="B418" s="2" t="s">
        <v>299</v>
      </c>
      <c r="C418" s="12">
        <v>154.62</v>
      </c>
      <c r="D418" s="12"/>
      <c r="E418" s="40"/>
      <c r="G418" s="70"/>
      <c r="H418" s="33"/>
      <c r="I418" s="50"/>
      <c r="J418" s="22"/>
    </row>
    <row r="419" spans="1:10" ht="15" customHeight="1" x14ac:dyDescent="0.3">
      <c r="A419" s="55" t="s">
        <v>175</v>
      </c>
      <c r="B419" s="2" t="s">
        <v>298</v>
      </c>
      <c r="C419" s="12">
        <v>339.22</v>
      </c>
      <c r="D419" s="12">
        <v>459</v>
      </c>
      <c r="G419" s="70"/>
      <c r="H419" s="33"/>
      <c r="I419" s="50"/>
      <c r="J419" s="22"/>
    </row>
    <row r="420" spans="1:10" ht="15" customHeight="1" x14ac:dyDescent="0.3">
      <c r="A420" s="55"/>
      <c r="C420" s="12"/>
      <c r="D420" s="12"/>
      <c r="E420" s="40"/>
      <c r="G420" s="70"/>
      <c r="H420" s="33"/>
      <c r="I420" s="50"/>
      <c r="J420" s="22"/>
    </row>
    <row r="421" spans="1:10" ht="15" customHeight="1" x14ac:dyDescent="0.3">
      <c r="A421" s="55"/>
      <c r="B421" s="1" t="s">
        <v>300</v>
      </c>
      <c r="C421" s="11">
        <f t="shared" ref="C421:I421" si="47">C115+C175+C180+C184+C189+C194+C197+C200+C212+C216+C223+C230+C234+C240+C261+C268+C272+C278+C283+C286+C322+C338+C375+C378+C384+C387+C406++C392+C410+C317+C396</f>
        <v>4941154.13</v>
      </c>
      <c r="D421" s="11">
        <f t="shared" si="47"/>
        <v>5173781.17</v>
      </c>
      <c r="E421" s="45">
        <f t="shared" si="47"/>
        <v>5861165</v>
      </c>
      <c r="F421" s="44">
        <f t="shared" si="47"/>
        <v>5881142</v>
      </c>
      <c r="G421" s="69">
        <f t="shared" si="47"/>
        <v>6237121</v>
      </c>
      <c r="H421" s="36">
        <f t="shared" si="47"/>
        <v>6271715.6600000001</v>
      </c>
      <c r="I421" s="51">
        <f t="shared" si="47"/>
        <v>6384885.2017999999</v>
      </c>
      <c r="J421" s="22"/>
    </row>
    <row r="422" spans="1:10" ht="15" customHeight="1" x14ac:dyDescent="0.3">
      <c r="A422" s="55"/>
      <c r="C422" s="12"/>
      <c r="D422" s="12"/>
      <c r="E422" s="40"/>
      <c r="G422" s="70"/>
      <c r="H422" s="33"/>
      <c r="I422" s="50"/>
      <c r="J422" s="22"/>
    </row>
    <row r="423" spans="1:10" ht="15" customHeight="1" x14ac:dyDescent="0.3">
      <c r="A423" s="54"/>
      <c r="B423" s="27" t="s">
        <v>301</v>
      </c>
      <c r="C423" s="12"/>
      <c r="D423" s="12"/>
      <c r="E423" s="40"/>
      <c r="G423" s="70"/>
      <c r="H423" s="33"/>
      <c r="I423" s="50"/>
      <c r="J423" s="22"/>
    </row>
    <row r="424" spans="1:10" ht="15" customHeight="1" x14ac:dyDescent="0.3">
      <c r="A424" s="55"/>
      <c r="C424" s="12"/>
      <c r="D424" s="12"/>
      <c r="E424" s="40"/>
      <c r="G424" s="70"/>
      <c r="H424" s="33"/>
      <c r="I424" s="50"/>
      <c r="J424" s="22"/>
    </row>
    <row r="425" spans="1:10" ht="15" customHeight="1" x14ac:dyDescent="0.3">
      <c r="A425" s="54" t="s">
        <v>302</v>
      </c>
      <c r="B425" s="1" t="s">
        <v>303</v>
      </c>
      <c r="C425" s="11">
        <f>SUM(C426:C427)</f>
        <v>50009.27</v>
      </c>
      <c r="D425" s="11">
        <f>SUM(D426:D427)</f>
        <v>0</v>
      </c>
      <c r="E425" s="45">
        <f>SUM(E426:E431)</f>
        <v>228000</v>
      </c>
      <c r="F425" s="44">
        <f>SUM(F426:F428)</f>
        <v>0</v>
      </c>
      <c r="G425" s="69">
        <f>SUM(G426:G431)</f>
        <v>85000</v>
      </c>
      <c r="H425" s="32">
        <f>SUM(H426:H431)</f>
        <v>27000</v>
      </c>
      <c r="I425" s="48">
        <f>SUM(I426:I431)</f>
        <v>27000</v>
      </c>
      <c r="J425" s="22"/>
    </row>
    <row r="426" spans="1:10" ht="15" customHeight="1" x14ac:dyDescent="0.3">
      <c r="A426" s="55" t="s">
        <v>304</v>
      </c>
      <c r="B426" s="2" t="s">
        <v>305</v>
      </c>
      <c r="C426" s="12">
        <v>50009.27</v>
      </c>
      <c r="D426" s="12"/>
      <c r="E426" s="40"/>
      <c r="G426" s="70"/>
      <c r="H426" s="33"/>
      <c r="I426" s="50"/>
      <c r="J426" s="22"/>
    </row>
    <row r="427" spans="1:10" ht="15" customHeight="1" x14ac:dyDescent="0.3">
      <c r="A427" s="55" t="s">
        <v>304</v>
      </c>
      <c r="B427" s="2" t="s">
        <v>306</v>
      </c>
      <c r="C427" s="12"/>
      <c r="D427" s="12"/>
      <c r="E427" s="40">
        <v>2000</v>
      </c>
      <c r="F427" s="39">
        <v>0</v>
      </c>
      <c r="G427" s="70">
        <v>5000</v>
      </c>
      <c r="H427" s="33">
        <v>2000</v>
      </c>
      <c r="I427" s="50">
        <v>2000</v>
      </c>
      <c r="J427" s="22"/>
    </row>
    <row r="428" spans="1:10" ht="15" customHeight="1" x14ac:dyDescent="0.3">
      <c r="A428" s="55" t="s">
        <v>304</v>
      </c>
      <c r="B428" s="2" t="s">
        <v>307</v>
      </c>
      <c r="C428" s="12"/>
      <c r="D428" s="12"/>
      <c r="E428" s="40">
        <v>226000</v>
      </c>
      <c r="F428" s="39">
        <v>0</v>
      </c>
      <c r="G428" s="70"/>
      <c r="H428" s="33"/>
      <c r="I428" s="50"/>
      <c r="J428" s="22"/>
    </row>
    <row r="429" spans="1:10" ht="15" customHeight="1" x14ac:dyDescent="0.3">
      <c r="A429" s="55" t="s">
        <v>304</v>
      </c>
      <c r="B429" s="2" t="s">
        <v>402</v>
      </c>
      <c r="C429" s="12"/>
      <c r="D429" s="12"/>
      <c r="E429" s="40"/>
      <c r="F429" s="39">
        <v>70000</v>
      </c>
      <c r="G429" s="70">
        <v>50000</v>
      </c>
      <c r="H429" s="33"/>
      <c r="I429" s="50"/>
      <c r="J429" s="22"/>
    </row>
    <row r="430" spans="1:10" ht="15" customHeight="1" x14ac:dyDescent="0.3">
      <c r="A430" s="55" t="s">
        <v>304</v>
      </c>
      <c r="B430" s="2" t="s">
        <v>449</v>
      </c>
      <c r="C430" s="12"/>
      <c r="D430" s="12"/>
      <c r="E430" s="40"/>
      <c r="G430" s="70">
        <v>15000</v>
      </c>
      <c r="H430" s="33">
        <v>10000</v>
      </c>
      <c r="I430" s="50">
        <v>10000</v>
      </c>
      <c r="J430" s="22"/>
    </row>
    <row r="431" spans="1:10" ht="15" customHeight="1" x14ac:dyDescent="0.3">
      <c r="A431" s="55" t="s">
        <v>304</v>
      </c>
      <c r="B431" s="2" t="s">
        <v>466</v>
      </c>
      <c r="C431" s="12"/>
      <c r="D431" s="12"/>
      <c r="E431" s="40"/>
      <c r="G431" s="70">
        <v>15000</v>
      </c>
      <c r="H431" s="33">
        <v>15000</v>
      </c>
      <c r="I431" s="50">
        <v>15000</v>
      </c>
      <c r="J431" s="22"/>
    </row>
    <row r="432" spans="1:10" ht="15" customHeight="1" x14ac:dyDescent="0.3">
      <c r="A432" s="55"/>
      <c r="C432" s="12"/>
      <c r="D432" s="12"/>
      <c r="E432" s="40"/>
      <c r="G432" s="70"/>
      <c r="H432" s="33"/>
      <c r="I432" s="50"/>
      <c r="J432" s="22"/>
    </row>
    <row r="433" spans="1:10" ht="15" customHeight="1" x14ac:dyDescent="0.3">
      <c r="A433" s="54" t="s">
        <v>308</v>
      </c>
      <c r="B433" s="1" t="s">
        <v>159</v>
      </c>
      <c r="C433" s="11">
        <f t="shared" ref="C433:I433" si="48">SUM(C434:C434)</f>
        <v>2841.6</v>
      </c>
      <c r="D433" s="11">
        <f t="shared" si="48"/>
        <v>0</v>
      </c>
      <c r="E433" s="45">
        <v>0</v>
      </c>
      <c r="F433" s="44">
        <f t="shared" si="48"/>
        <v>0</v>
      </c>
      <c r="G433" s="69">
        <f t="shared" si="48"/>
        <v>0</v>
      </c>
      <c r="H433" s="32">
        <f t="shared" si="48"/>
        <v>0</v>
      </c>
      <c r="I433" s="48">
        <f t="shared" si="48"/>
        <v>0</v>
      </c>
      <c r="J433" s="22"/>
    </row>
    <row r="434" spans="1:10" ht="15" customHeight="1" x14ac:dyDescent="0.3">
      <c r="A434" s="55" t="s">
        <v>304</v>
      </c>
      <c r="B434" s="2" t="s">
        <v>309</v>
      </c>
      <c r="C434" s="12">
        <v>2841.6</v>
      </c>
      <c r="D434" s="12"/>
      <c r="E434" s="40"/>
      <c r="G434" s="70"/>
      <c r="H434" s="33"/>
      <c r="I434" s="50"/>
      <c r="J434" s="22"/>
    </row>
    <row r="435" spans="1:10" ht="15" customHeight="1" x14ac:dyDescent="0.3">
      <c r="A435" s="55"/>
      <c r="C435" s="12"/>
      <c r="D435" s="12"/>
      <c r="E435" s="40"/>
      <c r="G435" s="70"/>
      <c r="H435" s="33"/>
      <c r="I435" s="50"/>
      <c r="J435" s="22"/>
    </row>
    <row r="436" spans="1:10" ht="15" customHeight="1" x14ac:dyDescent="0.3">
      <c r="A436" s="54" t="s">
        <v>310</v>
      </c>
      <c r="B436" s="1" t="s">
        <v>165</v>
      </c>
      <c r="C436" s="11">
        <f>SUM(C437:C438)</f>
        <v>7200</v>
      </c>
      <c r="D436" s="11">
        <f t="shared" ref="D436:I436" si="49">SUM(D437)</f>
        <v>0</v>
      </c>
      <c r="E436" s="45">
        <v>0</v>
      </c>
      <c r="F436" s="44">
        <f t="shared" si="49"/>
        <v>0</v>
      </c>
      <c r="G436" s="69">
        <f t="shared" si="49"/>
        <v>0</v>
      </c>
      <c r="H436" s="32">
        <f t="shared" si="49"/>
        <v>0</v>
      </c>
      <c r="I436" s="48">
        <f t="shared" si="49"/>
        <v>0</v>
      </c>
      <c r="J436" s="22"/>
    </row>
    <row r="437" spans="1:10" ht="15" customHeight="1" x14ac:dyDescent="0.3">
      <c r="A437" s="55" t="s">
        <v>304</v>
      </c>
      <c r="B437" s="2" t="s">
        <v>311</v>
      </c>
      <c r="C437" s="12">
        <v>7200</v>
      </c>
      <c r="D437" s="12"/>
      <c r="E437" s="40"/>
      <c r="G437" s="70"/>
      <c r="H437" s="33"/>
      <c r="I437" s="50"/>
      <c r="J437" s="22"/>
    </row>
    <row r="438" spans="1:10" ht="15" customHeight="1" x14ac:dyDescent="0.3">
      <c r="A438" s="55"/>
      <c r="C438" s="12"/>
      <c r="D438" s="12"/>
      <c r="E438" s="40"/>
      <c r="G438" s="70"/>
      <c r="H438" s="33"/>
      <c r="I438" s="50"/>
      <c r="J438" s="22"/>
    </row>
    <row r="439" spans="1:10" ht="15" customHeight="1" x14ac:dyDescent="0.3">
      <c r="A439" s="54" t="s">
        <v>312</v>
      </c>
      <c r="B439" s="1" t="s">
        <v>313</v>
      </c>
      <c r="C439" s="11">
        <f t="shared" ref="C439:I439" si="50">SUM(C440:C468)</f>
        <v>394816.13000000006</v>
      </c>
      <c r="D439" s="11">
        <f t="shared" si="50"/>
        <v>128314.96</v>
      </c>
      <c r="E439" s="45">
        <f>SUM(E440:E468)</f>
        <v>603539</v>
      </c>
      <c r="F439" s="44">
        <f t="shared" si="50"/>
        <v>171440</v>
      </c>
      <c r="G439" s="69">
        <f t="shared" si="50"/>
        <v>1131000</v>
      </c>
      <c r="H439" s="32">
        <f t="shared" si="50"/>
        <v>252000</v>
      </c>
      <c r="I439" s="48">
        <f t="shared" si="50"/>
        <v>200000</v>
      </c>
      <c r="J439" s="23"/>
    </row>
    <row r="440" spans="1:10" ht="15" customHeight="1" x14ac:dyDescent="0.3">
      <c r="A440" s="55" t="s">
        <v>304</v>
      </c>
      <c r="B440" s="2" t="s">
        <v>314</v>
      </c>
      <c r="C440" s="12">
        <v>13643.98</v>
      </c>
      <c r="D440" s="12">
        <v>536.65</v>
      </c>
      <c r="E440" s="40">
        <v>300000</v>
      </c>
      <c r="F440" s="39">
        <v>20000</v>
      </c>
      <c r="G440" s="70">
        <v>300000</v>
      </c>
      <c r="H440" s="33">
        <v>200000</v>
      </c>
      <c r="I440" s="50">
        <v>200000</v>
      </c>
      <c r="J440" s="22"/>
    </row>
    <row r="441" spans="1:10" ht="15" customHeight="1" x14ac:dyDescent="0.3">
      <c r="A441" s="55" t="s">
        <v>304</v>
      </c>
      <c r="B441" s="2" t="s">
        <v>412</v>
      </c>
      <c r="C441" s="12"/>
      <c r="D441" s="12"/>
      <c r="E441" s="40">
        <v>170000</v>
      </c>
      <c r="G441" s="70">
        <v>240000</v>
      </c>
      <c r="H441" s="33"/>
      <c r="I441" s="50"/>
      <c r="J441" s="22"/>
    </row>
    <row r="442" spans="1:10" ht="15" customHeight="1" x14ac:dyDescent="0.3">
      <c r="A442" s="55" t="s">
        <v>304</v>
      </c>
      <c r="B442" s="2" t="s">
        <v>453</v>
      </c>
      <c r="C442" s="12"/>
      <c r="D442" s="12"/>
      <c r="G442" s="70">
        <v>200000</v>
      </c>
      <c r="H442" s="33"/>
      <c r="I442" s="50"/>
      <c r="J442" s="22"/>
    </row>
    <row r="443" spans="1:10" ht="15" customHeight="1" x14ac:dyDescent="0.3">
      <c r="A443" s="55" t="s">
        <v>304</v>
      </c>
      <c r="B443" s="2" t="s">
        <v>460</v>
      </c>
      <c r="C443" s="12"/>
      <c r="D443" s="12"/>
      <c r="E443" s="40"/>
      <c r="G443" s="70">
        <v>32000</v>
      </c>
      <c r="H443" s="33"/>
      <c r="I443" s="50"/>
      <c r="J443" s="22"/>
    </row>
    <row r="444" spans="1:10" ht="15" customHeight="1" x14ac:dyDescent="0.3">
      <c r="A444" s="55" t="s">
        <v>304</v>
      </c>
      <c r="B444" s="2" t="s">
        <v>454</v>
      </c>
      <c r="C444" s="12"/>
      <c r="D444" s="12"/>
      <c r="E444" s="40"/>
      <c r="G444" s="70"/>
      <c r="H444" s="33">
        <v>52000</v>
      </c>
      <c r="I444" s="50"/>
      <c r="J444" s="22"/>
    </row>
    <row r="445" spans="1:10" ht="15" customHeight="1" x14ac:dyDescent="0.3">
      <c r="A445" s="55" t="s">
        <v>304</v>
      </c>
      <c r="B445" s="2" t="s">
        <v>467</v>
      </c>
      <c r="C445" s="12"/>
      <c r="D445" s="12"/>
      <c r="E445" s="40"/>
      <c r="G445" s="70">
        <v>7000</v>
      </c>
      <c r="H445" s="33"/>
      <c r="I445" s="50"/>
      <c r="J445" s="22"/>
    </row>
    <row r="446" spans="1:10" ht="15" customHeight="1" x14ac:dyDescent="0.3">
      <c r="A446" s="55" t="s">
        <v>304</v>
      </c>
      <c r="B446" s="2" t="s">
        <v>471</v>
      </c>
      <c r="C446" s="12"/>
      <c r="D446" s="12"/>
      <c r="E446" s="40"/>
      <c r="F446" s="39">
        <v>0</v>
      </c>
      <c r="G446" s="70">
        <v>54000</v>
      </c>
      <c r="H446" s="33"/>
      <c r="I446" s="50"/>
      <c r="J446" s="22"/>
    </row>
    <row r="447" spans="1:10" ht="15" customHeight="1" x14ac:dyDescent="0.3">
      <c r="A447" s="55" t="s">
        <v>344</v>
      </c>
      <c r="B447" s="2" t="s">
        <v>542</v>
      </c>
      <c r="C447" s="12"/>
      <c r="D447" s="12"/>
      <c r="E447" s="40"/>
      <c r="G447" s="70">
        <v>200000</v>
      </c>
      <c r="H447" s="33"/>
      <c r="I447" s="50"/>
      <c r="J447" s="22"/>
    </row>
    <row r="448" spans="1:10" ht="15" customHeight="1" x14ac:dyDescent="0.3">
      <c r="A448" s="55" t="s">
        <v>344</v>
      </c>
      <c r="B448" s="2" t="s">
        <v>543</v>
      </c>
      <c r="C448" s="12"/>
      <c r="D448" s="12"/>
      <c r="E448" s="40"/>
      <c r="G448" s="70">
        <v>35000</v>
      </c>
      <c r="H448" s="33"/>
      <c r="I448" s="50"/>
      <c r="J448" s="22"/>
    </row>
    <row r="449" spans="1:10" ht="15" customHeight="1" x14ac:dyDescent="0.3">
      <c r="A449" s="55" t="s">
        <v>304</v>
      </c>
      <c r="B449" s="2" t="s">
        <v>315</v>
      </c>
      <c r="C449" s="12"/>
      <c r="D449" s="12"/>
      <c r="E449" s="40">
        <v>30000</v>
      </c>
      <c r="F449" s="39">
        <v>30000</v>
      </c>
      <c r="G449" s="70"/>
      <c r="H449" s="33"/>
      <c r="I449" s="50"/>
      <c r="J449" s="22"/>
    </row>
    <row r="450" spans="1:10" ht="15" customHeight="1" x14ac:dyDescent="0.3">
      <c r="A450" s="55" t="s">
        <v>304</v>
      </c>
      <c r="B450" s="2" t="s">
        <v>316</v>
      </c>
      <c r="C450" s="12"/>
      <c r="D450" s="12">
        <v>6505.66</v>
      </c>
      <c r="E450" s="40"/>
      <c r="G450" s="70"/>
      <c r="H450" s="33"/>
      <c r="I450" s="50"/>
      <c r="J450" s="22"/>
    </row>
    <row r="451" spans="1:10" ht="15" customHeight="1" x14ac:dyDescent="0.3">
      <c r="A451" s="55" t="s">
        <v>304</v>
      </c>
      <c r="B451" s="2" t="s">
        <v>317</v>
      </c>
      <c r="C451" s="12"/>
      <c r="D451" s="12">
        <v>30026.74</v>
      </c>
      <c r="E451" s="40">
        <v>3000</v>
      </c>
      <c r="F451" s="39">
        <v>1920</v>
      </c>
      <c r="G451" s="70"/>
      <c r="H451" s="33"/>
      <c r="I451" s="50"/>
      <c r="J451" s="22"/>
    </row>
    <row r="452" spans="1:10" ht="15" customHeight="1" x14ac:dyDescent="0.3">
      <c r="A452" s="55" t="s">
        <v>304</v>
      </c>
      <c r="B452" s="2" t="s">
        <v>318</v>
      </c>
      <c r="C452" s="12"/>
      <c r="D452" s="12">
        <v>11049.53</v>
      </c>
      <c r="E452" s="40"/>
      <c r="G452" s="70"/>
      <c r="H452" s="33"/>
      <c r="I452" s="50"/>
      <c r="J452" s="22"/>
    </row>
    <row r="453" spans="1:10" ht="15" customHeight="1" x14ac:dyDescent="0.3">
      <c r="A453" s="55" t="s">
        <v>304</v>
      </c>
      <c r="B453" s="2" t="s">
        <v>319</v>
      </c>
      <c r="C453" s="12">
        <v>98148.53</v>
      </c>
      <c r="D453" s="12"/>
      <c r="E453" s="40"/>
      <c r="G453" s="70"/>
      <c r="H453" s="33"/>
      <c r="I453" s="50"/>
      <c r="J453" s="22"/>
    </row>
    <row r="454" spans="1:10" ht="15" customHeight="1" x14ac:dyDescent="0.3">
      <c r="A454" s="55" t="s">
        <v>304</v>
      </c>
      <c r="B454" s="2" t="s">
        <v>472</v>
      </c>
      <c r="C454" s="12"/>
      <c r="D454" s="12"/>
      <c r="E454" s="40"/>
      <c r="G454" s="70">
        <v>63000</v>
      </c>
      <c r="H454" s="33"/>
      <c r="I454" s="50"/>
      <c r="J454" s="22"/>
    </row>
    <row r="455" spans="1:10" ht="15" customHeight="1" x14ac:dyDescent="0.3">
      <c r="A455" s="55" t="s">
        <v>304</v>
      </c>
      <c r="B455" s="2" t="s">
        <v>320</v>
      </c>
      <c r="C455" s="12">
        <v>11466.86</v>
      </c>
      <c r="D455" s="12"/>
      <c r="E455" s="40"/>
      <c r="G455" s="70"/>
      <c r="H455" s="33"/>
      <c r="I455" s="50"/>
      <c r="J455" s="22"/>
    </row>
    <row r="456" spans="1:10" ht="15" customHeight="1" x14ac:dyDescent="0.3">
      <c r="A456" s="55" t="s">
        <v>304</v>
      </c>
      <c r="B456" s="2" t="s">
        <v>321</v>
      </c>
      <c r="C456" s="12">
        <v>59442.559999999998</v>
      </c>
      <c r="D456" s="12"/>
      <c r="E456" s="40"/>
      <c r="G456" s="70"/>
      <c r="H456" s="33"/>
      <c r="I456" s="50"/>
      <c r="J456" s="22"/>
    </row>
    <row r="457" spans="1:10" ht="15" customHeight="1" x14ac:dyDescent="0.3">
      <c r="A457" s="55" t="s">
        <v>304</v>
      </c>
      <c r="B457" s="2" t="s">
        <v>322</v>
      </c>
      <c r="C457" s="12"/>
      <c r="D457" s="12"/>
      <c r="E457" s="40">
        <v>50239</v>
      </c>
      <c r="F457" s="39">
        <v>56520</v>
      </c>
      <c r="G457" s="70"/>
      <c r="H457" s="33"/>
      <c r="I457" s="50"/>
      <c r="J457" s="22"/>
    </row>
    <row r="458" spans="1:10" ht="15" customHeight="1" x14ac:dyDescent="0.3">
      <c r="A458" s="55" t="s">
        <v>304</v>
      </c>
      <c r="B458" s="2" t="s">
        <v>323</v>
      </c>
      <c r="C458" s="12"/>
      <c r="D458" s="12"/>
      <c r="E458" s="40">
        <v>50300</v>
      </c>
      <c r="F458" s="39">
        <v>63000</v>
      </c>
      <c r="G458" s="70"/>
      <c r="H458" s="33"/>
      <c r="I458" s="50"/>
      <c r="J458" s="22"/>
    </row>
    <row r="459" spans="1:10" ht="15" customHeight="1" x14ac:dyDescent="0.3">
      <c r="A459" s="55" t="s">
        <v>304</v>
      </c>
      <c r="B459" s="2" t="s">
        <v>324</v>
      </c>
      <c r="C459" s="12">
        <v>42004.07</v>
      </c>
      <c r="D459" s="12"/>
      <c r="G459" s="70"/>
      <c r="H459" s="33"/>
      <c r="I459" s="50"/>
      <c r="J459" s="22"/>
    </row>
    <row r="460" spans="1:10" ht="15" customHeight="1" x14ac:dyDescent="0.3">
      <c r="A460" s="55" t="s">
        <v>304</v>
      </c>
      <c r="B460" s="2" t="s">
        <v>325</v>
      </c>
      <c r="C460" s="12">
        <v>44647.12</v>
      </c>
      <c r="D460" s="12"/>
      <c r="G460" s="70"/>
      <c r="H460" s="33"/>
      <c r="I460" s="50"/>
      <c r="J460" s="22"/>
    </row>
    <row r="461" spans="1:10" ht="15" customHeight="1" x14ac:dyDescent="0.3">
      <c r="A461" s="55" t="s">
        <v>304</v>
      </c>
      <c r="B461" s="2" t="s">
        <v>326</v>
      </c>
      <c r="C461" s="12">
        <v>37523.53</v>
      </c>
      <c r="D461" s="12"/>
      <c r="G461" s="70"/>
      <c r="H461" s="33"/>
      <c r="I461" s="50"/>
      <c r="J461" s="22"/>
    </row>
    <row r="462" spans="1:10" ht="15" customHeight="1" x14ac:dyDescent="0.3">
      <c r="A462" s="55" t="s">
        <v>304</v>
      </c>
      <c r="B462" s="2" t="s">
        <v>327</v>
      </c>
      <c r="C462" s="12">
        <v>15546.34</v>
      </c>
      <c r="D462" s="12"/>
      <c r="G462" s="70"/>
      <c r="H462" s="33"/>
      <c r="I462" s="50"/>
      <c r="J462" s="22"/>
    </row>
    <row r="463" spans="1:10" ht="15" customHeight="1" x14ac:dyDescent="0.3">
      <c r="A463" s="55" t="s">
        <v>304</v>
      </c>
      <c r="B463" s="2" t="s">
        <v>328</v>
      </c>
      <c r="C463" s="12">
        <v>2919</v>
      </c>
      <c r="D463" s="12"/>
      <c r="G463" s="70"/>
      <c r="H463" s="33"/>
      <c r="I463" s="50"/>
      <c r="J463" s="22"/>
    </row>
    <row r="464" spans="1:10" ht="15" customHeight="1" x14ac:dyDescent="0.3">
      <c r="A464" s="55"/>
      <c r="B464" s="2" t="s">
        <v>329</v>
      </c>
      <c r="C464" s="12"/>
      <c r="D464" s="12"/>
      <c r="G464" s="70"/>
      <c r="H464" s="33"/>
      <c r="I464" s="50"/>
      <c r="J464" s="22"/>
    </row>
    <row r="465" spans="1:10" ht="15" customHeight="1" x14ac:dyDescent="0.3">
      <c r="A465" s="55" t="s">
        <v>304</v>
      </c>
      <c r="B465" s="2" t="s">
        <v>328</v>
      </c>
      <c r="C465" s="12">
        <v>3530</v>
      </c>
      <c r="D465" s="12"/>
      <c r="E465" s="40"/>
      <c r="G465" s="70"/>
      <c r="H465" s="33"/>
      <c r="I465" s="50"/>
      <c r="J465" s="22"/>
    </row>
    <row r="466" spans="1:10" ht="15" customHeight="1" x14ac:dyDescent="0.3">
      <c r="A466" s="55"/>
      <c r="B466" s="2" t="s">
        <v>330</v>
      </c>
      <c r="C466" s="12"/>
      <c r="D466" s="12"/>
      <c r="E466" s="40"/>
      <c r="G466" s="70"/>
      <c r="H466" s="33"/>
      <c r="I466" s="50"/>
      <c r="J466" s="22"/>
    </row>
    <row r="467" spans="1:10" ht="15" customHeight="1" x14ac:dyDescent="0.3">
      <c r="A467" s="55" t="s">
        <v>304</v>
      </c>
      <c r="B467" s="2" t="s">
        <v>331</v>
      </c>
      <c r="C467" s="12">
        <v>56333.82</v>
      </c>
      <c r="D467" s="12">
        <v>80196.38</v>
      </c>
      <c r="E467" s="40"/>
      <c r="G467" s="70"/>
      <c r="H467" s="33"/>
      <c r="I467" s="50"/>
      <c r="J467" s="22"/>
    </row>
    <row r="468" spans="1:10" ht="15" customHeight="1" x14ac:dyDescent="0.3">
      <c r="A468" s="55" t="s">
        <v>304</v>
      </c>
      <c r="B468" s="2" t="s">
        <v>468</v>
      </c>
      <c r="C468" s="12">
        <v>9610.32</v>
      </c>
      <c r="D468" s="12"/>
      <c r="E468" s="40"/>
      <c r="G468" s="70"/>
      <c r="H468" s="33"/>
      <c r="I468" s="50"/>
      <c r="J468" s="22"/>
    </row>
    <row r="469" spans="1:10" ht="15" customHeight="1" x14ac:dyDescent="0.3">
      <c r="A469" s="55"/>
      <c r="C469" s="12"/>
      <c r="D469" s="12"/>
      <c r="E469" s="40"/>
      <c r="G469" s="70"/>
      <c r="H469" s="33"/>
      <c r="I469" s="50"/>
      <c r="J469" s="22"/>
    </row>
    <row r="470" spans="1:10" ht="15" customHeight="1" x14ac:dyDescent="0.3">
      <c r="A470" s="54" t="s">
        <v>182</v>
      </c>
      <c r="B470" s="1" t="s">
        <v>183</v>
      </c>
      <c r="C470" s="11">
        <f>SUM(C474:C488)</f>
        <v>40619.71</v>
      </c>
      <c r="D470" s="11">
        <f>SUM(D474:D494)</f>
        <v>126557.05</v>
      </c>
      <c r="E470" s="45">
        <f>SUM(E471:E496)</f>
        <v>132466</v>
      </c>
      <c r="F470" s="44">
        <f>SUM(F474:F496)</f>
        <v>134716</v>
      </c>
      <c r="G470" s="69">
        <f>SUM(G471:G496)</f>
        <v>15500</v>
      </c>
      <c r="H470" s="32">
        <f>SUM(H471:H497)</f>
        <v>100400</v>
      </c>
      <c r="I470" s="48">
        <f>SUM(I471:I497)</f>
        <v>77500</v>
      </c>
      <c r="J470" s="22"/>
    </row>
    <row r="471" spans="1:10" ht="15" customHeight="1" x14ac:dyDescent="0.3">
      <c r="A471" s="55" t="s">
        <v>304</v>
      </c>
      <c r="B471" s="2" t="s">
        <v>455</v>
      </c>
      <c r="C471" s="12"/>
      <c r="D471" s="12"/>
      <c r="E471" s="40"/>
      <c r="G471" s="70"/>
      <c r="H471" s="33">
        <v>22000</v>
      </c>
      <c r="I471" s="50"/>
      <c r="J471" s="22"/>
    </row>
    <row r="472" spans="1:10" ht="15" customHeight="1" x14ac:dyDescent="0.3">
      <c r="A472" s="55" t="s">
        <v>304</v>
      </c>
      <c r="B472" s="2" t="s">
        <v>456</v>
      </c>
      <c r="C472" s="12"/>
      <c r="D472" s="12"/>
      <c r="E472" s="40"/>
      <c r="G472" s="70"/>
      <c r="H472" s="33"/>
      <c r="I472" s="50">
        <v>14500</v>
      </c>
      <c r="J472" s="22"/>
    </row>
    <row r="473" spans="1:10" ht="15" customHeight="1" x14ac:dyDescent="0.3">
      <c r="A473" s="55" t="s">
        <v>304</v>
      </c>
      <c r="B473" s="2" t="s">
        <v>469</v>
      </c>
      <c r="C473" s="12"/>
      <c r="D473" s="12"/>
      <c r="E473" s="40"/>
      <c r="G473" s="70">
        <v>4500</v>
      </c>
      <c r="H473" s="33"/>
      <c r="I473" s="50"/>
      <c r="J473" s="22"/>
    </row>
    <row r="474" spans="1:10" ht="15" customHeight="1" x14ac:dyDescent="0.3">
      <c r="A474" s="55" t="s">
        <v>332</v>
      </c>
      <c r="B474" s="2" t="s">
        <v>333</v>
      </c>
      <c r="C474" s="12"/>
      <c r="D474" s="12">
        <v>95905.5</v>
      </c>
      <c r="E474" s="40"/>
      <c r="G474" s="70"/>
      <c r="H474" s="33"/>
      <c r="I474" s="50"/>
      <c r="J474" s="22"/>
    </row>
    <row r="475" spans="1:10" ht="15" customHeight="1" x14ac:dyDescent="0.3">
      <c r="A475" s="55" t="s">
        <v>304</v>
      </c>
      <c r="B475" s="2" t="s">
        <v>334</v>
      </c>
      <c r="C475" s="12">
        <v>7200</v>
      </c>
      <c r="D475" s="12">
        <v>7000</v>
      </c>
      <c r="E475" s="40"/>
      <c r="G475" s="70"/>
      <c r="H475" s="33"/>
      <c r="I475" s="50"/>
      <c r="J475" s="22"/>
    </row>
    <row r="476" spans="1:10" ht="15" customHeight="1" x14ac:dyDescent="0.3">
      <c r="A476" s="55" t="s">
        <v>304</v>
      </c>
      <c r="B476" s="2" t="s">
        <v>335</v>
      </c>
      <c r="C476" s="12"/>
      <c r="D476" s="12">
        <v>6948</v>
      </c>
      <c r="E476" s="40"/>
      <c r="G476" s="70"/>
      <c r="H476" s="33"/>
      <c r="I476" s="50"/>
      <c r="J476" s="22"/>
    </row>
    <row r="477" spans="1:10" ht="15" customHeight="1" x14ac:dyDescent="0.3">
      <c r="A477" s="55" t="s">
        <v>304</v>
      </c>
      <c r="B477" s="2" t="s">
        <v>336</v>
      </c>
      <c r="C477" s="12"/>
      <c r="D477" s="12">
        <v>2894.55</v>
      </c>
      <c r="G477" s="70"/>
      <c r="H477" s="33"/>
      <c r="I477" s="50"/>
      <c r="J477" s="22"/>
    </row>
    <row r="478" spans="1:10" ht="15" customHeight="1" x14ac:dyDescent="0.3">
      <c r="A478" s="55" t="s">
        <v>304</v>
      </c>
      <c r="B478" s="2" t="s">
        <v>337</v>
      </c>
      <c r="C478" s="12">
        <v>20534.98</v>
      </c>
      <c r="D478" s="12">
        <v>0</v>
      </c>
      <c r="E478" s="40">
        <v>9966</v>
      </c>
      <c r="F478" s="39">
        <v>9966</v>
      </c>
      <c r="G478" s="70"/>
      <c r="H478" s="33"/>
      <c r="I478" s="50"/>
      <c r="J478" s="22"/>
    </row>
    <row r="479" spans="1:10" ht="15" customHeight="1" x14ac:dyDescent="0.3">
      <c r="A479" s="55" t="s">
        <v>304</v>
      </c>
      <c r="B479" s="2" t="s">
        <v>338</v>
      </c>
      <c r="C479" s="12"/>
      <c r="D479" s="12">
        <v>0</v>
      </c>
      <c r="E479" s="40">
        <v>10000</v>
      </c>
      <c r="F479" s="39">
        <v>10000</v>
      </c>
      <c r="G479" s="70"/>
      <c r="H479" s="33">
        <v>18400</v>
      </c>
      <c r="I479" s="50"/>
      <c r="J479" s="22"/>
    </row>
    <row r="480" spans="1:10" ht="15" customHeight="1" x14ac:dyDescent="0.3">
      <c r="A480" s="55" t="s">
        <v>304</v>
      </c>
      <c r="B480" s="2" t="s">
        <v>457</v>
      </c>
      <c r="C480" s="12"/>
      <c r="D480" s="12"/>
      <c r="E480" s="40"/>
      <c r="G480" s="70"/>
      <c r="H480" s="33"/>
      <c r="I480" s="50">
        <v>3000</v>
      </c>
      <c r="J480" s="22"/>
    </row>
    <row r="481" spans="1:10" ht="15" customHeight="1" x14ac:dyDescent="0.3">
      <c r="A481" s="55" t="s">
        <v>304</v>
      </c>
      <c r="B481" s="2" t="s">
        <v>473</v>
      </c>
      <c r="C481" s="12"/>
      <c r="D481" s="12"/>
      <c r="E481" s="40"/>
      <c r="G481" s="70">
        <v>11000</v>
      </c>
      <c r="H481" s="33"/>
      <c r="I481" s="50"/>
      <c r="J481" s="22"/>
    </row>
    <row r="482" spans="1:10" ht="15" customHeight="1" x14ac:dyDescent="0.3">
      <c r="A482" s="55" t="s">
        <v>304</v>
      </c>
      <c r="B482" s="2" t="s">
        <v>339</v>
      </c>
      <c r="C482" s="12">
        <v>2067.86</v>
      </c>
      <c r="D482" s="12"/>
      <c r="E482" s="40"/>
      <c r="G482" s="70"/>
      <c r="H482" s="33"/>
      <c r="I482" s="50"/>
      <c r="J482" s="22"/>
    </row>
    <row r="483" spans="1:10" ht="15" customHeight="1" x14ac:dyDescent="0.3">
      <c r="A483" s="55" t="s">
        <v>304</v>
      </c>
      <c r="B483" s="2" t="s">
        <v>482</v>
      </c>
      <c r="C483" s="12">
        <v>3263.88</v>
      </c>
      <c r="D483" s="12"/>
      <c r="E483" s="40"/>
      <c r="G483" s="70"/>
      <c r="H483" s="33"/>
      <c r="I483" s="50"/>
      <c r="J483" s="22"/>
    </row>
    <row r="484" spans="1:10" ht="15" customHeight="1" x14ac:dyDescent="0.3">
      <c r="A484" s="55" t="s">
        <v>304</v>
      </c>
      <c r="B484" s="2" t="s">
        <v>340</v>
      </c>
      <c r="C484" s="12">
        <v>1050</v>
      </c>
      <c r="D484" s="12"/>
      <c r="E484" s="40"/>
      <c r="G484" s="70"/>
      <c r="H484" s="33"/>
      <c r="I484" s="50"/>
      <c r="J484" s="22"/>
    </row>
    <row r="485" spans="1:10" ht="15" customHeight="1" x14ac:dyDescent="0.3">
      <c r="A485" s="55"/>
      <c r="B485" s="2" t="s">
        <v>341</v>
      </c>
      <c r="C485" s="12"/>
      <c r="D485" s="12"/>
      <c r="E485" s="40"/>
      <c r="G485" s="70"/>
      <c r="H485" s="33"/>
      <c r="I485" s="50"/>
      <c r="J485" s="22"/>
    </row>
    <row r="486" spans="1:10" ht="15" customHeight="1" x14ac:dyDescent="0.3">
      <c r="A486" s="55" t="s">
        <v>304</v>
      </c>
      <c r="B486" s="2" t="s">
        <v>448</v>
      </c>
      <c r="C486" s="12"/>
      <c r="D486" s="12">
        <v>0</v>
      </c>
      <c r="E486" s="40">
        <v>3500</v>
      </c>
      <c r="F486" s="39">
        <v>3500</v>
      </c>
      <c r="G486" s="70"/>
      <c r="H486" s="33">
        <v>0</v>
      </c>
      <c r="I486" s="50"/>
      <c r="J486" s="22"/>
    </row>
    <row r="487" spans="1:10" ht="15" customHeight="1" x14ac:dyDescent="0.3">
      <c r="A487" s="55" t="s">
        <v>304</v>
      </c>
      <c r="B487" s="2" t="s">
        <v>342</v>
      </c>
      <c r="C487" s="12">
        <v>4450</v>
      </c>
      <c r="D487" s="12"/>
      <c r="E487" s="40">
        <f>SUM(E488)</f>
        <v>0</v>
      </c>
      <c r="G487" s="70"/>
      <c r="H487" s="33"/>
      <c r="I487" s="50"/>
      <c r="J487" s="22"/>
    </row>
    <row r="488" spans="1:10" ht="15" customHeight="1" x14ac:dyDescent="0.3">
      <c r="A488" s="55" t="s">
        <v>304</v>
      </c>
      <c r="B488" s="2" t="s">
        <v>343</v>
      </c>
      <c r="C488" s="12">
        <v>2052.9899999999998</v>
      </c>
      <c r="D488" s="12"/>
      <c r="E488" s="40"/>
      <c r="G488" s="70"/>
      <c r="H488" s="33"/>
      <c r="I488" s="50"/>
      <c r="J488" s="22"/>
    </row>
    <row r="489" spans="1:10" ht="15" customHeight="1" x14ac:dyDescent="0.3">
      <c r="A489" s="55" t="s">
        <v>344</v>
      </c>
      <c r="B489" s="2" t="s">
        <v>544</v>
      </c>
      <c r="C489" s="12"/>
      <c r="D489" s="12"/>
      <c r="E489" s="39">
        <v>15000</v>
      </c>
      <c r="G489" s="70"/>
      <c r="H489" s="33"/>
      <c r="I489" s="50"/>
      <c r="J489" s="22"/>
    </row>
    <row r="490" spans="1:10" ht="15" customHeight="1" x14ac:dyDescent="0.3">
      <c r="A490" s="55" t="s">
        <v>344</v>
      </c>
      <c r="B490" s="2" t="s">
        <v>545</v>
      </c>
      <c r="C490" s="12"/>
      <c r="D490" s="12"/>
      <c r="F490" s="39">
        <v>29000</v>
      </c>
      <c r="G490" s="70"/>
      <c r="H490" s="33"/>
      <c r="I490" s="50"/>
      <c r="J490" s="22"/>
    </row>
    <row r="491" spans="1:10" ht="15" customHeight="1" x14ac:dyDescent="0.3">
      <c r="A491" s="55" t="s">
        <v>344</v>
      </c>
      <c r="B491" s="2" t="s">
        <v>546</v>
      </c>
      <c r="C491" s="12"/>
      <c r="D491" s="12"/>
      <c r="E491" s="39">
        <v>14000</v>
      </c>
      <c r="G491" s="70"/>
      <c r="H491" s="33"/>
      <c r="I491" s="50"/>
      <c r="J491" s="22"/>
    </row>
    <row r="492" spans="1:10" ht="15" customHeight="1" x14ac:dyDescent="0.3">
      <c r="A492" s="55" t="s">
        <v>304</v>
      </c>
      <c r="B492" s="2" t="s">
        <v>345</v>
      </c>
      <c r="C492" s="12"/>
      <c r="D492" s="12"/>
      <c r="E492" s="39">
        <v>10000</v>
      </c>
      <c r="G492" s="70"/>
      <c r="H492" s="33"/>
      <c r="I492" s="50"/>
      <c r="J492" s="22"/>
    </row>
    <row r="493" spans="1:10" ht="15" customHeight="1" x14ac:dyDescent="0.3">
      <c r="A493" s="55" t="s">
        <v>304</v>
      </c>
      <c r="B493" s="2" t="s">
        <v>481</v>
      </c>
      <c r="C493" s="12"/>
      <c r="D493" s="12">
        <v>13053</v>
      </c>
      <c r="G493" s="70"/>
      <c r="H493" s="33"/>
      <c r="I493" s="50"/>
      <c r="J493" s="22"/>
    </row>
    <row r="494" spans="1:10" ht="15" customHeight="1" x14ac:dyDescent="0.3">
      <c r="A494" s="55" t="s">
        <v>304</v>
      </c>
      <c r="B494" s="2" t="s">
        <v>346</v>
      </c>
      <c r="C494" s="12"/>
      <c r="D494" s="12">
        <v>756</v>
      </c>
      <c r="E494" s="39">
        <v>10000</v>
      </c>
      <c r="F494" s="39">
        <v>2150</v>
      </c>
      <c r="G494" s="70"/>
      <c r="H494" s="33"/>
      <c r="I494" s="50"/>
      <c r="J494" s="22"/>
    </row>
    <row r="495" spans="1:10" ht="15" customHeight="1" x14ac:dyDescent="0.3">
      <c r="A495" s="55" t="s">
        <v>304</v>
      </c>
      <c r="B495" s="2" t="s">
        <v>413</v>
      </c>
      <c r="C495" s="12"/>
      <c r="D495" s="12"/>
      <c r="F495" s="39">
        <v>80100</v>
      </c>
      <c r="G495" s="70"/>
      <c r="H495" s="33"/>
      <c r="I495" s="50"/>
      <c r="J495" s="22"/>
    </row>
    <row r="496" spans="1:10" ht="15" customHeight="1" x14ac:dyDescent="0.3">
      <c r="A496" s="55" t="s">
        <v>304</v>
      </c>
      <c r="B496" s="2" t="s">
        <v>347</v>
      </c>
      <c r="C496" s="12"/>
      <c r="D496" s="12"/>
      <c r="E496" s="40">
        <v>60000</v>
      </c>
      <c r="F496" s="39">
        <v>0</v>
      </c>
      <c r="G496" s="70"/>
      <c r="H496" s="33">
        <v>60000</v>
      </c>
      <c r="I496" s="50">
        <v>60000</v>
      </c>
      <c r="J496" s="22"/>
    </row>
    <row r="497" spans="1:10" ht="15" customHeight="1" x14ac:dyDescent="0.3">
      <c r="A497" s="55"/>
      <c r="C497" s="12"/>
      <c r="D497" s="12"/>
      <c r="E497" s="40"/>
      <c r="G497" s="70"/>
      <c r="H497" s="33"/>
      <c r="I497" s="50"/>
      <c r="J497" s="22"/>
    </row>
    <row r="498" spans="1:10" ht="15" customHeight="1" x14ac:dyDescent="0.3">
      <c r="A498" s="54" t="s">
        <v>348</v>
      </c>
      <c r="B498" s="1" t="s">
        <v>197</v>
      </c>
      <c r="C498" s="11"/>
      <c r="D498" s="11">
        <f t="shared" ref="D498:I498" si="51">SUM(D499:D500)</f>
        <v>615717.79</v>
      </c>
      <c r="E498" s="45">
        <f>SUM(E499)</f>
        <v>10000</v>
      </c>
      <c r="F498" s="44">
        <f t="shared" si="51"/>
        <v>8320</v>
      </c>
      <c r="G498" s="69">
        <f t="shared" si="51"/>
        <v>0</v>
      </c>
      <c r="H498" s="32">
        <f t="shared" si="51"/>
        <v>0</v>
      </c>
      <c r="I498" s="48">
        <f t="shared" si="51"/>
        <v>0</v>
      </c>
      <c r="J498" s="22"/>
    </row>
    <row r="499" spans="1:10" ht="15" customHeight="1" x14ac:dyDescent="0.3">
      <c r="A499" s="55" t="s">
        <v>304</v>
      </c>
      <c r="B499" s="2" t="s">
        <v>349</v>
      </c>
      <c r="C499" s="12"/>
      <c r="D499" s="12">
        <v>615717.79</v>
      </c>
      <c r="E499" s="40">
        <v>10000</v>
      </c>
      <c r="G499" s="70">
        <v>0</v>
      </c>
      <c r="H499" s="33">
        <v>0</v>
      </c>
      <c r="I499" s="50">
        <v>0</v>
      </c>
      <c r="J499" s="22"/>
    </row>
    <row r="500" spans="1:10" ht="15" customHeight="1" x14ac:dyDescent="0.3">
      <c r="A500" s="55" t="s">
        <v>304</v>
      </c>
      <c r="B500" s="2" t="s">
        <v>350</v>
      </c>
      <c r="C500" s="12"/>
      <c r="D500" s="12">
        <v>0</v>
      </c>
      <c r="E500" s="40"/>
      <c r="F500" s="39">
        <v>8320</v>
      </c>
      <c r="G500" s="70"/>
      <c r="H500" s="33"/>
      <c r="I500" s="50"/>
      <c r="J500" s="22"/>
    </row>
    <row r="501" spans="1:10" ht="15" customHeight="1" x14ac:dyDescent="0.3">
      <c r="A501" s="55"/>
      <c r="C501" s="12"/>
      <c r="D501" s="12"/>
      <c r="E501" s="40"/>
      <c r="G501" s="70"/>
      <c r="H501" s="33"/>
      <c r="I501" s="50"/>
      <c r="J501" s="22"/>
    </row>
    <row r="502" spans="1:10" ht="15" customHeight="1" x14ac:dyDescent="0.3">
      <c r="A502" s="54" t="s">
        <v>209</v>
      </c>
      <c r="B502" s="1" t="s">
        <v>210</v>
      </c>
      <c r="C502" s="11"/>
      <c r="D502" s="11"/>
      <c r="E502" s="45"/>
      <c r="F502" s="44">
        <f>SUM(F503)</f>
        <v>80550</v>
      </c>
      <c r="G502" s="69">
        <f>SUM(G503)</f>
        <v>250000</v>
      </c>
      <c r="H502" s="32">
        <f>SUM(H503)</f>
        <v>0</v>
      </c>
      <c r="I502" s="48">
        <f>SUM(I503)</f>
        <v>0</v>
      </c>
      <c r="J502" s="22"/>
    </row>
    <row r="503" spans="1:10" ht="15" customHeight="1" x14ac:dyDescent="0.3">
      <c r="A503" s="55" t="s">
        <v>304</v>
      </c>
      <c r="B503" s="2" t="s">
        <v>474</v>
      </c>
      <c r="C503" s="12"/>
      <c r="D503" s="12"/>
      <c r="E503" s="40"/>
      <c r="F503" s="39">
        <v>80550</v>
      </c>
      <c r="G503" s="70">
        <v>250000</v>
      </c>
      <c r="H503" s="33">
        <v>0</v>
      </c>
      <c r="I503" s="50"/>
      <c r="J503" s="22"/>
    </row>
    <row r="504" spans="1:10" ht="15" customHeight="1" x14ac:dyDescent="0.3">
      <c r="A504" s="55"/>
      <c r="C504" s="12"/>
      <c r="D504" s="12"/>
      <c r="E504" s="40"/>
      <c r="G504" s="70"/>
      <c r="H504" s="33"/>
      <c r="I504" s="50"/>
      <c r="J504" s="22"/>
    </row>
    <row r="505" spans="1:10" ht="15" customHeight="1" x14ac:dyDescent="0.3">
      <c r="A505" s="54" t="s">
        <v>240</v>
      </c>
      <c r="B505" s="1" t="s">
        <v>241</v>
      </c>
      <c r="C505" s="11"/>
      <c r="D505" s="11"/>
      <c r="E505" s="45">
        <f>SUM(E506:E511)</f>
        <v>0</v>
      </c>
      <c r="F505" s="44">
        <f>SUM(F506)</f>
        <v>0</v>
      </c>
      <c r="G505" s="69">
        <f>SUM(G506:G509)</f>
        <v>70900</v>
      </c>
      <c r="H505" s="32">
        <f>SUM(H506:H510)</f>
        <v>60000</v>
      </c>
      <c r="I505" s="48">
        <f t="shared" ref="I505" si="52">SUM(I506:I509)</f>
        <v>0</v>
      </c>
      <c r="J505" s="22"/>
    </row>
    <row r="506" spans="1:10" ht="15" customHeight="1" x14ac:dyDescent="0.3">
      <c r="A506" s="55" t="s">
        <v>304</v>
      </c>
      <c r="B506" s="2" t="s">
        <v>407</v>
      </c>
      <c r="C506" s="12"/>
      <c r="D506" s="12"/>
      <c r="E506" s="40"/>
      <c r="F506" s="39">
        <v>0</v>
      </c>
      <c r="G506" s="70">
        <v>55900</v>
      </c>
      <c r="H506" s="33"/>
      <c r="I506" s="50"/>
      <c r="J506" s="22"/>
    </row>
    <row r="507" spans="1:10" ht="15" customHeight="1" x14ac:dyDescent="0.3">
      <c r="A507" s="55"/>
      <c r="B507" s="2" t="s">
        <v>408</v>
      </c>
      <c r="C507" s="12"/>
      <c r="D507" s="12"/>
      <c r="E507" s="40"/>
      <c r="G507" s="70"/>
      <c r="H507" s="33"/>
      <c r="I507" s="50"/>
      <c r="J507" s="22"/>
    </row>
    <row r="508" spans="1:10" ht="15" customHeight="1" x14ac:dyDescent="0.3">
      <c r="A508" s="55" t="s">
        <v>304</v>
      </c>
      <c r="B508" s="2" t="s">
        <v>458</v>
      </c>
      <c r="C508" s="12"/>
      <c r="D508" s="12"/>
      <c r="E508" s="40"/>
      <c r="G508" s="70">
        <v>7500</v>
      </c>
      <c r="H508" s="33"/>
      <c r="I508" s="50"/>
      <c r="J508" s="22"/>
    </row>
    <row r="509" spans="1:10" ht="15" customHeight="1" x14ac:dyDescent="0.3">
      <c r="A509" s="55" t="s">
        <v>304</v>
      </c>
      <c r="B509" s="2" t="s">
        <v>459</v>
      </c>
      <c r="C509" s="12"/>
      <c r="D509" s="12"/>
      <c r="E509" s="40"/>
      <c r="G509" s="70">
        <v>7500</v>
      </c>
      <c r="H509" s="33"/>
      <c r="I509" s="50"/>
      <c r="J509" s="22"/>
    </row>
    <row r="510" spans="1:10" ht="15" customHeight="1" x14ac:dyDescent="0.3">
      <c r="A510" s="55" t="s">
        <v>304</v>
      </c>
      <c r="B510" s="2" t="s">
        <v>407</v>
      </c>
      <c r="C510" s="12"/>
      <c r="D510" s="12"/>
      <c r="E510" s="40"/>
      <c r="G510" s="70"/>
      <c r="H510" s="33">
        <v>60000</v>
      </c>
      <c r="I510" s="50"/>
      <c r="J510" s="22"/>
    </row>
    <row r="511" spans="1:10" ht="15" customHeight="1" x14ac:dyDescent="0.3">
      <c r="A511" s="55"/>
      <c r="B511" s="2" t="s">
        <v>475</v>
      </c>
      <c r="C511" s="12"/>
      <c r="D511" s="12"/>
      <c r="E511" s="40"/>
      <c r="G511" s="70"/>
      <c r="H511" s="33"/>
      <c r="I511" s="50"/>
      <c r="J511" s="22"/>
    </row>
    <row r="512" spans="1:10" ht="15" customHeight="1" x14ac:dyDescent="0.3">
      <c r="A512" s="55"/>
      <c r="C512" s="12"/>
      <c r="D512" s="12"/>
      <c r="E512" s="40"/>
      <c r="G512" s="70"/>
      <c r="H512" s="33"/>
      <c r="I512" s="50"/>
      <c r="J512" s="22"/>
    </row>
    <row r="513" spans="1:10" ht="15" customHeight="1" x14ac:dyDescent="0.3">
      <c r="A513" s="54" t="s">
        <v>249</v>
      </c>
      <c r="B513" s="1" t="s">
        <v>250</v>
      </c>
      <c r="C513" s="11">
        <f>SUM(C514:C515)</f>
        <v>72550</v>
      </c>
      <c r="D513" s="11">
        <f>SUM(D514:D517)</f>
        <v>96216.14</v>
      </c>
      <c r="E513" s="45">
        <f>SUM(E514:E517)</f>
        <v>222000</v>
      </c>
      <c r="F513" s="44">
        <f>SUM(F514:F517)</f>
        <v>72000</v>
      </c>
      <c r="G513" s="69">
        <f>SUM(G514:G519)</f>
        <v>427600</v>
      </c>
      <c r="H513" s="32">
        <f>SUM(H514:H517)</f>
        <v>0</v>
      </c>
      <c r="I513" s="48">
        <v>0</v>
      </c>
      <c r="J513" s="22"/>
    </row>
    <row r="514" spans="1:10" ht="15" customHeight="1" x14ac:dyDescent="0.3">
      <c r="A514" s="55" t="s">
        <v>304</v>
      </c>
      <c r="B514" s="2" t="s">
        <v>351</v>
      </c>
      <c r="C514" s="12">
        <v>550</v>
      </c>
      <c r="D514" s="12"/>
      <c r="E514" s="40"/>
      <c r="G514" s="70"/>
      <c r="H514" s="33"/>
      <c r="I514" s="50"/>
      <c r="J514" s="22"/>
    </row>
    <row r="515" spans="1:10" ht="15" customHeight="1" x14ac:dyDescent="0.3">
      <c r="A515" s="55" t="s">
        <v>304</v>
      </c>
      <c r="B515" s="2" t="s">
        <v>352</v>
      </c>
      <c r="C515" s="12">
        <v>72000</v>
      </c>
      <c r="D515" s="12">
        <v>96216.14</v>
      </c>
      <c r="E515" s="40"/>
      <c r="G515" s="70"/>
      <c r="H515" s="33"/>
      <c r="I515" s="50"/>
      <c r="J515" s="22"/>
    </row>
    <row r="516" spans="1:10" ht="15" customHeight="1" x14ac:dyDescent="0.3">
      <c r="A516" s="55" t="s">
        <v>304</v>
      </c>
      <c r="B516" s="2" t="s">
        <v>353</v>
      </c>
      <c r="C516" s="12"/>
      <c r="D516" s="12"/>
      <c r="E516" s="40">
        <v>72000</v>
      </c>
      <c r="F516" s="39">
        <v>72000</v>
      </c>
      <c r="G516" s="70">
        <v>0</v>
      </c>
      <c r="H516" s="33">
        <v>0</v>
      </c>
      <c r="I516" s="50"/>
      <c r="J516" s="22"/>
    </row>
    <row r="517" spans="1:10" ht="15" customHeight="1" x14ac:dyDescent="0.3">
      <c r="A517" s="55" t="s">
        <v>304</v>
      </c>
      <c r="B517" s="2" t="s">
        <v>354</v>
      </c>
      <c r="C517" s="12"/>
      <c r="D517" s="12"/>
      <c r="E517" s="40">
        <v>150000</v>
      </c>
      <c r="F517" s="39">
        <v>0</v>
      </c>
      <c r="G517" s="70">
        <v>127600</v>
      </c>
      <c r="H517" s="33"/>
      <c r="I517" s="50"/>
      <c r="J517" s="22"/>
    </row>
    <row r="518" spans="1:10" ht="15" customHeight="1" x14ac:dyDescent="0.3">
      <c r="A518" s="55" t="s">
        <v>304</v>
      </c>
      <c r="B518" s="2" t="s">
        <v>547</v>
      </c>
      <c r="C518" s="12"/>
      <c r="D518" s="12"/>
      <c r="E518" s="40"/>
      <c r="G518" s="70">
        <v>150000</v>
      </c>
      <c r="H518" s="50"/>
      <c r="I518" s="50"/>
      <c r="J518" s="62"/>
    </row>
    <row r="519" spans="1:10" ht="15" customHeight="1" x14ac:dyDescent="0.3">
      <c r="A519" s="55" t="s">
        <v>304</v>
      </c>
      <c r="B519" s="2" t="s">
        <v>548</v>
      </c>
      <c r="C519" s="12"/>
      <c r="D519" s="12"/>
      <c r="E519" s="40"/>
      <c r="G519" s="70">
        <v>150000</v>
      </c>
      <c r="H519" s="50"/>
      <c r="I519" s="50"/>
      <c r="J519" s="62"/>
    </row>
    <row r="520" spans="1:10" ht="15" customHeight="1" x14ac:dyDescent="0.3">
      <c r="A520" s="55"/>
      <c r="C520" s="12"/>
      <c r="D520" s="12"/>
      <c r="E520" s="40"/>
      <c r="G520" s="70"/>
      <c r="H520" s="33"/>
      <c r="I520" s="50"/>
      <c r="J520" s="22"/>
    </row>
    <row r="521" spans="1:10" ht="15" customHeight="1" x14ac:dyDescent="0.3">
      <c r="A521" s="54" t="s">
        <v>271</v>
      </c>
      <c r="B521" s="1" t="s">
        <v>270</v>
      </c>
      <c r="C521" s="11"/>
      <c r="D521" s="11"/>
      <c r="E521" s="45"/>
      <c r="F521" s="44">
        <f>SUM(F522)</f>
        <v>16400</v>
      </c>
      <c r="G521" s="69"/>
      <c r="H521" s="32"/>
      <c r="I521" s="48"/>
      <c r="J521" s="22"/>
    </row>
    <row r="522" spans="1:10" ht="15" customHeight="1" x14ac:dyDescent="0.3">
      <c r="A522" s="55" t="s">
        <v>304</v>
      </c>
      <c r="B522" s="2" t="s">
        <v>409</v>
      </c>
      <c r="C522" s="12"/>
      <c r="D522" s="12"/>
      <c r="E522" s="40"/>
      <c r="F522" s="39">
        <v>16400</v>
      </c>
      <c r="G522" s="70"/>
      <c r="H522" s="33"/>
      <c r="I522" s="50"/>
      <c r="J522" s="22"/>
    </row>
    <row r="523" spans="1:10" ht="15" customHeight="1" x14ac:dyDescent="0.3">
      <c r="A523" s="55"/>
      <c r="C523" s="12"/>
      <c r="D523" s="12"/>
      <c r="E523" s="40"/>
      <c r="G523" s="70"/>
      <c r="H523" s="33"/>
      <c r="I523" s="50"/>
      <c r="J523" s="22"/>
    </row>
    <row r="524" spans="1:10" ht="15" customHeight="1" x14ac:dyDescent="0.3">
      <c r="A524" s="54" t="s">
        <v>355</v>
      </c>
      <c r="B524" s="1" t="s">
        <v>356</v>
      </c>
      <c r="C524" s="11">
        <f t="shared" ref="C524:H524" si="53">SUM(C525:C529)</f>
        <v>9300</v>
      </c>
      <c r="D524" s="11">
        <f t="shared" si="53"/>
        <v>4280</v>
      </c>
      <c r="E524" s="45">
        <f t="shared" si="53"/>
        <v>4400</v>
      </c>
      <c r="F524" s="44">
        <f t="shared" si="53"/>
        <v>16314</v>
      </c>
      <c r="G524" s="69">
        <f t="shared" si="53"/>
        <v>0</v>
      </c>
      <c r="H524" s="32">
        <f t="shared" si="53"/>
        <v>0</v>
      </c>
      <c r="I524" s="48"/>
      <c r="J524" s="22"/>
    </row>
    <row r="525" spans="1:10" ht="15" customHeight="1" x14ac:dyDescent="0.3">
      <c r="A525" s="55" t="s">
        <v>304</v>
      </c>
      <c r="B525" s="2" t="s">
        <v>357</v>
      </c>
      <c r="C525" s="12">
        <v>930</v>
      </c>
      <c r="D525" s="12"/>
      <c r="E525" s="40"/>
      <c r="G525" s="70"/>
      <c r="H525" s="33"/>
      <c r="I525" s="50"/>
      <c r="J525" s="22"/>
    </row>
    <row r="526" spans="1:10" ht="15" customHeight="1" x14ac:dyDescent="0.3">
      <c r="A526" s="55" t="s">
        <v>304</v>
      </c>
      <c r="B526" s="2" t="s">
        <v>358</v>
      </c>
      <c r="C526" s="12">
        <v>8370</v>
      </c>
      <c r="D526" s="12"/>
      <c r="E526" s="40"/>
      <c r="G526" s="70"/>
      <c r="H526" s="33"/>
      <c r="I526" s="50"/>
      <c r="J526" s="22"/>
    </row>
    <row r="527" spans="1:10" ht="15" customHeight="1" x14ac:dyDescent="0.3">
      <c r="A527" s="55" t="s">
        <v>332</v>
      </c>
      <c r="B527" s="2" t="s">
        <v>549</v>
      </c>
      <c r="C527" s="12"/>
      <c r="D527" s="12">
        <v>4280</v>
      </c>
      <c r="E527" s="40"/>
      <c r="G527" s="70"/>
      <c r="H527" s="33"/>
      <c r="I527" s="50"/>
      <c r="J527" s="22"/>
    </row>
    <row r="528" spans="1:10" ht="15" customHeight="1" x14ac:dyDescent="0.3">
      <c r="A528" s="55"/>
      <c r="B528" s="2" t="s">
        <v>359</v>
      </c>
      <c r="C528" s="12"/>
      <c r="D528" s="12"/>
      <c r="E528" s="40"/>
      <c r="G528" s="70"/>
      <c r="H528" s="33"/>
      <c r="I528" s="50"/>
      <c r="J528" s="22"/>
    </row>
    <row r="529" spans="1:10" ht="15" customHeight="1" x14ac:dyDescent="0.3">
      <c r="A529" s="55" t="s">
        <v>332</v>
      </c>
      <c r="B529" s="2" t="s">
        <v>410</v>
      </c>
      <c r="C529" s="12"/>
      <c r="D529" s="12">
        <v>0</v>
      </c>
      <c r="E529" s="40">
        <v>4400</v>
      </c>
      <c r="F529" s="39">
        <v>16314</v>
      </c>
      <c r="G529" s="70">
        <v>0</v>
      </c>
      <c r="H529" s="33">
        <v>0</v>
      </c>
      <c r="I529" s="50"/>
      <c r="J529" s="22"/>
    </row>
    <row r="530" spans="1:10" ht="15" customHeight="1" x14ac:dyDescent="0.3">
      <c r="A530" s="55"/>
      <c r="C530" s="12"/>
      <c r="D530" s="12"/>
      <c r="E530" s="40"/>
      <c r="G530" s="70"/>
      <c r="H530" s="33"/>
      <c r="I530" s="50"/>
      <c r="J530" s="22"/>
    </row>
    <row r="531" spans="1:10" ht="15" customHeight="1" x14ac:dyDescent="0.3">
      <c r="A531" s="55"/>
      <c r="B531" s="1" t="s">
        <v>360</v>
      </c>
      <c r="C531" s="11">
        <f>C524+C513+C470+C439+C436+C433+C425</f>
        <v>577336.71000000008</v>
      </c>
      <c r="D531" s="11">
        <f>D425+D433+D436+D439+D470+D498+D513+D524</f>
        <v>971085.94000000006</v>
      </c>
      <c r="E531" s="45">
        <f>E425+E433+E436+E439+E470+E498+E513+E524</f>
        <v>1200405</v>
      </c>
      <c r="F531" s="44">
        <f>F425+F433+F436+F439+F470+F498+F513+F524</f>
        <v>402790</v>
      </c>
      <c r="G531" s="69">
        <f>G425+G433+G436+G439+G470+G498+G513+G524+G502+G505</f>
        <v>1980000</v>
      </c>
      <c r="H531" s="32">
        <f>H425+H433+H436+H439+H470+H498+H513+H524+H505+J503</f>
        <v>439400</v>
      </c>
      <c r="I531" s="48">
        <f>I425+I433+I436+I439+I470+I498+I502+I505+I513+I524</f>
        <v>304500</v>
      </c>
      <c r="J531" s="22"/>
    </row>
    <row r="532" spans="1:10" ht="15" customHeight="1" x14ac:dyDescent="0.3">
      <c r="A532" s="55"/>
      <c r="C532" s="12"/>
      <c r="D532" s="12"/>
      <c r="E532" s="40"/>
      <c r="G532" s="70"/>
      <c r="H532" s="33"/>
      <c r="I532" s="50"/>
      <c r="J532" s="22"/>
    </row>
    <row r="533" spans="1:10" ht="15" customHeight="1" x14ac:dyDescent="0.3">
      <c r="A533" s="55"/>
      <c r="C533" s="12"/>
      <c r="D533" s="12"/>
      <c r="E533" s="40"/>
      <c r="G533" s="70"/>
      <c r="H533" s="33"/>
      <c r="I533" s="50"/>
      <c r="J533" s="22"/>
    </row>
    <row r="534" spans="1:10" ht="15" customHeight="1" x14ac:dyDescent="0.3">
      <c r="A534" s="55"/>
      <c r="B534" s="1" t="s">
        <v>367</v>
      </c>
      <c r="C534" s="12"/>
      <c r="D534" s="12"/>
      <c r="E534" s="40"/>
      <c r="G534" s="70"/>
      <c r="H534" s="33"/>
      <c r="I534" s="50"/>
      <c r="J534" s="22"/>
    </row>
    <row r="535" spans="1:10" ht="15" customHeight="1" x14ac:dyDescent="0.3">
      <c r="A535" s="55">
        <v>453</v>
      </c>
      <c r="B535" s="2" t="s">
        <v>368</v>
      </c>
      <c r="C535" s="12">
        <v>72000</v>
      </c>
      <c r="D535" s="12"/>
      <c r="E535" s="40"/>
      <c r="G535" s="70"/>
      <c r="H535" s="33"/>
      <c r="I535" s="50"/>
      <c r="J535" s="22"/>
    </row>
    <row r="536" spans="1:10" ht="15" customHeight="1" x14ac:dyDescent="0.3">
      <c r="A536" s="55">
        <v>453</v>
      </c>
      <c r="B536" s="2" t="s">
        <v>369</v>
      </c>
      <c r="C536" s="12">
        <v>16250.3</v>
      </c>
      <c r="D536" s="12"/>
      <c r="E536" s="40"/>
      <c r="G536" s="70"/>
      <c r="H536" s="33"/>
      <c r="I536" s="50"/>
      <c r="J536" s="22"/>
    </row>
    <row r="537" spans="1:10" ht="15" customHeight="1" x14ac:dyDescent="0.3">
      <c r="A537" s="55">
        <v>453</v>
      </c>
      <c r="B537" s="2" t="s">
        <v>370</v>
      </c>
      <c r="C537" s="12">
        <v>10925.78</v>
      </c>
      <c r="D537" s="12">
        <v>140129.13</v>
      </c>
      <c r="E537" s="40"/>
      <c r="G537" s="70"/>
      <c r="H537" s="33"/>
      <c r="I537" s="50"/>
      <c r="J537" s="22"/>
    </row>
    <row r="538" spans="1:10" ht="15" customHeight="1" x14ac:dyDescent="0.3">
      <c r="A538" s="55">
        <v>454</v>
      </c>
      <c r="B538" s="2" t="s">
        <v>371</v>
      </c>
      <c r="C538" s="12">
        <v>46.2</v>
      </c>
      <c r="D538" s="12"/>
      <c r="E538" s="40"/>
      <c r="G538" s="70"/>
      <c r="H538" s="33"/>
      <c r="I538" s="50"/>
      <c r="J538" s="22"/>
    </row>
    <row r="539" spans="1:10" ht="15" customHeight="1" x14ac:dyDescent="0.3">
      <c r="A539" s="55">
        <v>454</v>
      </c>
      <c r="B539" s="2" t="s">
        <v>372</v>
      </c>
      <c r="C539" s="12"/>
      <c r="D539" s="12">
        <v>596800</v>
      </c>
      <c r="E539" s="40">
        <v>200000</v>
      </c>
      <c r="G539" s="70">
        <v>930000</v>
      </c>
      <c r="H539" s="33">
        <v>0</v>
      </c>
      <c r="I539" s="50">
        <v>0</v>
      </c>
      <c r="J539" s="22"/>
    </row>
    <row r="540" spans="1:10" ht="15" customHeight="1" x14ac:dyDescent="0.3">
      <c r="A540" s="55">
        <v>454</v>
      </c>
      <c r="B540" s="2" t="s">
        <v>398</v>
      </c>
      <c r="C540" s="12"/>
      <c r="D540" s="12">
        <v>4858.5</v>
      </c>
      <c r="E540" s="40"/>
      <c r="G540" s="70"/>
      <c r="H540" s="33"/>
      <c r="I540" s="50"/>
      <c r="J540" s="22"/>
    </row>
    <row r="541" spans="1:10" ht="15" customHeight="1" x14ac:dyDescent="0.3">
      <c r="A541" s="55">
        <v>453</v>
      </c>
      <c r="B541" s="2" t="s">
        <v>411</v>
      </c>
      <c r="C541" s="12"/>
      <c r="D541" s="12"/>
      <c r="E541" s="40"/>
      <c r="F541" s="39">
        <v>17</v>
      </c>
      <c r="G541" s="70"/>
      <c r="H541" s="33"/>
      <c r="I541" s="50"/>
      <c r="J541" s="22"/>
    </row>
    <row r="542" spans="1:10" ht="15" customHeight="1" x14ac:dyDescent="0.3">
      <c r="A542" s="55">
        <v>453</v>
      </c>
      <c r="B542" s="2" t="s">
        <v>373</v>
      </c>
      <c r="C542" s="12"/>
      <c r="D542" s="12"/>
      <c r="E542" s="40">
        <v>80000</v>
      </c>
      <c r="F542" s="39">
        <v>80000</v>
      </c>
      <c r="G542" s="70"/>
      <c r="H542" s="33"/>
      <c r="I542" s="50"/>
      <c r="J542" s="22"/>
    </row>
    <row r="543" spans="1:10" ht="15" customHeight="1" x14ac:dyDescent="0.3">
      <c r="A543" s="55"/>
      <c r="C543" s="12"/>
      <c r="D543" s="12"/>
      <c r="E543" s="40"/>
      <c r="G543" s="70"/>
      <c r="H543" s="33"/>
      <c r="I543" s="50"/>
      <c r="J543" s="22"/>
    </row>
    <row r="544" spans="1:10" ht="15" customHeight="1" x14ac:dyDescent="0.3">
      <c r="A544" s="55"/>
      <c r="B544" s="1" t="s">
        <v>374</v>
      </c>
      <c r="C544" s="11">
        <f t="shared" ref="C544:I544" si="54">SUM(C535:C543)</f>
        <v>99222.28</v>
      </c>
      <c r="D544" s="11">
        <f t="shared" si="54"/>
        <v>741787.63</v>
      </c>
      <c r="E544" s="45">
        <f t="shared" si="54"/>
        <v>280000</v>
      </c>
      <c r="F544" s="44">
        <f t="shared" si="54"/>
        <v>80017</v>
      </c>
      <c r="G544" s="69">
        <f t="shared" si="54"/>
        <v>930000</v>
      </c>
      <c r="H544" s="32">
        <f t="shared" si="54"/>
        <v>0</v>
      </c>
      <c r="I544" s="48">
        <f t="shared" si="54"/>
        <v>0</v>
      </c>
      <c r="J544" s="22"/>
    </row>
    <row r="545" spans="1:10" ht="15" customHeight="1" x14ac:dyDescent="0.3">
      <c r="A545" s="55"/>
      <c r="C545" s="12"/>
      <c r="D545" s="12"/>
      <c r="E545" s="40"/>
      <c r="G545" s="70"/>
      <c r="H545" s="33"/>
      <c r="I545" s="50"/>
      <c r="J545" s="22"/>
    </row>
    <row r="546" spans="1:10" ht="15" customHeight="1" x14ac:dyDescent="0.3">
      <c r="A546" s="55"/>
      <c r="B546" s="1" t="s">
        <v>375</v>
      </c>
      <c r="C546" s="12"/>
      <c r="D546" s="12"/>
      <c r="E546" s="40"/>
      <c r="G546" s="70"/>
      <c r="H546" s="33"/>
      <c r="I546" s="50"/>
      <c r="J546" s="22"/>
    </row>
    <row r="547" spans="1:10" ht="15" customHeight="1" x14ac:dyDescent="0.3">
      <c r="A547" s="55" t="s">
        <v>376</v>
      </c>
      <c r="B547" s="2" t="s">
        <v>377</v>
      </c>
      <c r="C547" s="12">
        <v>2711.71</v>
      </c>
      <c r="D547" s="12"/>
      <c r="E547" s="40"/>
      <c r="G547" s="70"/>
      <c r="H547" s="33"/>
      <c r="I547" s="50"/>
      <c r="J547" s="22"/>
    </row>
    <row r="548" spans="1:10" ht="15" customHeight="1" x14ac:dyDescent="0.3">
      <c r="A548" s="55" t="s">
        <v>378</v>
      </c>
      <c r="B548" s="2" t="s">
        <v>379</v>
      </c>
      <c r="C548" s="12">
        <v>9538.4599999999991</v>
      </c>
      <c r="D548" s="12">
        <v>9088.94</v>
      </c>
      <c r="E548" s="40">
        <v>8900</v>
      </c>
      <c r="F548" s="39">
        <v>8900</v>
      </c>
      <c r="G548" s="70">
        <v>8900</v>
      </c>
      <c r="H548" s="33">
        <v>8900</v>
      </c>
      <c r="I548" s="50">
        <v>8900</v>
      </c>
      <c r="J548" s="22"/>
    </row>
    <row r="549" spans="1:10" ht="15" customHeight="1" x14ac:dyDescent="0.3">
      <c r="A549" s="55"/>
      <c r="C549" s="12"/>
      <c r="D549" s="12"/>
      <c r="E549" s="40"/>
      <c r="G549" s="70"/>
      <c r="H549" s="33"/>
      <c r="I549" s="50"/>
      <c r="J549" s="22"/>
    </row>
    <row r="550" spans="1:10" ht="15" customHeight="1" x14ac:dyDescent="0.3">
      <c r="A550" s="55"/>
      <c r="B550" s="1" t="s">
        <v>380</v>
      </c>
      <c r="C550" s="11">
        <f>SUM(C547:C548)</f>
        <v>12250.169999999998</v>
      </c>
      <c r="D550" s="11">
        <f>SUM(D547:D548)</f>
        <v>9088.94</v>
      </c>
      <c r="E550" s="45">
        <f>SUM(E547:E548)</f>
        <v>8900</v>
      </c>
      <c r="F550" s="44">
        <f>SUM(F548:F549)</f>
        <v>8900</v>
      </c>
      <c r="G550" s="69">
        <f>SUM(G548:G549)</f>
        <v>8900</v>
      </c>
      <c r="H550" s="32">
        <f>SUM(H548:H549)</f>
        <v>8900</v>
      </c>
      <c r="I550" s="48">
        <f>SUM(I548:I549)</f>
        <v>8900</v>
      </c>
      <c r="J550" s="22"/>
    </row>
    <row r="551" spans="1:10" ht="15" customHeight="1" x14ac:dyDescent="0.3">
      <c r="A551" s="55"/>
      <c r="B551" s="1"/>
      <c r="C551" s="11"/>
      <c r="D551" s="11"/>
      <c r="E551" s="45"/>
      <c r="F551" s="44"/>
      <c r="G551" s="69"/>
      <c r="H551" s="32"/>
      <c r="I551" s="48"/>
      <c r="J551" s="22"/>
    </row>
    <row r="552" spans="1:10" ht="15" customHeight="1" x14ac:dyDescent="0.3">
      <c r="A552" s="55"/>
      <c r="B552" s="17" t="s">
        <v>361</v>
      </c>
      <c r="C552" s="18"/>
      <c r="D552" s="18"/>
      <c r="E552" s="18"/>
      <c r="F552" s="18"/>
      <c r="G552" s="70"/>
      <c r="H552" s="33"/>
      <c r="I552" s="50"/>
      <c r="J552" s="22"/>
    </row>
    <row r="553" spans="1:10" ht="15" customHeight="1" x14ac:dyDescent="0.3">
      <c r="A553" s="55"/>
      <c r="B553" s="19" t="s">
        <v>362</v>
      </c>
      <c r="C553" s="18">
        <f t="shared" ref="C553:I553" si="55">C93</f>
        <v>5379058.79</v>
      </c>
      <c r="D553" s="18">
        <f t="shared" si="55"/>
        <v>5982365.0699999994</v>
      </c>
      <c r="E553" s="18">
        <f t="shared" si="55"/>
        <v>5965875.3499999996</v>
      </c>
      <c r="F553" s="18">
        <f t="shared" si="55"/>
        <v>6593069.3499999996</v>
      </c>
      <c r="G553" s="72">
        <f t="shared" si="55"/>
        <v>6787982.3499999996</v>
      </c>
      <c r="H553" s="35">
        <f t="shared" si="55"/>
        <v>6787513.3499999996</v>
      </c>
      <c r="I553" s="52">
        <f t="shared" si="55"/>
        <v>6826253.3499999996</v>
      </c>
      <c r="J553" s="22"/>
    </row>
    <row r="554" spans="1:10" ht="15" customHeight="1" x14ac:dyDescent="0.3">
      <c r="A554" s="55"/>
      <c r="B554" s="19" t="s">
        <v>363</v>
      </c>
      <c r="C554" s="18">
        <f t="shared" ref="C554:I554" si="56">C112</f>
        <v>674235.76</v>
      </c>
      <c r="D554" s="18">
        <f t="shared" si="56"/>
        <v>147338.09</v>
      </c>
      <c r="E554" s="18">
        <f t="shared" si="56"/>
        <v>838000</v>
      </c>
      <c r="F554" s="18">
        <f t="shared" si="56"/>
        <v>588700</v>
      </c>
      <c r="G554" s="72">
        <f t="shared" si="56"/>
        <v>519000</v>
      </c>
      <c r="H554" s="35">
        <f t="shared" si="56"/>
        <v>4000</v>
      </c>
      <c r="I554" s="52">
        <f t="shared" si="56"/>
        <v>4000</v>
      </c>
      <c r="J554" s="22"/>
    </row>
    <row r="555" spans="1:10" ht="15" customHeight="1" x14ac:dyDescent="0.3">
      <c r="A555" s="55"/>
      <c r="B555" s="19" t="s">
        <v>364</v>
      </c>
      <c r="C555" s="18">
        <f t="shared" ref="C555:I555" si="57">C421</f>
        <v>4941154.13</v>
      </c>
      <c r="D555" s="18">
        <f t="shared" si="57"/>
        <v>5173781.17</v>
      </c>
      <c r="E555" s="18">
        <f t="shared" si="57"/>
        <v>5861165</v>
      </c>
      <c r="F555" s="18">
        <f t="shared" si="57"/>
        <v>5881142</v>
      </c>
      <c r="G555" s="72">
        <f t="shared" si="57"/>
        <v>6237121</v>
      </c>
      <c r="H555" s="35">
        <f t="shared" si="57"/>
        <v>6271715.6600000001</v>
      </c>
      <c r="I555" s="52">
        <f t="shared" si="57"/>
        <v>6384885.2017999999</v>
      </c>
      <c r="J555" s="22"/>
    </row>
    <row r="556" spans="1:10" ht="15" customHeight="1" x14ac:dyDescent="0.3">
      <c r="A556" s="55"/>
      <c r="B556" s="19" t="s">
        <v>365</v>
      </c>
      <c r="C556" s="18">
        <f t="shared" ref="C556:I556" si="58">C531</f>
        <v>577336.71000000008</v>
      </c>
      <c r="D556" s="18">
        <f t="shared" si="58"/>
        <v>971085.94000000006</v>
      </c>
      <c r="E556" s="18">
        <f t="shared" si="58"/>
        <v>1200405</v>
      </c>
      <c r="F556" s="18">
        <f t="shared" si="58"/>
        <v>402790</v>
      </c>
      <c r="G556" s="72">
        <f t="shared" si="58"/>
        <v>1980000</v>
      </c>
      <c r="H556" s="35">
        <f t="shared" si="58"/>
        <v>439400</v>
      </c>
      <c r="I556" s="52">
        <f t="shared" si="58"/>
        <v>304500</v>
      </c>
      <c r="J556" s="22"/>
    </row>
    <row r="557" spans="1:10" ht="15" customHeight="1" x14ac:dyDescent="0.3">
      <c r="A557" s="55"/>
      <c r="B557" s="19" t="s">
        <v>366</v>
      </c>
      <c r="C557" s="18">
        <f>(C553+C554)-(C555+C556)</f>
        <v>534803.71</v>
      </c>
      <c r="D557" s="18">
        <f t="shared" ref="D557:I557" si="59">D553+D554-D555-D556</f>
        <v>-15163.950000000768</v>
      </c>
      <c r="E557" s="18">
        <f t="shared" si="59"/>
        <v>-257694.65000000037</v>
      </c>
      <c r="F557" s="18">
        <f t="shared" si="59"/>
        <v>897837.34999999963</v>
      </c>
      <c r="G557" s="72">
        <f t="shared" si="59"/>
        <v>-910138.65000000037</v>
      </c>
      <c r="H557" s="35">
        <f t="shared" si="59"/>
        <v>80397.689999999478</v>
      </c>
      <c r="I557" s="52">
        <f t="shared" si="59"/>
        <v>140868.1481999997</v>
      </c>
      <c r="J557" s="22"/>
    </row>
    <row r="558" spans="1:10" ht="15" customHeight="1" x14ac:dyDescent="0.3">
      <c r="A558" s="55"/>
      <c r="C558" s="12"/>
      <c r="D558" s="12"/>
      <c r="E558" s="40"/>
      <c r="G558" s="70"/>
      <c r="H558" s="39"/>
      <c r="I558" s="58"/>
      <c r="J558" s="22"/>
    </row>
    <row r="559" spans="1:10" ht="15" customHeight="1" x14ac:dyDescent="0.3">
      <c r="A559" s="55"/>
      <c r="B559" s="15" t="s">
        <v>381</v>
      </c>
      <c r="C559" s="16"/>
      <c r="D559" s="16"/>
      <c r="E559" s="16"/>
      <c r="F559" s="16"/>
      <c r="G559" s="70"/>
      <c r="H559" s="33"/>
      <c r="I559" s="50"/>
      <c r="J559" s="22"/>
    </row>
    <row r="560" spans="1:10" ht="15" customHeight="1" x14ac:dyDescent="0.3">
      <c r="A560" s="55"/>
      <c r="B560" s="15" t="s">
        <v>382</v>
      </c>
      <c r="C560" s="16">
        <f>C553</f>
        <v>5379058.79</v>
      </c>
      <c r="D560" s="16">
        <f t="shared" ref="D560:I560" si="60">D93</f>
        <v>5982365.0699999994</v>
      </c>
      <c r="E560" s="16">
        <f t="shared" si="60"/>
        <v>5965875.3499999996</v>
      </c>
      <c r="F560" s="16">
        <f t="shared" si="60"/>
        <v>6593069.3499999996</v>
      </c>
      <c r="G560" s="72">
        <f t="shared" si="60"/>
        <v>6787982.3499999996</v>
      </c>
      <c r="H560" s="35">
        <f t="shared" si="60"/>
        <v>6787513.3499999996</v>
      </c>
      <c r="I560" s="52">
        <f t="shared" si="60"/>
        <v>6826253.3499999996</v>
      </c>
      <c r="J560" s="22"/>
    </row>
    <row r="561" spans="1:12" ht="15" customHeight="1" x14ac:dyDescent="0.3">
      <c r="A561" s="55"/>
      <c r="B561" s="15" t="s">
        <v>383</v>
      </c>
      <c r="C561" s="16">
        <f>C554</f>
        <v>674235.76</v>
      </c>
      <c r="D561" s="16">
        <f t="shared" ref="D561:I561" si="61">D112</f>
        <v>147338.09</v>
      </c>
      <c r="E561" s="16">
        <f t="shared" si="61"/>
        <v>838000</v>
      </c>
      <c r="F561" s="16">
        <f t="shared" si="61"/>
        <v>588700</v>
      </c>
      <c r="G561" s="72">
        <f t="shared" si="61"/>
        <v>519000</v>
      </c>
      <c r="H561" s="35">
        <f t="shared" si="61"/>
        <v>4000</v>
      </c>
      <c r="I561" s="52">
        <f t="shared" si="61"/>
        <v>4000</v>
      </c>
      <c r="J561" s="22"/>
    </row>
    <row r="562" spans="1:12" ht="15" customHeight="1" x14ac:dyDescent="0.3">
      <c r="A562" s="55"/>
      <c r="B562" s="15" t="s">
        <v>384</v>
      </c>
      <c r="C562" s="16">
        <f t="shared" ref="C562:I562" si="62">C544</f>
        <v>99222.28</v>
      </c>
      <c r="D562" s="16">
        <f t="shared" si="62"/>
        <v>741787.63</v>
      </c>
      <c r="E562" s="16">
        <f t="shared" si="62"/>
        <v>280000</v>
      </c>
      <c r="F562" s="16">
        <f t="shared" si="62"/>
        <v>80017</v>
      </c>
      <c r="G562" s="72">
        <f t="shared" si="62"/>
        <v>930000</v>
      </c>
      <c r="H562" s="35">
        <f t="shared" si="62"/>
        <v>0</v>
      </c>
      <c r="I562" s="52">
        <f t="shared" si="62"/>
        <v>0</v>
      </c>
      <c r="J562" s="22"/>
    </row>
    <row r="563" spans="1:12" ht="15" customHeight="1" x14ac:dyDescent="0.3">
      <c r="A563" s="55"/>
      <c r="B563" s="15" t="s">
        <v>385</v>
      </c>
      <c r="C563" s="16">
        <f t="shared" ref="C563:I563" si="63">SUM(C560:C562)</f>
        <v>6152516.8300000001</v>
      </c>
      <c r="D563" s="16">
        <f t="shared" si="63"/>
        <v>6871490.7899999991</v>
      </c>
      <c r="E563" s="16">
        <f t="shared" si="63"/>
        <v>7083875.3499999996</v>
      </c>
      <c r="F563" s="16">
        <f>SUM(F560:F562)</f>
        <v>7261786.3499999996</v>
      </c>
      <c r="G563" s="72">
        <f t="shared" si="63"/>
        <v>8236982.3499999996</v>
      </c>
      <c r="H563" s="35">
        <f t="shared" si="63"/>
        <v>6791513.3499999996</v>
      </c>
      <c r="I563" s="52">
        <f t="shared" si="63"/>
        <v>6830253.3499999996</v>
      </c>
      <c r="J563" s="22"/>
    </row>
    <row r="564" spans="1:12" ht="15" customHeight="1" x14ac:dyDescent="0.3">
      <c r="A564" s="55"/>
      <c r="B564" s="44"/>
      <c r="C564" s="40"/>
      <c r="D564" s="40"/>
      <c r="E564" s="40"/>
      <c r="F564" s="40"/>
      <c r="G564" s="72"/>
      <c r="H564" s="40"/>
      <c r="I564" s="47"/>
      <c r="J564" s="22"/>
    </row>
    <row r="565" spans="1:12" ht="15" customHeight="1" x14ac:dyDescent="0.3">
      <c r="A565" s="55"/>
      <c r="B565" s="15" t="s">
        <v>80</v>
      </c>
      <c r="C565" s="16">
        <f>C555</f>
        <v>4941154.13</v>
      </c>
      <c r="D565" s="16">
        <f>D555</f>
        <v>5173781.17</v>
      </c>
      <c r="E565" s="16">
        <f>E555</f>
        <v>5861165</v>
      </c>
      <c r="F565" s="16">
        <f>F421</f>
        <v>5881142</v>
      </c>
      <c r="G565" s="72">
        <f>G421</f>
        <v>6237121</v>
      </c>
      <c r="H565" s="35">
        <f>H421</f>
        <v>6271715.6600000001</v>
      </c>
      <c r="I565" s="52">
        <f>I421</f>
        <v>6384885.2017999999</v>
      </c>
      <c r="J565" s="22"/>
      <c r="L565" s="12"/>
    </row>
    <row r="566" spans="1:12" ht="15" customHeight="1" x14ac:dyDescent="0.3">
      <c r="A566" s="55"/>
      <c r="B566" s="15" t="s">
        <v>386</v>
      </c>
      <c r="C566" s="16">
        <f>C556</f>
        <v>577336.71000000008</v>
      </c>
      <c r="D566" s="16">
        <f>D531</f>
        <v>971085.94000000006</v>
      </c>
      <c r="E566" s="16">
        <f>E531</f>
        <v>1200405</v>
      </c>
      <c r="F566" s="16">
        <f>F556</f>
        <v>402790</v>
      </c>
      <c r="G566" s="72">
        <f>G556</f>
        <v>1980000</v>
      </c>
      <c r="H566" s="35">
        <f>H556</f>
        <v>439400</v>
      </c>
      <c r="I566" s="52">
        <f>I556</f>
        <v>304500</v>
      </c>
      <c r="J566" s="22"/>
      <c r="K566" s="12"/>
    </row>
    <row r="567" spans="1:12" ht="15" customHeight="1" x14ac:dyDescent="0.3">
      <c r="A567" s="55"/>
      <c r="B567" s="15" t="s">
        <v>387</v>
      </c>
      <c r="C567" s="16">
        <f t="shared" ref="C567:I567" si="64">C550</f>
        <v>12250.169999999998</v>
      </c>
      <c r="D567" s="16">
        <f t="shared" si="64"/>
        <v>9088.94</v>
      </c>
      <c r="E567" s="16">
        <f t="shared" si="64"/>
        <v>8900</v>
      </c>
      <c r="F567" s="16">
        <f t="shared" si="64"/>
        <v>8900</v>
      </c>
      <c r="G567" s="72">
        <f t="shared" si="64"/>
        <v>8900</v>
      </c>
      <c r="H567" s="35">
        <f t="shared" si="64"/>
        <v>8900</v>
      </c>
      <c r="I567" s="52">
        <f t="shared" si="64"/>
        <v>8900</v>
      </c>
      <c r="J567" s="22"/>
    </row>
    <row r="568" spans="1:12" ht="15" customHeight="1" x14ac:dyDescent="0.3">
      <c r="A568" s="55"/>
      <c r="B568" s="15" t="s">
        <v>388</v>
      </c>
      <c r="C568" s="16">
        <f t="shared" ref="C568:I568" si="65">SUM(C565:C567)</f>
        <v>5530741.0099999998</v>
      </c>
      <c r="D568" s="16">
        <f t="shared" si="65"/>
        <v>6153956.0500000007</v>
      </c>
      <c r="E568" s="16">
        <f t="shared" si="65"/>
        <v>7070470</v>
      </c>
      <c r="F568" s="16">
        <f>SUM(F565:F567)</f>
        <v>6292832</v>
      </c>
      <c r="G568" s="72">
        <f t="shared" si="65"/>
        <v>8226021</v>
      </c>
      <c r="H568" s="35">
        <f t="shared" si="65"/>
        <v>6720015.6600000001</v>
      </c>
      <c r="I568" s="52">
        <f t="shared" si="65"/>
        <v>6698285.2017999999</v>
      </c>
      <c r="J568" s="22"/>
      <c r="L568" s="12"/>
    </row>
    <row r="569" spans="1:12" ht="15" customHeight="1" x14ac:dyDescent="0.3">
      <c r="A569" s="55"/>
      <c r="B569" s="15"/>
      <c r="C569" s="16"/>
      <c r="D569" s="16"/>
      <c r="E569" s="16"/>
      <c r="F569" s="16"/>
      <c r="G569" s="70"/>
      <c r="H569" s="33"/>
      <c r="I569" s="50"/>
      <c r="J569" s="22"/>
    </row>
    <row r="570" spans="1:12" ht="15" customHeight="1" x14ac:dyDescent="0.3">
      <c r="A570" s="55"/>
      <c r="B570" s="15" t="s">
        <v>389</v>
      </c>
      <c r="C570" s="16">
        <f t="shared" ref="C570:I570" si="66">C563-C568</f>
        <v>621775.8200000003</v>
      </c>
      <c r="D570" s="16">
        <f t="shared" si="66"/>
        <v>717534.73999999836</v>
      </c>
      <c r="E570" s="16">
        <f t="shared" si="66"/>
        <v>13405.349999999627</v>
      </c>
      <c r="F570" s="16">
        <f>F563-F568</f>
        <v>968954.34999999963</v>
      </c>
      <c r="G570" s="72">
        <f t="shared" si="66"/>
        <v>10961.349999999627</v>
      </c>
      <c r="H570" s="35">
        <f t="shared" si="66"/>
        <v>71497.689999999478</v>
      </c>
      <c r="I570" s="52">
        <f t="shared" si="66"/>
        <v>131968.1481999997</v>
      </c>
      <c r="J570" s="22"/>
    </row>
    <row r="571" spans="1:12" ht="15" customHeight="1" x14ac:dyDescent="0.3">
      <c r="A571" s="55"/>
      <c r="B571" s="1"/>
      <c r="I571" s="29"/>
      <c r="J571" s="22"/>
      <c r="L571" s="12"/>
    </row>
    <row r="572" spans="1:12" ht="15" customHeight="1" thickBot="1" x14ac:dyDescent="0.35">
      <c r="A572" s="57"/>
      <c r="B572" s="30" t="s">
        <v>550</v>
      </c>
      <c r="C572" s="30"/>
      <c r="D572" s="30"/>
      <c r="E572" s="37"/>
      <c r="F572" s="37"/>
      <c r="G572" s="67"/>
      <c r="H572" s="30"/>
      <c r="I572" s="31"/>
      <c r="J572" s="22"/>
    </row>
    <row r="573" spans="1:12" x14ac:dyDescent="0.3">
      <c r="A573" s="8"/>
      <c r="B573" s="8"/>
      <c r="C573" s="8"/>
      <c r="D573" s="8"/>
      <c r="E573" s="38"/>
      <c r="F573" s="38"/>
      <c r="G573" s="68"/>
      <c r="H573" s="8"/>
      <c r="I573" s="8"/>
      <c r="K573" s="12"/>
      <c r="L573" s="12"/>
    </row>
    <row r="575" spans="1:12" x14ac:dyDescent="0.3">
      <c r="J575" s="12"/>
    </row>
    <row r="576" spans="1:12" x14ac:dyDescent="0.3">
      <c r="L576" s="12"/>
    </row>
    <row r="580" spans="5:5" x14ac:dyDescent="0.3">
      <c r="E580" s="40"/>
    </row>
    <row r="583" spans="5:5" x14ac:dyDescent="0.3">
      <c r="E583" s="40"/>
    </row>
    <row r="590" spans="5:5" x14ac:dyDescent="0.3">
      <c r="E590" s="40"/>
    </row>
  </sheetData>
  <mergeCells count="1">
    <mergeCell ref="B3:I3"/>
  </mergeCells>
  <pageMargins left="0.23622047244094491" right="0.23622047244094491" top="0.55118110236220474" bottom="0.35433070866141736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7"/>
  <sheetViews>
    <sheetView workbookViewId="0">
      <selection activeCell="O34" sqref="O34"/>
    </sheetView>
  </sheetViews>
  <sheetFormatPr defaultRowHeight="15" x14ac:dyDescent="0.25"/>
  <cols>
    <col min="6" max="6" width="16.7109375" customWidth="1"/>
    <col min="7" max="7" width="10.140625" customWidth="1"/>
    <col min="8" max="8" width="16.28515625" customWidth="1"/>
    <col min="9" max="9" width="17.42578125" customWidth="1"/>
    <col min="10" max="10" width="9.140625" hidden="1" customWidth="1"/>
    <col min="11" max="11" width="11.42578125" customWidth="1"/>
    <col min="12" max="12" width="8.42578125" customWidth="1"/>
  </cols>
  <sheetData>
    <row r="2" spans="1:13" x14ac:dyDescent="0.25">
      <c r="A2" t="s">
        <v>447</v>
      </c>
    </row>
    <row r="4" spans="1:13" x14ac:dyDescent="0.25">
      <c r="B4" t="s">
        <v>416</v>
      </c>
      <c r="F4" t="s">
        <v>426</v>
      </c>
      <c r="G4" t="s">
        <v>433</v>
      </c>
      <c r="H4" t="s">
        <v>426</v>
      </c>
      <c r="I4" t="s">
        <v>430</v>
      </c>
      <c r="K4" t="s">
        <v>432</v>
      </c>
      <c r="L4" s="3">
        <v>0.88</v>
      </c>
      <c r="M4" s="3"/>
    </row>
    <row r="5" spans="1:13" x14ac:dyDescent="0.25">
      <c r="F5" t="s">
        <v>423</v>
      </c>
      <c r="H5" t="s">
        <v>427</v>
      </c>
      <c r="K5" t="s">
        <v>431</v>
      </c>
    </row>
    <row r="6" spans="1:13" x14ac:dyDescent="0.25">
      <c r="F6" t="s">
        <v>424</v>
      </c>
      <c r="H6" t="s">
        <v>428</v>
      </c>
    </row>
    <row r="7" spans="1:13" x14ac:dyDescent="0.25">
      <c r="F7" t="s">
        <v>425</v>
      </c>
      <c r="H7" t="s">
        <v>429</v>
      </c>
    </row>
    <row r="9" spans="1:13" x14ac:dyDescent="0.25">
      <c r="A9" t="s">
        <v>417</v>
      </c>
      <c r="F9">
        <v>27.3</v>
      </c>
      <c r="G9">
        <v>286</v>
      </c>
      <c r="H9">
        <f>F9*D37</f>
        <v>1883.7</v>
      </c>
      <c r="I9" s="6">
        <f>H9*G9</f>
        <v>538738.20000000007</v>
      </c>
    </row>
    <row r="10" spans="1:13" x14ac:dyDescent="0.25">
      <c r="A10" t="s">
        <v>434</v>
      </c>
      <c r="C10" t="s">
        <v>444</v>
      </c>
      <c r="G10">
        <v>25</v>
      </c>
      <c r="K10">
        <f>H9*G10</f>
        <v>47092.5</v>
      </c>
      <c r="L10">
        <f>K10*88/100</f>
        <v>41441.4</v>
      </c>
    </row>
    <row r="11" spans="1:13" x14ac:dyDescent="0.25">
      <c r="A11" t="s">
        <v>434</v>
      </c>
      <c r="C11" t="s">
        <v>445</v>
      </c>
      <c r="G11">
        <v>24</v>
      </c>
      <c r="K11">
        <f>H9*G11</f>
        <v>45208.800000000003</v>
      </c>
      <c r="L11" s="4">
        <f>K11*88/100</f>
        <v>39783.744000000006</v>
      </c>
    </row>
    <row r="13" spans="1:13" x14ac:dyDescent="0.25">
      <c r="A13" t="s">
        <v>418</v>
      </c>
      <c r="E13" t="s">
        <v>443</v>
      </c>
      <c r="F13">
        <v>7</v>
      </c>
      <c r="G13">
        <v>437</v>
      </c>
      <c r="H13">
        <f>F13*D37</f>
        <v>483</v>
      </c>
      <c r="I13">
        <f>H13*G13</f>
        <v>211071</v>
      </c>
      <c r="L13">
        <v>4466.1400000000003</v>
      </c>
    </row>
    <row r="14" spans="1:13" x14ac:dyDescent="0.25">
      <c r="A14" t="s">
        <v>419</v>
      </c>
      <c r="F14">
        <v>11.4</v>
      </c>
      <c r="G14">
        <v>529</v>
      </c>
      <c r="H14">
        <f>F14*D37</f>
        <v>786.6</v>
      </c>
      <c r="I14">
        <f>H14*G14</f>
        <v>416111.4</v>
      </c>
      <c r="L14">
        <f>I14*2/100</f>
        <v>8322.228000000001</v>
      </c>
    </row>
    <row r="15" spans="1:13" x14ac:dyDescent="0.25">
      <c r="I15" s="6">
        <f>SUM(I13:I14)</f>
        <v>627182.4</v>
      </c>
    </row>
    <row r="16" spans="1:13" x14ac:dyDescent="0.25">
      <c r="A16" t="s">
        <v>418</v>
      </c>
      <c r="E16" t="s">
        <v>435</v>
      </c>
      <c r="G16">
        <v>208</v>
      </c>
      <c r="K16">
        <f>H13*G16</f>
        <v>100464</v>
      </c>
      <c r="L16">
        <f>K16*88/100</f>
        <v>88408.320000000007</v>
      </c>
    </row>
    <row r="17" spans="1:16" x14ac:dyDescent="0.25">
      <c r="A17" t="s">
        <v>419</v>
      </c>
      <c r="E17" t="s">
        <v>435</v>
      </c>
      <c r="G17">
        <v>186</v>
      </c>
      <c r="K17">
        <f>H14*G17</f>
        <v>146307.6</v>
      </c>
      <c r="L17">
        <f>K17*88/100</f>
        <v>128750.68800000001</v>
      </c>
    </row>
    <row r="18" spans="1:16" x14ac:dyDescent="0.25">
      <c r="K18" s="5">
        <f>SUM(K16:K17)</f>
        <v>246771.6</v>
      </c>
      <c r="L18" s="5">
        <f>SUM(L16:L17)</f>
        <v>217159.00800000003</v>
      </c>
    </row>
    <row r="19" spans="1:16" x14ac:dyDescent="0.25">
      <c r="A19" t="s">
        <v>418</v>
      </c>
      <c r="E19" t="s">
        <v>436</v>
      </c>
      <c r="F19">
        <v>222</v>
      </c>
      <c r="K19">
        <f>F19*H13</f>
        <v>107226</v>
      </c>
      <c r="L19">
        <f>K19*88/100</f>
        <v>94358.88</v>
      </c>
    </row>
    <row r="20" spans="1:16" x14ac:dyDescent="0.25">
      <c r="A20" t="s">
        <v>419</v>
      </c>
      <c r="E20" t="s">
        <v>436</v>
      </c>
      <c r="F20">
        <v>392</v>
      </c>
      <c r="K20">
        <f>F20*H14</f>
        <v>308347.2</v>
      </c>
      <c r="L20">
        <f>K20*88/100</f>
        <v>271345.53600000002</v>
      </c>
    </row>
    <row r="21" spans="1:16" x14ac:dyDescent="0.25">
      <c r="K21">
        <f>SUM(K19:K20)</f>
        <v>415573.2</v>
      </c>
      <c r="L21">
        <f>SUM(L19:L20)</f>
        <v>365704.41600000003</v>
      </c>
    </row>
    <row r="22" spans="1:16" x14ac:dyDescent="0.25">
      <c r="A22" t="s">
        <v>420</v>
      </c>
      <c r="E22" t="s">
        <v>439</v>
      </c>
      <c r="F22">
        <v>1.6</v>
      </c>
      <c r="G22">
        <v>324</v>
      </c>
      <c r="H22">
        <f>F22*D37</f>
        <v>110.4</v>
      </c>
      <c r="K22">
        <f>H22*G22</f>
        <v>35769.599999999999</v>
      </c>
      <c r="L22">
        <f>K22*88/100</f>
        <v>31477.248</v>
      </c>
    </row>
    <row r="23" spans="1:16" x14ac:dyDescent="0.25">
      <c r="A23" t="s">
        <v>420</v>
      </c>
      <c r="E23" t="s">
        <v>440</v>
      </c>
      <c r="G23">
        <v>311</v>
      </c>
      <c r="I23">
        <f>G23*H22</f>
        <v>34334.400000000001</v>
      </c>
      <c r="P23">
        <f>I13+I14</f>
        <v>627182.4</v>
      </c>
    </row>
    <row r="24" spans="1:16" x14ac:dyDescent="0.25">
      <c r="A24" t="s">
        <v>420</v>
      </c>
      <c r="E24" t="s">
        <v>441</v>
      </c>
      <c r="G24">
        <v>349</v>
      </c>
      <c r="I24">
        <f>G24*H22</f>
        <v>38529.599999999999</v>
      </c>
    </row>
    <row r="26" spans="1:16" x14ac:dyDescent="0.25">
      <c r="A26" t="s">
        <v>421</v>
      </c>
      <c r="E26" t="s">
        <v>440</v>
      </c>
      <c r="F26">
        <v>1.8</v>
      </c>
      <c r="G26">
        <v>437</v>
      </c>
      <c r="H26">
        <f>B33*F26</f>
        <v>127.8</v>
      </c>
      <c r="I26">
        <f>H26*G26</f>
        <v>55848.6</v>
      </c>
    </row>
    <row r="27" spans="1:16" x14ac:dyDescent="0.25">
      <c r="A27" t="s">
        <v>421</v>
      </c>
      <c r="E27" t="s">
        <v>442</v>
      </c>
      <c r="G27">
        <v>833</v>
      </c>
      <c r="I27">
        <f>H26*G27</f>
        <v>106457.4</v>
      </c>
    </row>
    <row r="29" spans="1:16" x14ac:dyDescent="0.25">
      <c r="A29" t="s">
        <v>422</v>
      </c>
      <c r="D29" t="s">
        <v>437</v>
      </c>
      <c r="F29">
        <v>2</v>
      </c>
      <c r="G29">
        <v>979</v>
      </c>
      <c r="H29">
        <f>F29*D37</f>
        <v>138</v>
      </c>
      <c r="K29">
        <f>H29*G29</f>
        <v>135102</v>
      </c>
      <c r="L29">
        <f>K29*88/100</f>
        <v>118889.76</v>
      </c>
    </row>
    <row r="31" spans="1:16" x14ac:dyDescent="0.25">
      <c r="A31" t="s">
        <v>422</v>
      </c>
      <c r="D31" t="s">
        <v>438</v>
      </c>
      <c r="G31">
        <v>822</v>
      </c>
      <c r="K31">
        <f>G31*H29</f>
        <v>113436</v>
      </c>
      <c r="L31">
        <f>K31*88/100</f>
        <v>99823.679999999993</v>
      </c>
    </row>
    <row r="33" spans="1:4" x14ac:dyDescent="0.25">
      <c r="A33" t="s">
        <v>446</v>
      </c>
      <c r="B33">
        <v>71</v>
      </c>
    </row>
    <row r="37" spans="1:4" x14ac:dyDescent="0.25">
      <c r="D37">
        <v>69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2014-2019</vt:lpstr>
      <vt:lpstr>mš</vt:lpstr>
      <vt:lpstr>'2014-2019'!Oblasť_tlače</vt:lpstr>
      <vt:lpstr>mš!Oblasť_tlače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2016-11-14T12:17:03Z</dcterms:modified>
</cp:coreProperties>
</file>