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46" i="1" l="1"/>
  <c r="C42" i="1" l="1"/>
  <c r="E118" i="1" l="1"/>
  <c r="F390" i="1"/>
  <c r="E303" i="1"/>
  <c r="E298" i="1" s="1"/>
  <c r="E197" i="1"/>
  <c r="E382" i="1" l="1"/>
  <c r="E369" i="1"/>
  <c r="F180" i="1"/>
  <c r="F118" i="1"/>
  <c r="F382" i="1"/>
  <c r="F369" i="1"/>
  <c r="E515" i="1"/>
  <c r="F515" i="1"/>
  <c r="E508" i="1"/>
  <c r="F508" i="1"/>
  <c r="E440" i="1"/>
  <c r="F440" i="1"/>
  <c r="E329" i="1" l="1"/>
  <c r="F329" i="1"/>
  <c r="E319" i="1"/>
  <c r="F319" i="1"/>
  <c r="E242" i="1"/>
  <c r="G5" i="1"/>
  <c r="G8" i="1"/>
  <c r="G11" i="1"/>
  <c r="G12" i="1"/>
  <c r="G13" i="1"/>
  <c r="G14" i="1"/>
  <c r="G15" i="1"/>
  <c r="G16" i="1"/>
  <c r="G17" i="1"/>
  <c r="G18" i="1"/>
  <c r="G21" i="1"/>
  <c r="G22" i="1"/>
  <c r="G23" i="1"/>
  <c r="G24" i="1"/>
  <c r="G25" i="1"/>
  <c r="G32" i="1"/>
  <c r="G33" i="1"/>
  <c r="G34" i="1"/>
  <c r="G35" i="1"/>
  <c r="G39" i="1"/>
  <c r="G40" i="1"/>
  <c r="G43" i="1"/>
  <c r="G47" i="1"/>
  <c r="G48" i="1"/>
  <c r="G49" i="1"/>
  <c r="G50" i="1"/>
  <c r="G51" i="1"/>
  <c r="G56" i="1"/>
  <c r="G57" i="1"/>
  <c r="G58" i="1"/>
  <c r="G59" i="1"/>
  <c r="G60" i="1"/>
  <c r="G61" i="1"/>
  <c r="G62" i="1"/>
  <c r="G64" i="1"/>
  <c r="G65" i="1"/>
  <c r="G66" i="1"/>
  <c r="G67" i="1"/>
  <c r="G68" i="1"/>
  <c r="G69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6" i="1"/>
  <c r="G87" i="1"/>
  <c r="G88" i="1"/>
  <c r="G102" i="1"/>
  <c r="G105" i="1"/>
  <c r="G108" i="1"/>
  <c r="G116" i="1"/>
  <c r="G117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70" i="1"/>
  <c r="G171" i="1"/>
  <c r="G172" i="1"/>
  <c r="G173" i="1"/>
  <c r="G176" i="1"/>
  <c r="G177" i="1"/>
  <c r="G178" i="1"/>
  <c r="G180" i="1"/>
  <c r="G181" i="1"/>
  <c r="G185" i="1"/>
  <c r="G186" i="1"/>
  <c r="G187" i="1"/>
  <c r="G190" i="1"/>
  <c r="G191" i="1"/>
  <c r="G192" i="1"/>
  <c r="G195" i="1"/>
  <c r="G202" i="1"/>
  <c r="G204" i="1"/>
  <c r="G208" i="1"/>
  <c r="G209" i="1"/>
  <c r="G210" i="1"/>
  <c r="G213" i="1"/>
  <c r="G214" i="1"/>
  <c r="G215" i="1"/>
  <c r="G218" i="1"/>
  <c r="G221" i="1"/>
  <c r="G222" i="1"/>
  <c r="G223" i="1"/>
  <c r="G224" i="1"/>
  <c r="G226" i="1"/>
  <c r="G229" i="1"/>
  <c r="G230" i="1"/>
  <c r="G232" i="1"/>
  <c r="G234" i="1"/>
  <c r="G236" i="1"/>
  <c r="G237" i="1"/>
  <c r="G240" i="1"/>
  <c r="G243" i="1"/>
  <c r="G244" i="1"/>
  <c r="G245" i="1"/>
  <c r="G246" i="1"/>
  <c r="G249" i="1"/>
  <c r="G250" i="1"/>
  <c r="G251" i="1"/>
  <c r="G252" i="1"/>
  <c r="G253" i="1"/>
  <c r="G256" i="1"/>
  <c r="G257" i="1"/>
  <c r="G258" i="1"/>
  <c r="G259" i="1"/>
  <c r="G261" i="1"/>
  <c r="G262" i="1"/>
  <c r="G263" i="1"/>
  <c r="G265" i="1"/>
  <c r="G269" i="1"/>
  <c r="G270" i="1"/>
  <c r="G271" i="1"/>
  <c r="G273" i="1"/>
  <c r="G277" i="1"/>
  <c r="G278" i="1"/>
  <c r="G282" i="1"/>
  <c r="G283" i="1"/>
  <c r="G284" i="1"/>
  <c r="G285" i="1"/>
  <c r="G286" i="1"/>
  <c r="G287" i="1"/>
  <c r="G288" i="1"/>
  <c r="G291" i="1"/>
  <c r="G292" i="1"/>
  <c r="G293" i="1"/>
  <c r="G296" i="1"/>
  <c r="G299" i="1"/>
  <c r="G300" i="1"/>
  <c r="G301" i="1"/>
  <c r="G304" i="1"/>
  <c r="G305" i="1"/>
  <c r="G306" i="1"/>
  <c r="G307" i="1"/>
  <c r="G308" i="1"/>
  <c r="G309" i="1"/>
  <c r="G310" i="1"/>
  <c r="G311" i="1"/>
  <c r="G312" i="1"/>
  <c r="G315" i="1"/>
  <c r="G316" i="1"/>
  <c r="G317" i="1"/>
  <c r="G319" i="1"/>
  <c r="G320" i="1"/>
  <c r="G321" i="1"/>
  <c r="G322" i="1"/>
  <c r="G325" i="1"/>
  <c r="G326" i="1"/>
  <c r="G327" i="1"/>
  <c r="G329" i="1"/>
  <c r="G330" i="1"/>
  <c r="G331" i="1"/>
  <c r="G332" i="1"/>
  <c r="G333" i="1"/>
  <c r="G334" i="1"/>
  <c r="G335" i="1"/>
  <c r="G336" i="1"/>
  <c r="G337" i="1"/>
  <c r="G338" i="1"/>
  <c r="G339" i="1"/>
  <c r="G341" i="1"/>
  <c r="G346" i="1"/>
  <c r="G347" i="1"/>
  <c r="G348" i="1"/>
  <c r="G349" i="1"/>
  <c r="G350" i="1"/>
  <c r="G351" i="1"/>
  <c r="G352" i="1"/>
  <c r="G353" i="1"/>
  <c r="G354" i="1"/>
  <c r="G355" i="1"/>
  <c r="G356" i="1"/>
  <c r="G359" i="1"/>
  <c r="G360" i="1"/>
  <c r="G363" i="1"/>
  <c r="G366" i="1"/>
  <c r="G367" i="1"/>
  <c r="G369" i="1"/>
  <c r="G370" i="1"/>
  <c r="G371" i="1"/>
  <c r="G372" i="1"/>
  <c r="G373" i="1"/>
  <c r="G374" i="1"/>
  <c r="G375" i="1"/>
  <c r="G378" i="1"/>
  <c r="G379" i="1"/>
  <c r="G380" i="1"/>
  <c r="G382" i="1"/>
  <c r="G383" i="1"/>
  <c r="G384" i="1"/>
  <c r="G385" i="1"/>
  <c r="G386" i="1"/>
  <c r="G388" i="1"/>
  <c r="G391" i="1"/>
  <c r="G392" i="1"/>
  <c r="G393" i="1"/>
  <c r="G395" i="1"/>
  <c r="G396" i="1"/>
  <c r="G397" i="1"/>
  <c r="G399" i="1"/>
  <c r="G401" i="1"/>
  <c r="G405" i="1"/>
  <c r="G406" i="1"/>
  <c r="G407" i="1"/>
  <c r="G411" i="1"/>
  <c r="G412" i="1"/>
  <c r="G415" i="1"/>
  <c r="G419" i="1"/>
  <c r="G420" i="1"/>
  <c r="G421" i="1"/>
  <c r="G422" i="1"/>
  <c r="G423" i="1"/>
  <c r="G424" i="1"/>
  <c r="G425" i="1"/>
  <c r="G426" i="1"/>
  <c r="G427" i="1"/>
  <c r="G429" i="1"/>
  <c r="G437" i="1"/>
  <c r="G445" i="1"/>
  <c r="G446" i="1"/>
  <c r="G447" i="1"/>
  <c r="G448" i="1"/>
  <c r="G453" i="1"/>
  <c r="G455" i="1"/>
  <c r="G456" i="1"/>
  <c r="G457" i="1"/>
  <c r="G458" i="1"/>
  <c r="G459" i="1"/>
  <c r="G472" i="1"/>
  <c r="G473" i="1"/>
  <c r="G474" i="1"/>
  <c r="G476" i="1"/>
  <c r="G477" i="1"/>
  <c r="G478" i="1"/>
  <c r="G481" i="1"/>
  <c r="G482" i="1"/>
  <c r="G493" i="1"/>
  <c r="G494" i="1"/>
  <c r="G495" i="1"/>
  <c r="G508" i="1"/>
  <c r="G512" i="1"/>
  <c r="G515" i="1"/>
  <c r="G516" i="1"/>
  <c r="G517" i="1"/>
  <c r="G518" i="1"/>
  <c r="G531" i="1"/>
  <c r="G534" i="1"/>
  <c r="G537" i="1"/>
  <c r="G543" i="1"/>
  <c r="G544" i="1"/>
  <c r="G545" i="1"/>
  <c r="F54" i="1"/>
  <c r="E540" i="1"/>
  <c r="E551" i="1" s="1"/>
  <c r="F540" i="1"/>
  <c r="F551" i="1" s="1"/>
  <c r="F295" i="1"/>
  <c r="E295" i="1"/>
  <c r="E169" i="1"/>
  <c r="F97" i="1"/>
  <c r="G295" i="1" l="1"/>
  <c r="G551" i="1"/>
  <c r="G540" i="1"/>
  <c r="E54" i="1"/>
  <c r="G54" i="1" s="1"/>
  <c r="F101" i="1"/>
  <c r="F111" i="1" s="1"/>
  <c r="E101" i="1"/>
  <c r="E46" i="1"/>
  <c r="F42" i="1"/>
  <c r="E42" i="1"/>
  <c r="F31" i="1"/>
  <c r="E31" i="1"/>
  <c r="F20" i="1"/>
  <c r="G20" i="1" s="1"/>
  <c r="E20" i="1"/>
  <c r="E10" i="1"/>
  <c r="F10" i="1"/>
  <c r="E7" i="1"/>
  <c r="F7" i="1"/>
  <c r="F4" i="1"/>
  <c r="E4" i="1"/>
  <c r="E314" i="1"/>
  <c r="F314" i="1"/>
  <c r="F417" i="1"/>
  <c r="G417" i="1" s="1"/>
  <c r="E417" i="1"/>
  <c r="F414" i="1"/>
  <c r="G414" i="1" s="1"/>
  <c r="E414" i="1"/>
  <c r="F409" i="1"/>
  <c r="G409" i="1" s="1"/>
  <c r="E409" i="1"/>
  <c r="E390" i="1" s="1"/>
  <c r="G390" i="1" s="1"/>
  <c r="F377" i="1"/>
  <c r="E377" i="1"/>
  <c r="E365" i="1"/>
  <c r="F365" i="1"/>
  <c r="F303" i="1"/>
  <c r="F298" i="1" s="1"/>
  <c r="G31" i="1" l="1"/>
  <c r="G42" i="1"/>
  <c r="G46" i="1"/>
  <c r="G303" i="1"/>
  <c r="G365" i="1"/>
  <c r="G298" i="1"/>
  <c r="G377" i="1"/>
  <c r="G314" i="1"/>
  <c r="G7" i="1"/>
  <c r="G10" i="1"/>
  <c r="E91" i="1"/>
  <c r="F91" i="1"/>
  <c r="G4" i="1"/>
  <c r="F524" i="1"/>
  <c r="F550" i="1"/>
  <c r="G101" i="1"/>
  <c r="E491" i="1"/>
  <c r="F491" i="1"/>
  <c r="E290" i="1"/>
  <c r="F290" i="1"/>
  <c r="E281" i="1"/>
  <c r="E280" i="1" s="1"/>
  <c r="F281" i="1"/>
  <c r="E275" i="1"/>
  <c r="F275" i="1"/>
  <c r="F276" i="1"/>
  <c r="E276" i="1"/>
  <c r="F267" i="1"/>
  <c r="F268" i="1"/>
  <c r="E268" i="1"/>
  <c r="E267" i="1"/>
  <c r="E468" i="1"/>
  <c r="F468" i="1"/>
  <c r="E248" i="1"/>
  <c r="G275" i="1" l="1"/>
  <c r="G290" i="1"/>
  <c r="G276" i="1"/>
  <c r="G468" i="1"/>
  <c r="G268" i="1"/>
  <c r="G281" i="1"/>
  <c r="F280" i="1"/>
  <c r="G280" i="1" s="1"/>
  <c r="E523" i="1"/>
  <c r="E549" i="1"/>
  <c r="G267" i="1"/>
  <c r="F523" i="1"/>
  <c r="F549" i="1"/>
  <c r="G91" i="1"/>
  <c r="F552" i="1"/>
  <c r="G491" i="1"/>
  <c r="F248" i="1"/>
  <c r="G248" i="1" s="1"/>
  <c r="F242" i="1"/>
  <c r="G242" i="1" s="1"/>
  <c r="E239" i="1"/>
  <c r="F239" i="1"/>
  <c r="E228" i="1"/>
  <c r="F228" i="1"/>
  <c r="F452" i="1"/>
  <c r="E452" i="1"/>
  <c r="F220" i="1"/>
  <c r="E220" i="1"/>
  <c r="E444" i="1"/>
  <c r="F444" i="1"/>
  <c r="E206" i="1"/>
  <c r="F206" i="1"/>
  <c r="F212" i="1"/>
  <c r="E212" i="1"/>
  <c r="G212" i="1" l="1"/>
  <c r="E520" i="1"/>
  <c r="E526" i="1" s="1"/>
  <c r="E555" i="1" s="1"/>
  <c r="G452" i="1"/>
  <c r="G220" i="1"/>
  <c r="G206" i="1"/>
  <c r="G444" i="1"/>
  <c r="G228" i="1"/>
  <c r="G239" i="1"/>
  <c r="G549" i="1"/>
  <c r="G523" i="1"/>
  <c r="F197" i="1"/>
  <c r="G197" i="1" s="1"/>
  <c r="E546" i="1" l="1"/>
  <c r="E556" i="1" s="1"/>
  <c r="F546" i="1"/>
  <c r="F183" i="1"/>
  <c r="E183" i="1"/>
  <c r="E194" i="1"/>
  <c r="E175" i="1"/>
  <c r="F194" i="1"/>
  <c r="G194" i="1" s="1"/>
  <c r="F189" i="1"/>
  <c r="G189" i="1" s="1"/>
  <c r="F175" i="1"/>
  <c r="G175" i="1" s="1"/>
  <c r="F169" i="1"/>
  <c r="G169" i="1" l="1"/>
  <c r="F115" i="1"/>
  <c r="E115" i="1"/>
  <c r="G118" i="1"/>
  <c r="G183" i="1"/>
  <c r="F556" i="1"/>
  <c r="G556" i="1" s="1"/>
  <c r="G546" i="1"/>
  <c r="F434" i="1"/>
  <c r="E431" i="1" l="1"/>
  <c r="E525" i="1" s="1"/>
  <c r="E554" i="1" s="1"/>
  <c r="E557" i="1" s="1"/>
  <c r="F520" i="1"/>
  <c r="G434" i="1"/>
  <c r="F431" i="1"/>
  <c r="G115" i="1"/>
  <c r="D546" i="1"/>
  <c r="C546" i="1"/>
  <c r="C556" i="1" s="1"/>
  <c r="D538" i="1"/>
  <c r="C538" i="1"/>
  <c r="D536" i="1"/>
  <c r="C536" i="1"/>
  <c r="D535" i="1"/>
  <c r="C535" i="1"/>
  <c r="C540" i="1" s="1"/>
  <c r="C551" i="1" s="1"/>
  <c r="D515" i="1"/>
  <c r="C512" i="1"/>
  <c r="C510" i="1" s="1"/>
  <c r="C509" i="1" s="1"/>
  <c r="C508" i="1" s="1"/>
  <c r="D508" i="1"/>
  <c r="D506" i="1"/>
  <c r="C506" i="1"/>
  <c r="D504" i="1"/>
  <c r="C504" i="1"/>
  <c r="D503" i="1"/>
  <c r="C503" i="1"/>
  <c r="D502" i="1"/>
  <c r="C502" i="1"/>
  <c r="D498" i="1"/>
  <c r="C496" i="1"/>
  <c r="D491" i="1"/>
  <c r="C491" i="1"/>
  <c r="D489" i="1"/>
  <c r="C489" i="1"/>
  <c r="D487" i="1"/>
  <c r="C487" i="1"/>
  <c r="D486" i="1"/>
  <c r="C486" i="1"/>
  <c r="D468" i="1"/>
  <c r="C468" i="1"/>
  <c r="D466" i="1"/>
  <c r="C466" i="1"/>
  <c r="D464" i="1"/>
  <c r="C464" i="1"/>
  <c r="D462" i="1"/>
  <c r="C462" i="1"/>
  <c r="D452" i="1"/>
  <c r="C452" i="1"/>
  <c r="D450" i="1"/>
  <c r="C450" i="1"/>
  <c r="D449" i="1"/>
  <c r="C449" i="1"/>
  <c r="D444" i="1"/>
  <c r="C444" i="1"/>
  <c r="D442" i="1"/>
  <c r="C442" i="1"/>
  <c r="D440" i="1"/>
  <c r="C440" i="1"/>
  <c r="D438" i="1"/>
  <c r="D434" i="1" s="1"/>
  <c r="C438" i="1"/>
  <c r="C437" i="1"/>
  <c r="C435" i="1" s="1"/>
  <c r="C434" i="1" s="1"/>
  <c r="D417" i="1"/>
  <c r="C417" i="1"/>
  <c r="D414" i="1"/>
  <c r="C414" i="1"/>
  <c r="D409" i="1"/>
  <c r="C409" i="1"/>
  <c r="D400" i="1"/>
  <c r="C400" i="1"/>
  <c r="D391" i="1"/>
  <c r="C391" i="1"/>
  <c r="D390" i="1"/>
  <c r="C390" i="1"/>
  <c r="D382" i="1"/>
  <c r="C382" i="1"/>
  <c r="D377" i="1"/>
  <c r="C377" i="1"/>
  <c r="D369" i="1"/>
  <c r="C369" i="1"/>
  <c r="D365" i="1"/>
  <c r="C365" i="1"/>
  <c r="D329" i="1"/>
  <c r="C329" i="1"/>
  <c r="D319" i="1"/>
  <c r="C319" i="1"/>
  <c r="D314" i="1"/>
  <c r="C314" i="1"/>
  <c r="D303" i="1"/>
  <c r="C303" i="1"/>
  <c r="D298" i="1"/>
  <c r="C298" i="1"/>
  <c r="D295" i="1"/>
  <c r="C295" i="1"/>
  <c r="D290" i="1"/>
  <c r="C290" i="1"/>
  <c r="D281" i="1"/>
  <c r="C281" i="1"/>
  <c r="D280" i="1"/>
  <c r="C280" i="1"/>
  <c r="D276" i="1"/>
  <c r="C276" i="1"/>
  <c r="D275" i="1"/>
  <c r="C275" i="1"/>
  <c r="D268" i="1"/>
  <c r="C268" i="1"/>
  <c r="D267" i="1"/>
  <c r="C267" i="1"/>
  <c r="D248" i="1"/>
  <c r="C248" i="1"/>
  <c r="D242" i="1"/>
  <c r="C242" i="1"/>
  <c r="D239" i="1"/>
  <c r="C239" i="1"/>
  <c r="D228" i="1"/>
  <c r="C228" i="1"/>
  <c r="D220" i="1"/>
  <c r="C220" i="1"/>
  <c r="D212" i="1"/>
  <c r="C212" i="1"/>
  <c r="D207" i="1"/>
  <c r="C207" i="1"/>
  <c r="D206" i="1"/>
  <c r="C206" i="1"/>
  <c r="C198" i="1"/>
  <c r="D197" i="1"/>
  <c r="C197" i="1"/>
  <c r="D194" i="1"/>
  <c r="C194" i="1"/>
  <c r="D189" i="1"/>
  <c r="C189" i="1"/>
  <c r="D184" i="1"/>
  <c r="C184" i="1"/>
  <c r="D183" i="1"/>
  <c r="C183" i="1"/>
  <c r="D180" i="1"/>
  <c r="C180" i="1"/>
  <c r="D175" i="1"/>
  <c r="C175" i="1"/>
  <c r="D169" i="1"/>
  <c r="C169" i="1"/>
  <c r="D148" i="1"/>
  <c r="C148" i="1"/>
  <c r="D128" i="1"/>
  <c r="C128" i="1"/>
  <c r="C118" i="1" s="1"/>
  <c r="D118" i="1"/>
  <c r="C115" i="1"/>
  <c r="C431" i="1" s="1"/>
  <c r="C102" i="1"/>
  <c r="D101" i="1"/>
  <c r="C101" i="1"/>
  <c r="C99" i="1"/>
  <c r="D97" i="1"/>
  <c r="C97" i="1"/>
  <c r="E97" i="1" s="1"/>
  <c r="D94" i="1"/>
  <c r="C94" i="1"/>
  <c r="D55" i="1"/>
  <c r="C55" i="1"/>
  <c r="D54" i="1"/>
  <c r="C54" i="1"/>
  <c r="D46" i="1"/>
  <c r="C46" i="1"/>
  <c r="D42" i="1"/>
  <c r="D31" i="1"/>
  <c r="C31" i="1"/>
  <c r="D29" i="1"/>
  <c r="C29" i="1"/>
  <c r="C28" i="1" s="1"/>
  <c r="C27" i="1" s="1"/>
  <c r="D28" i="1"/>
  <c r="D10" i="1"/>
  <c r="C10" i="1"/>
  <c r="D7" i="1"/>
  <c r="C7" i="1"/>
  <c r="D4" i="1"/>
  <c r="C4" i="1"/>
  <c r="C26" i="1" l="1"/>
  <c r="C20" i="1" s="1"/>
  <c r="F525" i="1"/>
  <c r="G431" i="1"/>
  <c r="E94" i="1"/>
  <c r="F94" i="1" s="1"/>
  <c r="G97" i="1"/>
  <c r="E111" i="1"/>
  <c r="F526" i="1"/>
  <c r="G520" i="1"/>
  <c r="C525" i="1"/>
  <c r="C554" i="1" s="1"/>
  <c r="D514" i="1"/>
  <c r="D540" i="1"/>
  <c r="D556" i="1"/>
  <c r="D115" i="1"/>
  <c r="D431" i="1" s="1"/>
  <c r="D27" i="1"/>
  <c r="D26" i="1" s="1"/>
  <c r="C520" i="1"/>
  <c r="C526" i="1" s="1"/>
  <c r="C555" i="1" s="1"/>
  <c r="D520" i="1"/>
  <c r="C111" i="1"/>
  <c r="C524" i="1" s="1"/>
  <c r="C550" i="1" s="1"/>
  <c r="D111" i="1"/>
  <c r="E524" i="1" l="1"/>
  <c r="E550" i="1"/>
  <c r="G550" i="1" s="1"/>
  <c r="E552" i="1"/>
  <c r="G111" i="1"/>
  <c r="F555" i="1"/>
  <c r="G555" i="1" s="1"/>
  <c r="G526" i="1"/>
  <c r="F554" i="1"/>
  <c r="G525" i="1"/>
  <c r="F527" i="1"/>
  <c r="C557" i="1"/>
  <c r="D526" i="1"/>
  <c r="D524" i="1"/>
  <c r="D551" i="1"/>
  <c r="D525" i="1"/>
  <c r="F557" i="1" l="1"/>
  <c r="E559" i="1"/>
  <c r="G552" i="1"/>
  <c r="G524" i="1"/>
  <c r="E527" i="1"/>
  <c r="G527" i="1" s="1"/>
  <c r="D550" i="1"/>
  <c r="D555" i="1"/>
  <c r="D554" i="1"/>
  <c r="D20" i="1"/>
  <c r="G557" i="1" l="1"/>
  <c r="F559" i="1"/>
  <c r="G559" i="1" s="1"/>
  <c r="D557" i="1"/>
  <c r="D91" i="1"/>
  <c r="D523" i="1" l="1"/>
  <c r="D549" i="1" l="1"/>
  <c r="D527" i="1"/>
  <c r="D552" i="1" l="1"/>
  <c r="D559" i="1" l="1"/>
  <c r="G554" i="1"/>
  <c r="C91" i="1"/>
  <c r="C523" i="1" s="1"/>
  <c r="C527" i="1" l="1"/>
  <c r="C549" i="1"/>
  <c r="C552" i="1" s="1"/>
  <c r="C559" i="1" s="1"/>
</calcChain>
</file>

<file path=xl/sharedStrings.xml><?xml version="1.0" encoding="utf-8"?>
<sst xmlns="http://schemas.openxmlformats.org/spreadsheetml/2006/main" count="610" uniqueCount="503">
  <si>
    <t>RO č.7-v zmysle VZN č.1/2010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</si>
  <si>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</si>
  <si>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</si>
  <si>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</si>
  <si>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</si>
  <si>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</si>
  <si>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</si>
  <si>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</si>
  <si>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</si>
  <si>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</si>
  <si>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</si>
  <si>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</si>
  <si>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(platby od TS)</t>
  </si>
  <si>
    <t>Za komunálny odpad (platby od občanov NO)</t>
  </si>
  <si>
    <t>Príjmy z podnik. a z vlastníctva majetku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</si>
  <si>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</si>
  <si>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</si>
  <si>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</si>
  <si>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</si>
  <si>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Nájom priestorov DKN</t>
  </si>
  <si>
    <t>Nájom priestorov školy</t>
  </si>
  <si>
    <t>Nájom priestorov ZŠ Brehy (bez rozpočt.klasifikácie)</t>
  </si>
  <si>
    <t>Nájom nebytových priestorov CVČ (bez rozpočt.klasifikácie)</t>
  </si>
  <si>
    <t>Administratívne poplatky a platby</t>
  </si>
  <si>
    <t>Administratívne poplatky /správne poplatky/</t>
  </si>
  <si>
    <t>Pokuty, penále a iné sankcie za porušenie predpisov</t>
  </si>
  <si>
    <t>Recyklačný fond</t>
  </si>
  <si>
    <t>Za opatrovateľskú službu</t>
  </si>
  <si>
    <t>Preplatky EE, vody a tepla - BPN</t>
  </si>
  <si>
    <t>iné príjmy + príjmy z reklamy</t>
  </si>
  <si>
    <t>Platby rodičov  MŠ</t>
  </si>
  <si>
    <t>Poplatok za znečistenie ovzdušia</t>
  </si>
  <si>
    <t>Úroky z domácich pôžičiek a vkladov</t>
  </si>
  <si>
    <t>Z vkladov</t>
  </si>
  <si>
    <t>Z účtov finančného hospodárenia</t>
  </si>
  <si>
    <t>Iné nedaňové príjmy</t>
  </si>
  <si>
    <t>Plnenie poisťovne</t>
  </si>
  <si>
    <t>Výťažok z výherných automatov</t>
  </si>
  <si>
    <t>Príjem z dobropisov</t>
  </si>
  <si>
    <t>Príjmy z vratiek</t>
  </si>
  <si>
    <t>Transfer</t>
  </si>
  <si>
    <t>Dotácie a transfery spolu</t>
  </si>
  <si>
    <t>Za verejnoprospešné služby</t>
  </si>
  <si>
    <t>Dotácia na stavebný úrad</t>
  </si>
  <si>
    <t>Dotácia na cesty</t>
  </si>
  <si>
    <t>Dotácia ÚPSVaR - § 52a</t>
  </si>
  <si>
    <t>Dotácia od UPSVaR na chránenú dielňu</t>
  </si>
  <si>
    <t>Dotácia pre Dom Charitas - denný stacionár</t>
  </si>
  <si>
    <t>Dotácia pre nocľaháreň</t>
  </si>
  <si>
    <t>Dotácia na sociálne služby</t>
  </si>
  <si>
    <t>Transfer pre matričný úrad</t>
  </si>
  <si>
    <t>Dotácia na voľby+referendum</t>
  </si>
  <si>
    <t>Dotácia - evidencia obyvateľstva</t>
  </si>
  <si>
    <t>Dotácia na sociál. znevýhodn. (SZP)</t>
  </si>
  <si>
    <t>RP záškoláctvo</t>
  </si>
  <si>
    <t>Dotácia starostlivosť o životné prostredie</t>
  </si>
  <si>
    <t xml:space="preserve">Dotácia na odchodné </t>
  </si>
  <si>
    <t>Transfer pre školské zariadenia - ZŠ</t>
  </si>
  <si>
    <t>Dotácia - 5%-né navýšenie platov v školstve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</si>
  <si>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</si>
  <si>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</si>
  <si>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</si>
  <si>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</si>
  <si>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</si>
  <si>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</si>
  <si>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Dotácia- Projekt XX</t>
  </si>
  <si>
    <t>Dotácia na bežné výdavky mesta</t>
  </si>
  <si>
    <t>Ostatné dotácie (sčítanie obyv., chránenú dielňu, eurofondy, odchodné..)</t>
  </si>
  <si>
    <t>Dom pre seniorov - dotácie EÚ</t>
  </si>
  <si>
    <t>Dotácia ŠFRB</t>
  </si>
  <si>
    <t>Dotácia z MD V a RR SR-na opravu ciest</t>
  </si>
  <si>
    <t>Transfery pre školské zariadenia - základné školy</t>
  </si>
  <si>
    <t>Dotácia na asistenta učiteľa</t>
  </si>
  <si>
    <t>Transfery pre CVČ - od subjektov verejnej správy</t>
  </si>
  <si>
    <t>Príspevky obcí na spoločný úrad</t>
  </si>
  <si>
    <t>Bežné príjmy spolu:</t>
  </si>
  <si>
    <t>Príjem z predaja kapitálových aktív</t>
  </si>
  <si>
    <t>Príjem z predaja bytu na ul. Bernolákova</t>
  </si>
  <si>
    <t>Príjem z predaja pozemkov</t>
  </si>
  <si>
    <t>Príjem z predaja pozemkov od SSC</t>
  </si>
  <si>
    <t>Dotácie kapitálové</t>
  </si>
  <si>
    <t>Dotácia na spracovanie územnoplánovacej dokumentácie</t>
  </si>
  <si>
    <t>Dotácie spolu</t>
  </si>
  <si>
    <t>Dotácia - eurofondy - ZŠ Brehy</t>
  </si>
  <si>
    <t>Dom pre seniorov Námestovo</t>
  </si>
  <si>
    <t>Revitalizácia verejných priestranstiev - Nábrežie</t>
  </si>
  <si>
    <t>Rekonštrukcia verejného osvetlenia</t>
  </si>
  <si>
    <t>Dotácia havar.stav ZŠ Komenského - telocvičňa</t>
  </si>
  <si>
    <t>Príspevok z audiovizuálneho fondu pre DKN na digitalizáciu kina</t>
  </si>
  <si>
    <t>Kapitálové príjmy spolu</t>
  </si>
  <si>
    <t>Výdavky MsÚ a MsZ</t>
  </si>
  <si>
    <t>Mzdy,platy a ost.osobné vyrovnania</t>
  </si>
  <si>
    <t>Poistné a príspevky do fondov</t>
  </si>
  <si>
    <t>Tovary a služby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</si>
  <si>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</si>
  <si>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</si>
  <si>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</si>
  <si>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</si>
  <si>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</si>
  <si>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</si>
  <si>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</si>
  <si>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</si>
  <si>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</si>
  <si>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</si>
  <si>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</si>
  <si>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</si>
  <si>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</si>
  <si>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</si>
  <si>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</si>
  <si>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</si>
  <si>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</si>
  <si>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</si>
  <si>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</si>
  <si>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</si>
  <si>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</si>
  <si>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</si>
  <si>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</si>
  <si>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</si>
  <si>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</si>
  <si>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</si>
  <si>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Nájomné (klub dôchodcov, pozemky LESY SR,SPF)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</si>
  <si>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</si>
  <si>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</si>
  <si>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</si>
  <si>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</si>
  <si>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</si>
  <si>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t>Náhrady (preventívne prehliadky)</t>
  </si>
  <si>
    <t>Štúdie,expertízy,posudky</t>
  </si>
  <si>
    <t>Dotácia - Projekt XX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</si>
  <si>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</si>
  <si>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</si>
  <si>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</si>
  <si>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</si>
  <si>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</si>
  <si>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</si>
  <si>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Pokuty a penále - sankčné úroky zo súd.sporu so Staveb.podnikom</t>
  </si>
  <si>
    <t>Reprezentačné výdavky</t>
  </si>
  <si>
    <t>Bežné transfery</t>
  </si>
  <si>
    <t>Príspevok mesta na spoločný úrad</t>
  </si>
  <si>
    <t>Príspevok TS - údržba MsÚ</t>
  </si>
  <si>
    <t>Odchodné</t>
  </si>
  <si>
    <t>Náhrady príjmu za nemoc</t>
  </si>
  <si>
    <t>Stavebný úrad</t>
  </si>
  <si>
    <t>Mzdy,platy a ost. osob. vyrovnania</t>
  </si>
  <si>
    <t>Ostatné výdavky na činnosť</t>
  </si>
  <si>
    <t>Obce</t>
  </si>
  <si>
    <t>Evidencia obyvateľstva - dotácie</t>
  </si>
  <si>
    <t>Finančná a rozpočtová oblasť</t>
  </si>
  <si>
    <t>Auditorské služby</t>
  </si>
  <si>
    <t>Poplatky banke</t>
  </si>
  <si>
    <t>Daň zrážkou banka</t>
  </si>
  <si>
    <t>Matričný úrad</t>
  </si>
  <si>
    <t xml:space="preserve">Mzdy,platy a ost.osob.vyrovnania </t>
  </si>
  <si>
    <t>Voľby a sčítanie obyvateľov</t>
  </si>
  <si>
    <t>Transakcie verejného dlhu</t>
  </si>
  <si>
    <t>Splácanie úrokov</t>
  </si>
  <si>
    <t>Úroky z úveru ZŠ Komenského</t>
  </si>
  <si>
    <t>Úroky za celý rok spolu (okrem Komenského II.etapa)</t>
  </si>
  <si>
    <t>Úroky z úveru ZŠ Brehy</t>
  </si>
  <si>
    <t>Úroky z úveru Dom seniorov</t>
  </si>
  <si>
    <t>Úroky z úveru Revitalizácia VP - Nábrežie Oravskej priehr.</t>
  </si>
  <si>
    <t>Úroky z úveru - 16 b.j. Komenského II. etapa</t>
  </si>
  <si>
    <t>Policajné služby</t>
  </si>
  <si>
    <t>z toho výdavky na činnosť MsP spolu</t>
  </si>
  <si>
    <t>Mzdy, platy a ostatné osobné vyrovnania</t>
  </si>
  <si>
    <t>Chránená dielňa</t>
  </si>
  <si>
    <t>Požiarna ochrana</t>
  </si>
  <si>
    <t>Cestná doprava</t>
  </si>
  <si>
    <t>ŠSÚ pre miestne komunikácie</t>
  </si>
  <si>
    <t>Oprava ul. pri tlačiarni Kubík po križovatku s Kliňanskou cestou</t>
  </si>
  <si>
    <t>Príspevok TS - ul. Severná - úprava terénu pri bytovom dome č.s.148</t>
  </si>
  <si>
    <t>Príspevok TS - oprava chodníka na ul. Komenského</t>
  </si>
  <si>
    <t>Príspevok TS - odvodnenie ul. Slnečná a Severná</t>
  </si>
  <si>
    <t>Transfer pre TS - dopravne značenie a údržba MK</t>
  </si>
  <si>
    <t>Nakladanie s odpadmi</t>
  </si>
  <si>
    <t>Triedenie odpadu-nákup vriec</t>
  </si>
  <si>
    <t>Zberný dvor - servisné prehliadky strojov</t>
  </si>
  <si>
    <t>Monitorovacia správa na skládku odpadu a Zberný dvor</t>
  </si>
  <si>
    <t>Transfer TS - kamerový systém pre Zberný dvor</t>
  </si>
  <si>
    <t>Transfer TS - podpora a rozvoj separovaného zberu</t>
  </si>
  <si>
    <t>Transfer TS - splácanie odkupu skládky TKO</t>
  </si>
  <si>
    <t>Transfer TS - čistenie MK,ver.priest.</t>
  </si>
  <si>
    <t>Transfer TS - služby za uloženie a likvidáciu odpadu</t>
  </si>
  <si>
    <t>Starostlivosť o životné prostredie</t>
  </si>
  <si>
    <t>Prenesený výkon životné prostredie</t>
  </si>
  <si>
    <t>Štátny fond rozvoja bývania</t>
  </si>
  <si>
    <t>ŠFRB mzdy</t>
  </si>
  <si>
    <t>ŠFRB fondy</t>
  </si>
  <si>
    <t>Tovary a služby správa bytov Bytovým podnikom</t>
  </si>
  <si>
    <t>Rozvoj obcí</t>
  </si>
  <si>
    <t>VPP mzdy</t>
  </si>
  <si>
    <t>VPP fondy</t>
  </si>
  <si>
    <t>VPP tovary a služby</t>
  </si>
  <si>
    <t>Oprava ihriska pri Saleziánoch</t>
  </si>
  <si>
    <t>Pozemkové úpravy Vojenské</t>
  </si>
  <si>
    <t>Geológia Vojenské</t>
  </si>
  <si>
    <t>Právne služby</t>
  </si>
  <si>
    <t>Monitorovacie správy - Revitalizácia verej.priestr.-Nábrežie</t>
  </si>
  <si>
    <t>Poistné</t>
  </si>
  <si>
    <t>Príspevok TS - vymaľovanie kríža na cintoríne</t>
  </si>
  <si>
    <t>Príspevok TS - oprava lavičiek v meste a odstrán.bariéry pri vstupe do DKN</t>
  </si>
  <si>
    <t>Príspevok TS - oprava schodov ul. Severná</t>
  </si>
  <si>
    <t>Príspevok TS - odvodnenie cesty na ul. Severná - ku záhradkám</t>
  </si>
  <si>
    <t>Príspevok TS - na opravu ihriska pri Saleziánoch</t>
  </si>
  <si>
    <t>Transfer TS - údržba verejnej zelene, detských ihrísk</t>
  </si>
  <si>
    <t>Verejné osvetlenie</t>
  </si>
  <si>
    <t>EE verejné osvetlenie</t>
  </si>
  <si>
    <t>Vodné, stočné námestie</t>
  </si>
  <si>
    <t>Monitorovacia správa na Verejné osvetlenie - EU</t>
  </si>
  <si>
    <t>Údržba verejného osvetlenia</t>
  </si>
  <si>
    <t>Transfer TS - údržba verejného osvetlenia</t>
  </si>
  <si>
    <t>Bývanie a obč. vyb. inde neklasifikovaná</t>
  </si>
  <si>
    <t>Verejné WC el.energia</t>
  </si>
  <si>
    <t>Verejné WC vodné,stočné</t>
  </si>
  <si>
    <t>Rekreačné a športové služby</t>
  </si>
  <si>
    <t>Transfery pre športové organizácie, z toho:</t>
  </si>
  <si>
    <t>Mestský športový klub Námestovo</t>
  </si>
  <si>
    <t>Telovýchovná jednota Oravan Námestovo</t>
  </si>
  <si>
    <t>Klub Biela Orava</t>
  </si>
  <si>
    <t>Yacht Club H2OCentrum Námestovo</t>
  </si>
  <si>
    <t>Námestovský klub slovenských turistov</t>
  </si>
  <si>
    <t>Príspevok pre ALTIS</t>
  </si>
  <si>
    <t>Súťaže</t>
  </si>
  <si>
    <t>Kultúrne služby</t>
  </si>
  <si>
    <t>Príspevok vo výške inkasovaného nájmu</t>
  </si>
  <si>
    <t>Príspevok DKN</t>
  </si>
  <si>
    <t>Údržba budovy DKN</t>
  </si>
  <si>
    <t>Vysielacie vydavateľské služby</t>
  </si>
  <si>
    <t>Údržba miestneho rozhlasu</t>
  </si>
  <si>
    <t>Náboženské a iné spoločenské služby</t>
  </si>
  <si>
    <t>Cintorín elektrika, voda</t>
  </si>
  <si>
    <t>Kultúrne akcie mesta</t>
  </si>
  <si>
    <t>Údržba Domu smútku (katafalk)</t>
  </si>
  <si>
    <t>Údržba Domu smútku</t>
  </si>
  <si>
    <t>Príspevok TS - oprava plota pri cintoríne</t>
  </si>
  <si>
    <t>Príspevok TS - oprava+maľovanie kaplnky, oprava bleskozv.a okapov</t>
  </si>
  <si>
    <t>Členské príspevky</t>
  </si>
  <si>
    <t>Členské - Združenie Babia hora</t>
  </si>
  <si>
    <t>Členské ZMOS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</si>
  <si>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</si>
  <si>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</si>
  <si>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</si>
  <si>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</si>
  <si>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</si>
  <si>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Školský úrad</t>
  </si>
  <si>
    <t>Mzdy,platy a ost. osobné vyrovnania</t>
  </si>
  <si>
    <t>Predškolská výchova - MŠ</t>
  </si>
  <si>
    <t>MŠ Komenského-rozšírenie triedy-oprava spodného podlažia</t>
  </si>
  <si>
    <t>Energetický certifikát MŠ Veterná a Bernolákova</t>
  </si>
  <si>
    <t>Monitorovacia správa pre MŠ Bernolákova a Veterná</t>
  </si>
  <si>
    <t>§52s - ÚPSVaR</t>
  </si>
  <si>
    <t>Dotácia na výchovu a vzdelávanie MŠ posledný ročník</t>
  </si>
  <si>
    <t>Základné vzdelanie</t>
  </si>
  <si>
    <t>ZŠ Komenského - presené kompetencie(bez RK)</t>
  </si>
  <si>
    <t>5%-né navýšenie platov /bez RK/</t>
  </si>
  <si>
    <t>Transfer pre školské zariadenia /bez RK/</t>
  </si>
  <si>
    <t>Dotácia na sociálne znevýhodn. -SZP (bez RK)</t>
  </si>
  <si>
    <t>Dotácia učebné pomôcky(bez RK)</t>
  </si>
  <si>
    <t>Dotácia dopravné(bez RK)</t>
  </si>
  <si>
    <t>Dotácia vzdelávacie poukazy(bez RK)</t>
  </si>
  <si>
    <t>Školský klub(bez RK)</t>
  </si>
  <si>
    <t>ZŠS pri ZŠ Komenského(bez RK)</t>
  </si>
  <si>
    <t>Dotácia na bežné výdavky (príjmy z prenájmu)(bez RK)</t>
  </si>
  <si>
    <t>Príspevok na plavecký výcvik(bez RK)</t>
  </si>
  <si>
    <t>Dotácia na projekt E-learning</t>
  </si>
  <si>
    <t>Energetický certifikát</t>
  </si>
  <si>
    <t>Ostatné dotácie min.rok</t>
  </si>
  <si>
    <t>Monitorovacia správa -EU</t>
  </si>
  <si>
    <t>ZŠ Brehy -prenesené kompetencie (bez RK)</t>
  </si>
  <si>
    <t>Dotácia na asistenta učiteľa /bez RK/</t>
  </si>
  <si>
    <t>Dotácia na sociálne znevýhodn. (SZP) dotácia ŠJ(bez RK)</t>
  </si>
  <si>
    <t>Dotácia učebné pomôcky (bez RK)</t>
  </si>
  <si>
    <t>Dotácia na dopravné / bez RK/</t>
  </si>
  <si>
    <t>Dotácia vzdelávacie poukazy /bez RK/</t>
  </si>
  <si>
    <t>Školský klub /bez RK/</t>
  </si>
  <si>
    <t>ZŠS pri ZŠ Brehy /bez RK/</t>
  </si>
  <si>
    <t>Dotácia na bežné výdavky (príjmy z prenájmu) /bez RK/</t>
  </si>
  <si>
    <t>Príspevok na plavecký výcvik (bez RK)</t>
  </si>
  <si>
    <t>Príspevok na údržbu ihriska (na piesok) /bez RK/</t>
  </si>
  <si>
    <t>Odchodné /bez  RK/</t>
  </si>
  <si>
    <t>Cirkevná základná škola</t>
  </si>
  <si>
    <t>Príspevok na lyžiarsky výcvik</t>
  </si>
  <si>
    <t>Príspevok na plavecký výcvik</t>
  </si>
  <si>
    <t>Základná umelecká škola</t>
  </si>
  <si>
    <t>Príspevok na činnosť ZUŠ Ignáca Kolčáka (bez RK)</t>
  </si>
  <si>
    <t>ZUŠ Ignáca Kolčáka - 5%-né navýšenie platov /bez RK/</t>
  </si>
  <si>
    <t>Transfer Súkromná ZUŠ Fernezová</t>
  </si>
  <si>
    <t>Súkromná ZUŠ Fernezová - 5%-né navýšenie platov</t>
  </si>
  <si>
    <t>Transfer Súkromná ZUŠ Babuliaková</t>
  </si>
  <si>
    <t>Súkromná ZUŠ Babuliaková - 5%-né navýšenie platov</t>
  </si>
  <si>
    <t>ŠKD + Cirkevná ZŠ</t>
  </si>
  <si>
    <t>Cirkevná ZŠ sv. Gorazda-príspevok lyžiarsky výcvik</t>
  </si>
  <si>
    <t>5%-né navýšenie platov</t>
  </si>
  <si>
    <t xml:space="preserve">Školský klub pri Cirkevnej základnej škole </t>
  </si>
  <si>
    <t>Centrum voľného času Maják (bez RK)</t>
  </si>
  <si>
    <t>Dotácia na činnosť /bez RK/</t>
  </si>
  <si>
    <t>Dotácia od subjektov verejnej správy /bez RK/</t>
  </si>
  <si>
    <t>Dotácia pre CVČ mimo Námestova</t>
  </si>
  <si>
    <t>Sociálne zabezpečenie</t>
  </si>
  <si>
    <t>Ďalšie soc.služby - opatrovateľská služba</t>
  </si>
  <si>
    <t>Mzdy,platy a ost.osobné vyrovania</t>
  </si>
  <si>
    <t xml:space="preserve">Opatrovateľská služba </t>
  </si>
  <si>
    <t>Domov seniorov - EU</t>
  </si>
  <si>
    <t>Denný stacionár - vrátená nevyčerpaná dotácia z r.2012</t>
  </si>
  <si>
    <t>Nemocenské dávky</t>
  </si>
  <si>
    <t>Príspevok pre Centrum sociálnych služieb</t>
  </si>
  <si>
    <t>Príspevok na činnosť</t>
  </si>
  <si>
    <t>Odvody</t>
  </si>
  <si>
    <t>Domov seniorov - špeciálne služby-EU</t>
  </si>
  <si>
    <t>Domov seniorov - dotácia EU</t>
  </si>
  <si>
    <t xml:space="preserve">Ďalšie soc.služby - rodina a deti </t>
  </si>
  <si>
    <t>Rodinné prídavky - záškoláctvo</t>
  </si>
  <si>
    <t>Jednorázová dávka sociálnej pomoci</t>
  </si>
  <si>
    <t>Príspevky neštátnym subjektom - rodina a deti</t>
  </si>
  <si>
    <t>Bežný transfer - Rodinné centrum Drobček</t>
  </si>
  <si>
    <t>Sociálna pomoc občanom v hmotnej a soc. núdzi</t>
  </si>
  <si>
    <t>Útulok pre bezdomovcov</t>
  </si>
  <si>
    <t>Zúčtovanie nákladov z dotácie pre nocľaháreň</t>
  </si>
  <si>
    <t>Prepravné - potravinová pomoc z Potravinovej banky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</si>
  <si>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</si>
  <si>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</si>
  <si>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</si>
  <si>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</si>
  <si>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Nocľaháreň - vrátenie nevyčerpanej dotácie z roku 2012</t>
  </si>
  <si>
    <t>MŠ učebné pomôcky</t>
  </si>
  <si>
    <t>Dotácia- vrátené stravné do ŠR</t>
  </si>
  <si>
    <t>Cirkevná charita - sociálne služby</t>
  </si>
  <si>
    <t>SŠI - učebné pomôcky</t>
  </si>
  <si>
    <t>Bežné výdavky spolu:</t>
  </si>
  <si>
    <t>Výdavky Mestského úradu</t>
  </si>
  <si>
    <t>Nákup pozemkov - pod nový cintorín, resp. úprava cintorína</t>
  </si>
  <si>
    <t>Nákup pozemkov</t>
  </si>
  <si>
    <t>Nákup pozemkov  Čerchle</t>
  </si>
  <si>
    <t>Projekty na byty</t>
  </si>
  <si>
    <t>Kúpa pozemkov - IBV Čerchle</t>
  </si>
  <si>
    <t>Karanténna stanica pre psov</t>
  </si>
  <si>
    <t>Rozšírenie monitorovacieho kamerového systému</t>
  </si>
  <si>
    <t>Osobné motorové vozidlo pre MsP</t>
  </si>
  <si>
    <t>Kamerový systém pri Základnej škole Brehy</t>
  </si>
  <si>
    <t>Špeciálne stroje a prístroje</t>
  </si>
  <si>
    <t>Kamerový systém na zrekonštruované Nábrežie Or. Priehrady</t>
  </si>
  <si>
    <t>Doprava</t>
  </si>
  <si>
    <t>Ulica Mlynská a Sladkovičova - rekonštrukcia</t>
  </si>
  <si>
    <t>Rekonštrukcia ulíc ČK, Cyrila a Metoda, Slanická, Ružová, Komenského</t>
  </si>
  <si>
    <t>Ulica Cyrila a Metóda + Mieru (po kostol) - rekonštrukcia chodníka</t>
  </si>
  <si>
    <t>Ulica Červeného kríža - asfaltovaie, rekonštrukcia chodníkov (zámk.dlažba)</t>
  </si>
  <si>
    <t>Ulica Slanická - rekonštrukcia</t>
  </si>
  <si>
    <t>Ulica Ružová - rekonštrukcia</t>
  </si>
  <si>
    <t>Ulica Komenského - rekonštrukcia</t>
  </si>
  <si>
    <t>Ulica Hviezdoslavova - rekonštrukcia</t>
  </si>
  <si>
    <t>Ulica Ružová a Slanická - rekonštrukcia</t>
  </si>
  <si>
    <t>Ulica Lesná-projekt a geologický prieskum</t>
  </si>
  <si>
    <t>Odpady TS</t>
  </si>
  <si>
    <t>Uzatvorenie skládky TKO</t>
  </si>
  <si>
    <t xml:space="preserve">Zberný dvor </t>
  </si>
  <si>
    <t xml:space="preserve">Pripravované kapitálové výdavky </t>
  </si>
  <si>
    <t>Dom seniorov - EU fondy</t>
  </si>
  <si>
    <t>Dom seniorov - vlastné (5% spoluúčasť, plyn, terénne úpravy)</t>
  </si>
  <si>
    <t>Splášková kanalizácia Okružná - stavebné povolenie</t>
  </si>
  <si>
    <t>Projekty na kanalizáciu a vodu ul. Strojárenská v dĺžke 62m</t>
  </si>
  <si>
    <t>Projekty na kanalizáciu a vodu ul. Brezová v dĺžke 101m</t>
  </si>
  <si>
    <t>Projekt na prekládku vysok.napätia na celom sídlisku Čerchle</t>
  </si>
  <si>
    <t>Územný plán Mesta Námestovo</t>
  </si>
  <si>
    <t>Účelové prostriedky /p.Labaj/-územný plán</t>
  </si>
  <si>
    <t>Projekt na cykloturistický chodník</t>
  </si>
  <si>
    <t>Stavebno technický dozor - Dom seniorov</t>
  </si>
  <si>
    <t>Rekonštrukcia ihriska pri ZŠ Komenského</t>
  </si>
  <si>
    <t>Splašková kanalizácia Okružná - vecné bremeno</t>
  </si>
  <si>
    <t>Vecné bremeno kanalizácia</t>
  </si>
  <si>
    <t>Rekonštrukcia kovových schodov na ulici Slnečná</t>
  </si>
  <si>
    <t>Skate park - dobudovanie</t>
  </si>
  <si>
    <t>Pripokládka kábla ulica Šipová na VO a mestský rozhlas</t>
  </si>
  <si>
    <t>Verejné osvetlenie Brehy</t>
  </si>
  <si>
    <t>Osvetlenie ulica Poľanová - realizácia, projekt;</t>
  </si>
  <si>
    <t>Digitalizácia kina</t>
  </si>
  <si>
    <t>Transfer príspevkovej organizácií DKN - na digitalizáciu kina</t>
  </si>
  <si>
    <t>Dom kultúry - oprava strechy</t>
  </si>
  <si>
    <t>Dom kultúry - rekonštrukcia strechy</t>
  </si>
  <si>
    <t>Projekt prístavby DKN</t>
  </si>
  <si>
    <t>Rekonštrukcia plota pri cintoríne</t>
  </si>
  <si>
    <t>Rekonštrukcia cintorína</t>
  </si>
  <si>
    <t>Predškolská výchova</t>
  </si>
  <si>
    <t>MŠ Veterná-rekonštrukcia dlažby pergoly</t>
  </si>
  <si>
    <t>MŠ Veterná - asfaltovanie okolo pieskovísk a ich rekonštr.</t>
  </si>
  <si>
    <t>MŠ Veterná - modernizácia</t>
  </si>
  <si>
    <t>MŠ Bernolákova</t>
  </si>
  <si>
    <t>MŠ Komenského – zriadenie novej triedy</t>
  </si>
  <si>
    <t xml:space="preserve">Statické zastabilizovanie priečok a rekonštrukcia soc. zariadenia CVČ </t>
  </si>
  <si>
    <t>Základné školstvo - kapit.výdavky min.roky</t>
  </si>
  <si>
    <t>Rekonštrukcia nádvoria ZŠ Komenského+CVČ - vyasfaltovanie (10% zádržné)</t>
  </si>
  <si>
    <t>Ďalšie sociálne služby</t>
  </si>
  <si>
    <t>Dom pre seniorov - EÚ fondy</t>
  </si>
  <si>
    <t>Dom pre seniorov - vlastné (5% spoluúčasť, plyn, terénne úpravy)</t>
  </si>
  <si>
    <t>Stavebno technický dozor - Dom pre seniorov</t>
  </si>
  <si>
    <t>Kapitálové výdavky spolu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</si>
  <si>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</si>
  <si>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</si>
  <si>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</si>
  <si>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</si>
  <si>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</si>
  <si>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Zostatok finančných prostriedkov z predchádzajúcich rokov</t>
  </si>
  <si>
    <t>Zostatok finančných prostriedkov z predchádzajúcich rokov - útulok</t>
  </si>
  <si>
    <t>Zostatok finančných prostriedkov z predch.rokov - denný stacionár</t>
  </si>
  <si>
    <t>Prevod z rezervného fondu</t>
  </si>
  <si>
    <t>Prevod z fondu rozvoja bývania</t>
  </si>
  <si>
    <t>Splátky sociálnych pôžičiek</t>
  </si>
  <si>
    <t>Bankové úvery - Dom seniorov</t>
  </si>
  <si>
    <t>Úver Dom seniorov</t>
  </si>
  <si>
    <t>Finančné operácie príjmové spolu</t>
  </si>
  <si>
    <t>Splácanie pôžičky za osobné motor.vozidlo pre MsÚ</t>
  </si>
  <si>
    <t>Splácanie úveru - Dom seniorov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</si>
  <si>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</si>
  <si>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</si>
  <si>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</si>
  <si>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</si>
  <si>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</si>
  <si>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</si>
  <si>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</si>
  <si>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</si>
  <si>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</si>
  <si>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</si>
  <si>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</si>
  <si>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</si>
  <si>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Plnenie %</t>
  </si>
  <si>
    <t>212xxx</t>
  </si>
  <si>
    <t>312xxx</t>
  </si>
  <si>
    <t>Kapitálové príjmy:</t>
  </si>
  <si>
    <t>231xxx</t>
  </si>
  <si>
    <t>01.1.1.</t>
  </si>
  <si>
    <t>63xxxx</t>
  </si>
  <si>
    <t>01.1.1</t>
  </si>
  <si>
    <t>610000</t>
  </si>
  <si>
    <t>01.1.2.</t>
  </si>
  <si>
    <t>01.3.3.</t>
  </si>
  <si>
    <t>01.6.0.</t>
  </si>
  <si>
    <t>01.7.0.</t>
  </si>
  <si>
    <t>65xxxx</t>
  </si>
  <si>
    <t>03.1.0.</t>
  </si>
  <si>
    <t>61xxxx</t>
  </si>
  <si>
    <t>62xxxx</t>
  </si>
  <si>
    <t>03.2.0.</t>
  </si>
  <si>
    <t>04.5.1.</t>
  </si>
  <si>
    <t>05.1.0.</t>
  </si>
  <si>
    <t>05.6.0.</t>
  </si>
  <si>
    <t>06.1.0</t>
  </si>
  <si>
    <t>06.2.0.</t>
  </si>
  <si>
    <t>06.4.0.</t>
  </si>
  <si>
    <t>6xxxxx</t>
  </si>
  <si>
    <t>06.6.0.</t>
  </si>
  <si>
    <t>08.1.0.</t>
  </si>
  <si>
    <t>08.2.0.</t>
  </si>
  <si>
    <t>08.3.0.</t>
  </si>
  <si>
    <t>08.4.0.</t>
  </si>
  <si>
    <t>632xxx</t>
  </si>
  <si>
    <t>633xxx</t>
  </si>
  <si>
    <t>09.1.1</t>
  </si>
  <si>
    <t>09.1.1.</t>
  </si>
  <si>
    <t>09.1.2.</t>
  </si>
  <si>
    <t>09.1.2.1.</t>
  </si>
  <si>
    <t>09.5.0.1.</t>
  </si>
  <si>
    <t>09.5.0.2.</t>
  </si>
  <si>
    <t>10.</t>
  </si>
  <si>
    <t>10.2.0.2.</t>
  </si>
  <si>
    <t>64xxxx</t>
  </si>
  <si>
    <t>10.4.0.5.</t>
  </si>
  <si>
    <t>10.4.0.4.</t>
  </si>
  <si>
    <t>10.7.0.</t>
  </si>
  <si>
    <t>Kapitálové výdavky:</t>
  </si>
  <si>
    <t>711xxx</t>
  </si>
  <si>
    <t>01.1.1.6.</t>
  </si>
  <si>
    <t>04.5.1</t>
  </si>
  <si>
    <t>717002</t>
  </si>
  <si>
    <t>717001</t>
  </si>
  <si>
    <t>05.1.0</t>
  </si>
  <si>
    <t>7xxxxx</t>
  </si>
  <si>
    <t>Plnenie rozpočtového hospodárenia:</t>
  </si>
  <si>
    <t>Finančné operácie príjmové:</t>
  </si>
  <si>
    <t>Finančné operácie výdavkové:</t>
  </si>
  <si>
    <t>Nájomné rohožiek,kop.strojov</t>
  </si>
  <si>
    <t>Komunikačná infarštruktúra</t>
  </si>
  <si>
    <t>Poplatky správne,súdne,notárske</t>
  </si>
  <si>
    <t xml:space="preserve">Daň z príjmu </t>
  </si>
  <si>
    <t>01.1.1.6</t>
  </si>
  <si>
    <t>6xxxx</t>
  </si>
  <si>
    <t>611xxx</t>
  </si>
  <si>
    <t>Poistené-Zberný dvor</t>
  </si>
  <si>
    <t>Zberný dvor</t>
  </si>
  <si>
    <t>311xxx</t>
  </si>
  <si>
    <t>Granty /Boni Fructi/</t>
  </si>
  <si>
    <t>Výťah v budove Mestského úradu,projekt</t>
  </si>
  <si>
    <t>Právne služby pri súdnom spore pozemok MŠ Bernolákova</t>
  </si>
  <si>
    <t>Právne a súdne poplatky so Stavebným podnikom s.r.o.</t>
  </si>
  <si>
    <t>Plnenie rozpočtu k 31.12.2013</t>
  </si>
  <si>
    <t>Rozpočet 2013</t>
  </si>
  <si>
    <t>Plnenie rozpočtu Mesta Námestovo za rok 2013</t>
  </si>
  <si>
    <t>Rozpočet po zmenách        RO 1-7</t>
  </si>
  <si>
    <t>Námestovo, dňa 25.04.2014</t>
  </si>
  <si>
    <r>
      <t xml:space="preserve">Nájom priestorov MŠ Veterná 159 </t>
    </r>
    <r>
      <rPr>
        <sz val="9"/>
        <rFont val="Arial CE"/>
        <charset val="238"/>
      </rPr>
      <t>(bez rozpočt.klasifikácie)</t>
    </r>
  </si>
  <si>
    <r>
      <t>B</t>
    </r>
    <r>
      <rPr>
        <b/>
        <sz val="9"/>
        <rFont val="Arial CE"/>
        <charset val="238"/>
      </rPr>
      <t>ežné výdavky</t>
    </r>
  </si>
  <si>
    <r>
      <t>Špeciálne služby</t>
    </r>
    <r>
      <rPr>
        <sz val="9"/>
        <rFont val="Arial CE"/>
        <charset val="238"/>
      </rPr>
      <t>(znalec.posudky)</t>
    </r>
  </si>
  <si>
    <r>
      <t>D</t>
    </r>
    <r>
      <rPr>
        <sz val="9"/>
        <rFont val="Arial CE"/>
        <charset val="238"/>
      </rPr>
      <t>otácia - vrátené cestovné do ŠR</t>
    </r>
  </si>
  <si>
    <t>292xxx</t>
  </si>
  <si>
    <t>Iné nedaňové príjmy RO /bez RK/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</si>
</sst>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theme="0"/>
      <name val="Arial CE"/>
      <charset val="238"/>
    </font>
    <font>
      <sz val="9"/>
      <color theme="0"/>
      <name val="Arial CE"/>
      <charset val="238"/>
    </font>
    <font>
      <sz val="9"/>
      <color indexed="10"/>
      <name val="Arial"/>
      <family val="2"/>
      <charset val="238"/>
    </font>
    <font>
      <sz val="9"/>
      <color theme="0"/>
      <name val="Arial CE"/>
      <family val="2"/>
      <charset val="238"/>
    </font>
    <font>
      <b/>
      <u/>
      <sz val="9"/>
      <name val="Arial CE"/>
      <family val="2"/>
      <charset val="238"/>
    </font>
    <font>
      <b/>
      <u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/>
    <xf numFmtId="0" fontId="3" fillId="2" borderId="0" xfId="0" applyFont="1" applyFill="1"/>
    <xf numFmtId="0" fontId="1" fillId="2" borderId="1" xfId="0" applyFont="1" applyFill="1" applyBorder="1"/>
    <xf numFmtId="0" fontId="4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1" fontId="2" fillId="2" borderId="1" xfId="0" applyNumberFormat="1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2" fontId="3" fillId="2" borderId="0" xfId="0" applyNumberFormat="1" applyFont="1" applyFill="1"/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1" fontId="3" fillId="2" borderId="0" xfId="0" applyNumberFormat="1" applyFont="1" applyFill="1"/>
    <xf numFmtId="2" fontId="8" fillId="2" borderId="1" xfId="0" applyNumberFormat="1" applyFont="1" applyFill="1" applyBorder="1"/>
    <xf numFmtId="1" fontId="9" fillId="2" borderId="1" xfId="0" applyNumberFormat="1" applyFont="1" applyFill="1" applyBorder="1"/>
    <xf numFmtId="1" fontId="10" fillId="2" borderId="1" xfId="0" applyNumberFormat="1" applyFont="1" applyFill="1" applyBorder="1"/>
    <xf numFmtId="49" fontId="7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0" fontId="9" fillId="2" borderId="1" xfId="0" applyFont="1" applyFill="1" applyBorder="1"/>
    <xf numFmtId="14" fontId="5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/>
    <xf numFmtId="1" fontId="12" fillId="2" borderId="1" xfId="0" applyNumberFormat="1" applyFont="1" applyFill="1" applyBorder="1"/>
    <xf numFmtId="2" fontId="7" fillId="2" borderId="1" xfId="0" applyNumberFormat="1" applyFont="1" applyFill="1" applyBorder="1"/>
    <xf numFmtId="14" fontId="4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/>
    <xf numFmtId="1" fontId="13" fillId="2" borderId="1" xfId="0" applyNumberFormat="1" applyFont="1" applyFill="1" applyBorder="1"/>
    <xf numFmtId="2" fontId="6" fillId="2" borderId="1" xfId="0" applyNumberFormat="1" applyFont="1" applyFill="1" applyBorder="1"/>
    <xf numFmtId="0" fontId="14" fillId="2" borderId="0" xfId="0" applyFont="1" applyFill="1" applyBorder="1"/>
    <xf numFmtId="49" fontId="7" fillId="2" borderId="1" xfId="0" applyNumberFormat="1" applyFont="1" applyFill="1" applyBorder="1" applyAlignment="1" applyProtection="1">
      <alignment horizontal="right"/>
    </xf>
    <xf numFmtId="0" fontId="15" fillId="2" borderId="1" xfId="0" applyFont="1" applyFill="1" applyBorder="1"/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49" fontId="5" fillId="2" borderId="1" xfId="0" applyNumberFormat="1" applyFont="1" applyFill="1" applyBorder="1" applyAlignment="1" applyProtection="1">
      <alignment horizontal="right"/>
      <protection locked="0"/>
    </xf>
    <xf numFmtId="0" fontId="4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1" fillId="2" borderId="1" xfId="0" applyFont="1" applyFill="1" applyBorder="1"/>
    <xf numFmtId="1" fontId="8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7" fillId="2" borderId="1" xfId="0" applyFont="1" applyFill="1" applyBorder="1" applyAlignment="1">
      <alignment horizontal="left"/>
    </xf>
    <xf numFmtId="2" fontId="2" fillId="2" borderId="0" xfId="0" applyNumberFormat="1" applyFont="1" applyFill="1" applyBorder="1"/>
    <xf numFmtId="0" fontId="1" fillId="2" borderId="2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95250</xdr:rowOff>
    </xdr:from>
    <xdr:to>
      <xdr:col>1</xdr:col>
      <xdr:colOff>943502</xdr:colOff>
      <xdr:row>0</xdr:row>
      <xdr:rowOff>1076325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95250"/>
          <a:ext cx="1238777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5"/>
  <sheetViews>
    <sheetView tabSelected="1" topLeftCell="A519" workbookViewId="0">
      <selection activeCell="E563" sqref="E563"/>
    </sheetView>
  </sheetViews>
  <sheetFormatPr defaultRowHeight="12" x14ac:dyDescent="0.2"/>
  <cols>
    <col min="1" max="1" width="8" style="4" customWidth="1"/>
    <col min="2" max="2" width="57.7109375" style="4" customWidth="1"/>
    <col min="3" max="3" width="11.5703125" style="4" customWidth="1"/>
    <col min="4" max="4" width="14.140625" style="4" hidden="1" customWidth="1"/>
    <col min="5" max="5" width="12.85546875" style="4" customWidth="1"/>
    <col min="6" max="6" width="12.7109375" style="18" customWidth="1"/>
    <col min="7" max="7" width="11.85546875" style="4" customWidth="1"/>
    <col min="8" max="8" width="9.140625" style="4"/>
    <col min="9" max="9" width="11.85546875" style="4" bestFit="1" customWidth="1"/>
    <col min="10" max="11" width="10.5703125" style="4" bestFit="1" customWidth="1"/>
    <col min="12" max="12" width="10.28515625" style="4" bestFit="1" customWidth="1"/>
    <col min="13" max="16384" width="9.140625" style="4"/>
  </cols>
  <sheetData>
    <row r="1" spans="1:10" ht="90" customHeight="1" x14ac:dyDescent="0.2">
      <c r="A1" s="3"/>
      <c r="B1" s="58" t="s">
        <v>494</v>
      </c>
      <c r="C1" s="58"/>
      <c r="D1" s="58"/>
      <c r="E1" s="58"/>
      <c r="F1" s="58"/>
      <c r="G1" s="58"/>
      <c r="H1" s="3"/>
    </row>
    <row r="2" spans="1:10" ht="42" customHeight="1" x14ac:dyDescent="0.2">
      <c r="A2" s="5" t="s">
        <v>414</v>
      </c>
      <c r="B2" s="6"/>
      <c r="C2" s="1" t="s">
        <v>493</v>
      </c>
      <c r="D2" s="1" t="s">
        <v>0</v>
      </c>
      <c r="E2" s="1" t="s">
        <v>495</v>
      </c>
      <c r="F2" s="2" t="s">
        <v>492</v>
      </c>
      <c r="G2" s="7" t="s">
        <v>423</v>
      </c>
      <c r="H2" s="3"/>
    </row>
    <row r="3" spans="1:10" x14ac:dyDescent="0.2">
      <c r="A3" s="7"/>
      <c r="B3" s="7"/>
      <c r="C3" s="8"/>
      <c r="D3" s="8"/>
      <c r="E3" s="8"/>
      <c r="F3" s="9"/>
      <c r="G3" s="7"/>
      <c r="H3" s="3"/>
    </row>
    <row r="4" spans="1:10" x14ac:dyDescent="0.2">
      <c r="A4" s="10">
        <v>110</v>
      </c>
      <c r="B4" s="11" t="s">
        <v>1</v>
      </c>
      <c r="C4" s="12">
        <f t="shared" ref="C4:D4" si="0">C5</f>
        <v>2755000</v>
      </c>
      <c r="D4" s="12">
        <f t="shared" si="0"/>
        <v>2740000</v>
      </c>
      <c r="E4" s="12">
        <f>SUM(E5)</f>
        <v>2740000</v>
      </c>
      <c r="F4" s="13">
        <f>SUM(F5)</f>
        <v>2728929.86</v>
      </c>
      <c r="G4" s="13">
        <f>F4/E4*100</f>
        <v>99.595980291970804</v>
      </c>
      <c r="H4" s="3"/>
    </row>
    <row r="5" spans="1:10" x14ac:dyDescent="0.2">
      <c r="A5" s="14">
        <v>111</v>
      </c>
      <c r="B5" s="7" t="s">
        <v>2</v>
      </c>
      <c r="C5" s="15">
        <v>2755000</v>
      </c>
      <c r="D5" s="15">
        <v>2740000</v>
      </c>
      <c r="E5" s="12">
        <v>2740000</v>
      </c>
      <c r="F5" s="13">
        <v>2728929.86</v>
      </c>
      <c r="G5" s="16">
        <f t="shared" ref="G5:G69" si="1">F5/E5*100</f>
        <v>99.595980291970804</v>
      </c>
      <c r="H5" s="3"/>
    </row>
    <row r="6" spans="1:10" x14ac:dyDescent="0.2">
      <c r="A6" s="17"/>
      <c r="B6" s="7"/>
      <c r="C6" s="15"/>
      <c r="D6" s="15"/>
      <c r="E6" s="15"/>
      <c r="F6" s="16"/>
      <c r="G6" s="16"/>
      <c r="H6" s="3"/>
    </row>
    <row r="7" spans="1:10" x14ac:dyDescent="0.2">
      <c r="A7" s="10">
        <v>120</v>
      </c>
      <c r="B7" s="11" t="s">
        <v>3</v>
      </c>
      <c r="C7" s="12">
        <f t="shared" ref="C7:D7" si="2">C8</f>
        <v>420000</v>
      </c>
      <c r="D7" s="12">
        <f t="shared" si="2"/>
        <v>420000</v>
      </c>
      <c r="E7" s="12">
        <f>SUM(E8)</f>
        <v>420000</v>
      </c>
      <c r="F7" s="13">
        <f>SUM(F8)</f>
        <v>432681.63</v>
      </c>
      <c r="G7" s="13">
        <f t="shared" si="1"/>
        <v>103.01943571428571</v>
      </c>
      <c r="H7" s="3"/>
    </row>
    <row r="8" spans="1:10" x14ac:dyDescent="0.2">
      <c r="A8" s="17">
        <v>121</v>
      </c>
      <c r="B8" s="7" t="s">
        <v>4</v>
      </c>
      <c r="C8" s="15">
        <v>420000</v>
      </c>
      <c r="D8" s="15">
        <v>420000</v>
      </c>
      <c r="E8" s="15">
        <v>420000</v>
      </c>
      <c r="F8" s="16">
        <v>432681.63</v>
      </c>
      <c r="G8" s="16">
        <f t="shared" si="1"/>
        <v>103.01943571428571</v>
      </c>
      <c r="H8" s="3"/>
    </row>
    <row r="9" spans="1:10" x14ac:dyDescent="0.2">
      <c r="A9" s="17"/>
      <c r="B9" s="7"/>
      <c r="C9" s="15"/>
      <c r="D9" s="15"/>
      <c r="E9" s="15"/>
      <c r="F9" s="16"/>
      <c r="G9" s="16"/>
      <c r="H9" s="3"/>
      <c r="I9" s="18"/>
    </row>
    <row r="10" spans="1:10" x14ac:dyDescent="0.2">
      <c r="A10" s="10">
        <v>133</v>
      </c>
      <c r="B10" s="11" t="s">
        <v>5</v>
      </c>
      <c r="C10" s="12">
        <f t="shared" ref="C10" si="3">SUM(C11:C18)</f>
        <v>249900</v>
      </c>
      <c r="D10" s="12">
        <f>SUM(D11:D18)</f>
        <v>249900</v>
      </c>
      <c r="E10" s="12">
        <f>SUM(E11:E18)</f>
        <v>249900</v>
      </c>
      <c r="F10" s="13">
        <f>SUM(F11:F18)</f>
        <v>233572.74</v>
      </c>
      <c r="G10" s="16">
        <f t="shared" si="1"/>
        <v>93.466482593037213</v>
      </c>
      <c r="H10" s="3"/>
    </row>
    <row r="11" spans="1:10" x14ac:dyDescent="0.2">
      <c r="A11" s="14">
        <v>133001</v>
      </c>
      <c r="B11" s="6" t="s">
        <v>6</v>
      </c>
      <c r="C11" s="15">
        <v>4900</v>
      </c>
      <c r="D11" s="15">
        <v>4900</v>
      </c>
      <c r="E11" s="15">
        <v>4900</v>
      </c>
      <c r="F11" s="16">
        <v>5276.2</v>
      </c>
      <c r="G11" s="16">
        <f t="shared" si="1"/>
        <v>107.67755102040817</v>
      </c>
      <c r="H11" s="3"/>
    </row>
    <row r="12" spans="1:10" x14ac:dyDescent="0.2">
      <c r="A12" s="14">
        <v>133003</v>
      </c>
      <c r="B12" s="6" t="s">
        <v>7</v>
      </c>
      <c r="C12" s="15">
        <v>150</v>
      </c>
      <c r="D12" s="15">
        <v>150</v>
      </c>
      <c r="E12" s="15">
        <v>150</v>
      </c>
      <c r="F12" s="16">
        <v>35.58</v>
      </c>
      <c r="G12" s="16">
        <f t="shared" si="1"/>
        <v>23.72</v>
      </c>
      <c r="H12" s="3"/>
    </row>
    <row r="13" spans="1:10" x14ac:dyDescent="0.2">
      <c r="A13" s="14">
        <v>133004</v>
      </c>
      <c r="B13" s="6" t="s">
        <v>8</v>
      </c>
      <c r="C13" s="15">
        <v>350</v>
      </c>
      <c r="D13" s="15">
        <v>350</v>
      </c>
      <c r="E13" s="15">
        <v>350</v>
      </c>
      <c r="F13" s="16">
        <v>379.5</v>
      </c>
      <c r="G13" s="16">
        <f t="shared" si="1"/>
        <v>108.42857142857143</v>
      </c>
      <c r="H13" s="3"/>
    </row>
    <row r="14" spans="1:10" x14ac:dyDescent="0.2">
      <c r="A14" s="17">
        <v>133005</v>
      </c>
      <c r="B14" s="7" t="s">
        <v>9</v>
      </c>
      <c r="C14" s="15">
        <v>1400</v>
      </c>
      <c r="D14" s="15">
        <v>1400</v>
      </c>
      <c r="E14" s="15">
        <v>1400</v>
      </c>
      <c r="F14" s="16">
        <v>1623.12</v>
      </c>
      <c r="G14" s="16">
        <f t="shared" si="1"/>
        <v>115.93714285714285</v>
      </c>
      <c r="H14" s="3"/>
    </row>
    <row r="15" spans="1:10" x14ac:dyDescent="0.2">
      <c r="A15" s="17">
        <v>133006</v>
      </c>
      <c r="B15" s="7" t="s">
        <v>10</v>
      </c>
      <c r="C15" s="15">
        <v>1600</v>
      </c>
      <c r="D15" s="15">
        <v>1600</v>
      </c>
      <c r="E15" s="15">
        <v>1600</v>
      </c>
      <c r="F15" s="16">
        <v>1211.8399999999999</v>
      </c>
      <c r="G15" s="16">
        <f t="shared" si="1"/>
        <v>75.739999999999995</v>
      </c>
      <c r="H15" s="3"/>
      <c r="J15" s="18"/>
    </row>
    <row r="16" spans="1:10" x14ac:dyDescent="0.2">
      <c r="A16" s="14">
        <v>133012</v>
      </c>
      <c r="B16" s="6" t="s">
        <v>11</v>
      </c>
      <c r="C16" s="15">
        <v>9500</v>
      </c>
      <c r="D16" s="15">
        <v>9500</v>
      </c>
      <c r="E16" s="15">
        <v>9500</v>
      </c>
      <c r="F16" s="16">
        <v>6837.38</v>
      </c>
      <c r="G16" s="16">
        <f t="shared" si="1"/>
        <v>71.972421052631589</v>
      </c>
      <c r="H16" s="3"/>
    </row>
    <row r="17" spans="1:8" x14ac:dyDescent="0.2">
      <c r="A17" s="14">
        <v>133013</v>
      </c>
      <c r="B17" s="6" t="s">
        <v>12</v>
      </c>
      <c r="C17" s="15">
        <v>90000</v>
      </c>
      <c r="D17" s="15">
        <v>90000</v>
      </c>
      <c r="E17" s="15">
        <v>90000</v>
      </c>
      <c r="F17" s="16">
        <v>59898.09</v>
      </c>
      <c r="G17" s="16">
        <f t="shared" si="1"/>
        <v>66.553433333333331</v>
      </c>
      <c r="H17" s="3"/>
    </row>
    <row r="18" spans="1:8" x14ac:dyDescent="0.2">
      <c r="A18" s="14">
        <v>133013</v>
      </c>
      <c r="B18" s="6" t="s">
        <v>13</v>
      </c>
      <c r="C18" s="15">
        <v>142000</v>
      </c>
      <c r="D18" s="15">
        <v>142000</v>
      </c>
      <c r="E18" s="15">
        <v>142000</v>
      </c>
      <c r="F18" s="16">
        <v>158311.03</v>
      </c>
      <c r="G18" s="16">
        <f t="shared" si="1"/>
        <v>111.48664084507043</v>
      </c>
      <c r="H18" s="3"/>
    </row>
    <row r="19" spans="1:8" x14ac:dyDescent="0.2">
      <c r="A19" s="17"/>
      <c r="B19" s="7"/>
      <c r="C19" s="15"/>
      <c r="D19" s="15"/>
      <c r="E19" s="15"/>
      <c r="F19" s="16"/>
      <c r="G19" s="16"/>
      <c r="H19" s="3"/>
    </row>
    <row r="20" spans="1:8" x14ac:dyDescent="0.2">
      <c r="A20" s="10">
        <v>210</v>
      </c>
      <c r="B20" s="11" t="s">
        <v>14</v>
      </c>
      <c r="C20" s="12">
        <f>SUM(C21+C22+C23+C24+C25+C26)</f>
        <v>113500</v>
      </c>
      <c r="D20" s="12">
        <f>SUM(D21+D22+D23+D24+D25+D26)</f>
        <v>119500</v>
      </c>
      <c r="E20" s="12">
        <f>SUM(E21:E29)</f>
        <v>119500</v>
      </c>
      <c r="F20" s="13">
        <f>SUM(F21:F29)</f>
        <v>163831.78</v>
      </c>
      <c r="G20" s="13">
        <f t="shared" si="1"/>
        <v>137.09772384937239</v>
      </c>
      <c r="H20" s="3"/>
    </row>
    <row r="21" spans="1:8" x14ac:dyDescent="0.2">
      <c r="A21" s="17">
        <v>212002</v>
      </c>
      <c r="B21" s="7" t="s">
        <v>15</v>
      </c>
      <c r="C21" s="15">
        <v>1500</v>
      </c>
      <c r="D21" s="15">
        <v>1500</v>
      </c>
      <c r="E21" s="15">
        <v>1500</v>
      </c>
      <c r="F21" s="16">
        <v>9077.52</v>
      </c>
      <c r="G21" s="16">
        <f t="shared" si="1"/>
        <v>605.16800000000001</v>
      </c>
      <c r="H21" s="3"/>
    </row>
    <row r="22" spans="1:8" x14ac:dyDescent="0.2">
      <c r="A22" s="17">
        <v>212003</v>
      </c>
      <c r="B22" s="7" t="s">
        <v>16</v>
      </c>
      <c r="C22" s="15">
        <v>17500</v>
      </c>
      <c r="D22" s="15">
        <v>17500</v>
      </c>
      <c r="E22" s="15">
        <v>17500</v>
      </c>
      <c r="F22" s="16">
        <v>30508.92</v>
      </c>
      <c r="G22" s="16">
        <f t="shared" si="1"/>
        <v>174.33668571428572</v>
      </c>
      <c r="H22" s="3"/>
    </row>
    <row r="23" spans="1:8" x14ac:dyDescent="0.2">
      <c r="A23" s="17">
        <v>212003</v>
      </c>
      <c r="B23" s="7" t="s">
        <v>17</v>
      </c>
      <c r="C23" s="15">
        <v>12000</v>
      </c>
      <c r="D23" s="15">
        <v>12000</v>
      </c>
      <c r="E23" s="15">
        <v>12000</v>
      </c>
      <c r="F23" s="16">
        <v>40989.4</v>
      </c>
      <c r="G23" s="16">
        <f t="shared" si="1"/>
        <v>341.57833333333338</v>
      </c>
      <c r="H23" s="3"/>
    </row>
    <row r="24" spans="1:8" x14ac:dyDescent="0.2">
      <c r="A24" s="17">
        <v>212003</v>
      </c>
      <c r="B24" s="7" t="s">
        <v>18</v>
      </c>
      <c r="C24" s="15">
        <v>49500</v>
      </c>
      <c r="D24" s="15">
        <v>49500</v>
      </c>
      <c r="E24" s="15">
        <v>49500</v>
      </c>
      <c r="F24" s="16">
        <v>43976.83</v>
      </c>
      <c r="G24" s="16">
        <f t="shared" si="1"/>
        <v>88.842080808080809</v>
      </c>
      <c r="H24" s="3"/>
    </row>
    <row r="25" spans="1:8" x14ac:dyDescent="0.2">
      <c r="A25" s="17">
        <v>212003</v>
      </c>
      <c r="B25" s="7" t="s">
        <v>19</v>
      </c>
      <c r="C25" s="15">
        <v>33000</v>
      </c>
      <c r="D25" s="15">
        <v>39000</v>
      </c>
      <c r="E25" s="15">
        <v>39000</v>
      </c>
      <c r="F25" s="16">
        <v>39093.11</v>
      </c>
      <c r="G25" s="16">
        <f t="shared" si="1"/>
        <v>100.23874358974358</v>
      </c>
      <c r="H25" s="3"/>
    </row>
    <row r="26" spans="1:8" x14ac:dyDescent="0.2">
      <c r="A26" s="17" t="s">
        <v>424</v>
      </c>
      <c r="B26" s="7" t="s">
        <v>20</v>
      </c>
      <c r="C26" s="5">
        <f t="shared" ref="C26" si="4">SUM(C27:C29)</f>
        <v>0</v>
      </c>
      <c r="D26" s="5">
        <f>SUM(D27:D29)</f>
        <v>0</v>
      </c>
      <c r="E26" s="5">
        <v>0</v>
      </c>
      <c r="F26" s="16">
        <v>0</v>
      </c>
      <c r="G26" s="16"/>
      <c r="H26" s="3"/>
    </row>
    <row r="27" spans="1:8" x14ac:dyDescent="0.2">
      <c r="A27" s="17" t="s">
        <v>424</v>
      </c>
      <c r="B27" s="7" t="s">
        <v>497</v>
      </c>
      <c r="C27" s="15">
        <f t="shared" ref="C27:D29" si="5">C28</f>
        <v>0</v>
      </c>
      <c r="D27" s="15">
        <f t="shared" si="5"/>
        <v>0</v>
      </c>
      <c r="E27" s="15">
        <v>0</v>
      </c>
      <c r="F27" s="16">
        <v>186</v>
      </c>
      <c r="G27" s="16"/>
      <c r="H27" s="3"/>
    </row>
    <row r="28" spans="1:8" x14ac:dyDescent="0.2">
      <c r="A28" s="17" t="s">
        <v>424</v>
      </c>
      <c r="B28" s="7" t="s">
        <v>21</v>
      </c>
      <c r="C28" s="15">
        <f t="shared" si="5"/>
        <v>0</v>
      </c>
      <c r="D28" s="15">
        <f t="shared" si="5"/>
        <v>0</v>
      </c>
      <c r="E28" s="15">
        <v>0</v>
      </c>
      <c r="F28" s="16">
        <v>0</v>
      </c>
      <c r="G28" s="16"/>
      <c r="H28" s="3"/>
    </row>
    <row r="29" spans="1:8" x14ac:dyDescent="0.2">
      <c r="A29" s="17" t="s">
        <v>424</v>
      </c>
      <c r="B29" s="7" t="s">
        <v>22</v>
      </c>
      <c r="C29" s="15">
        <f t="shared" si="5"/>
        <v>0</v>
      </c>
      <c r="D29" s="15">
        <f t="shared" si="5"/>
        <v>0</v>
      </c>
      <c r="E29" s="15">
        <v>0</v>
      </c>
      <c r="F29" s="16">
        <v>0</v>
      </c>
      <c r="G29" s="16"/>
      <c r="H29" s="3"/>
    </row>
    <row r="30" spans="1:8" x14ac:dyDescent="0.2">
      <c r="A30" s="17"/>
      <c r="B30" s="7"/>
      <c r="C30" s="15"/>
      <c r="D30" s="15"/>
      <c r="E30" s="15"/>
      <c r="F30" s="16"/>
      <c r="G30" s="16"/>
      <c r="H30" s="3"/>
    </row>
    <row r="31" spans="1:8" x14ac:dyDescent="0.2">
      <c r="A31" s="10">
        <v>220</v>
      </c>
      <c r="B31" s="11" t="s">
        <v>23</v>
      </c>
      <c r="C31" s="12">
        <f t="shared" ref="C31" si="6">SUM(C32:C40)</f>
        <v>89200</v>
      </c>
      <c r="D31" s="12">
        <f>SUM(D32:D40)</f>
        <v>94460</v>
      </c>
      <c r="E31" s="12">
        <f>SUM(E32:E40)</f>
        <v>94460</v>
      </c>
      <c r="F31" s="13">
        <f>SUM(F32:F40)</f>
        <v>95768.36</v>
      </c>
      <c r="G31" s="13">
        <f t="shared" si="1"/>
        <v>101.38509421977557</v>
      </c>
      <c r="H31" s="3"/>
    </row>
    <row r="32" spans="1:8" x14ac:dyDescent="0.2">
      <c r="A32" s="17">
        <v>221004</v>
      </c>
      <c r="B32" s="7" t="s">
        <v>24</v>
      </c>
      <c r="C32" s="15">
        <v>45500</v>
      </c>
      <c r="D32" s="15">
        <v>50760</v>
      </c>
      <c r="E32" s="15">
        <v>50760</v>
      </c>
      <c r="F32" s="16">
        <v>45742.27</v>
      </c>
      <c r="G32" s="16">
        <f t="shared" si="1"/>
        <v>90.114795114263188</v>
      </c>
      <c r="H32" s="3"/>
    </row>
    <row r="33" spans="1:10" x14ac:dyDescent="0.2">
      <c r="A33" s="17">
        <v>222003</v>
      </c>
      <c r="B33" s="7" t="s">
        <v>25</v>
      </c>
      <c r="C33" s="15">
        <v>7500</v>
      </c>
      <c r="D33" s="15">
        <v>7500</v>
      </c>
      <c r="E33" s="15">
        <v>7500</v>
      </c>
      <c r="F33" s="16">
        <v>7943.6</v>
      </c>
      <c r="G33" s="16">
        <f t="shared" si="1"/>
        <v>105.91466666666666</v>
      </c>
      <c r="H33" s="3"/>
    </row>
    <row r="34" spans="1:10" x14ac:dyDescent="0.2">
      <c r="A34" s="17">
        <v>223001</v>
      </c>
      <c r="B34" s="7" t="s">
        <v>26</v>
      </c>
      <c r="C34" s="15">
        <v>3700</v>
      </c>
      <c r="D34" s="15">
        <v>3700</v>
      </c>
      <c r="E34" s="15">
        <v>3700</v>
      </c>
      <c r="F34" s="16">
        <v>1255.4000000000001</v>
      </c>
      <c r="G34" s="16">
        <f t="shared" si="1"/>
        <v>33.929729729729729</v>
      </c>
      <c r="H34" s="3"/>
    </row>
    <row r="35" spans="1:10" x14ac:dyDescent="0.2">
      <c r="A35" s="17">
        <v>223001</v>
      </c>
      <c r="B35" s="7" t="s">
        <v>27</v>
      </c>
      <c r="C35" s="15">
        <v>12000</v>
      </c>
      <c r="D35" s="15">
        <v>12000</v>
      </c>
      <c r="E35" s="15">
        <v>12000</v>
      </c>
      <c r="F35" s="16">
        <v>13904</v>
      </c>
      <c r="G35" s="16">
        <f t="shared" si="1"/>
        <v>115.86666666666667</v>
      </c>
      <c r="H35" s="3"/>
    </row>
    <row r="36" spans="1:10" x14ac:dyDescent="0.2">
      <c r="A36" s="17"/>
      <c r="B36" s="7" t="s">
        <v>28</v>
      </c>
      <c r="C36" s="15">
        <v>0</v>
      </c>
      <c r="D36" s="15">
        <v>0</v>
      </c>
      <c r="E36" s="15"/>
      <c r="F36" s="16">
        <v>108.32</v>
      </c>
      <c r="G36" s="16">
        <v>0</v>
      </c>
      <c r="H36" s="3"/>
    </row>
    <row r="37" spans="1:10" x14ac:dyDescent="0.2">
      <c r="A37" s="17"/>
      <c r="B37" s="7" t="s">
        <v>29</v>
      </c>
      <c r="C37" s="15">
        <v>0</v>
      </c>
      <c r="D37" s="15">
        <v>0</v>
      </c>
      <c r="E37" s="15">
        <v>0</v>
      </c>
      <c r="F37" s="16">
        <v>1396.49</v>
      </c>
      <c r="G37" s="16"/>
      <c r="H37" s="3"/>
      <c r="I37" s="18"/>
    </row>
    <row r="38" spans="1:10" x14ac:dyDescent="0.2">
      <c r="A38" s="17">
        <v>223001</v>
      </c>
      <c r="B38" s="7" t="s">
        <v>486</v>
      </c>
      <c r="C38" s="15"/>
      <c r="D38" s="15">
        <v>0</v>
      </c>
      <c r="E38" s="15">
        <v>0</v>
      </c>
      <c r="F38" s="16">
        <v>3531.84</v>
      </c>
      <c r="G38" s="16"/>
      <c r="H38" s="3"/>
    </row>
    <row r="39" spans="1:10" x14ac:dyDescent="0.2">
      <c r="A39" s="17">
        <v>223002</v>
      </c>
      <c r="B39" s="7" t="s">
        <v>30</v>
      </c>
      <c r="C39" s="15">
        <v>17500</v>
      </c>
      <c r="D39" s="15">
        <v>17500</v>
      </c>
      <c r="E39" s="15">
        <v>17500</v>
      </c>
      <c r="F39" s="16">
        <v>18805</v>
      </c>
      <c r="G39" s="16">
        <f t="shared" si="1"/>
        <v>107.45714285714286</v>
      </c>
      <c r="H39" s="3"/>
    </row>
    <row r="40" spans="1:10" x14ac:dyDescent="0.2">
      <c r="A40" s="17">
        <v>229005</v>
      </c>
      <c r="B40" s="7" t="s">
        <v>31</v>
      </c>
      <c r="C40" s="15">
        <v>3000</v>
      </c>
      <c r="D40" s="15">
        <v>3000</v>
      </c>
      <c r="E40" s="15">
        <v>3000</v>
      </c>
      <c r="F40" s="16">
        <v>3081.44</v>
      </c>
      <c r="G40" s="16">
        <f t="shared" si="1"/>
        <v>102.71466666666666</v>
      </c>
      <c r="H40" s="3"/>
      <c r="J40" s="18"/>
    </row>
    <row r="41" spans="1:10" x14ac:dyDescent="0.2">
      <c r="A41" s="17"/>
      <c r="B41" s="7"/>
      <c r="C41" s="15"/>
      <c r="D41" s="15"/>
      <c r="E41" s="15"/>
      <c r="F41" s="16"/>
      <c r="G41" s="16"/>
      <c r="H41" s="3"/>
    </row>
    <row r="42" spans="1:10" x14ac:dyDescent="0.2">
      <c r="A42" s="10">
        <v>240</v>
      </c>
      <c r="B42" s="11" t="s">
        <v>32</v>
      </c>
      <c r="C42" s="12">
        <f>C44</f>
        <v>3000</v>
      </c>
      <c r="D42" s="12">
        <f>SUM(D43:D44)</f>
        <v>3000</v>
      </c>
      <c r="E42" s="12">
        <f>SUM(E43)</f>
        <v>3000</v>
      </c>
      <c r="F42" s="13">
        <f>SUM(F43)</f>
        <v>2698.32</v>
      </c>
      <c r="G42" s="13">
        <f t="shared" si="1"/>
        <v>89.944000000000003</v>
      </c>
      <c r="H42" s="3"/>
    </row>
    <row r="43" spans="1:10" x14ac:dyDescent="0.2">
      <c r="A43" s="14">
        <v>242</v>
      </c>
      <c r="B43" s="6" t="s">
        <v>33</v>
      </c>
      <c r="C43" s="15"/>
      <c r="D43" s="15">
        <v>3000</v>
      </c>
      <c r="E43" s="15">
        <v>3000</v>
      </c>
      <c r="F43" s="16">
        <v>2698.32</v>
      </c>
      <c r="G43" s="16">
        <f t="shared" si="1"/>
        <v>89.944000000000003</v>
      </c>
      <c r="H43" s="3"/>
    </row>
    <row r="44" spans="1:10" x14ac:dyDescent="0.2">
      <c r="A44" s="17">
        <v>243</v>
      </c>
      <c r="B44" s="7" t="s">
        <v>34</v>
      </c>
      <c r="C44" s="15">
        <v>3000</v>
      </c>
      <c r="D44" s="15">
        <v>0</v>
      </c>
      <c r="E44" s="15"/>
      <c r="F44" s="16"/>
      <c r="G44" s="16"/>
      <c r="H44" s="3"/>
    </row>
    <row r="45" spans="1:10" x14ac:dyDescent="0.2">
      <c r="A45" s="17"/>
      <c r="B45" s="7"/>
      <c r="C45" s="12"/>
      <c r="D45" s="12"/>
      <c r="E45" s="12"/>
      <c r="F45" s="13"/>
      <c r="G45" s="16"/>
      <c r="H45" s="3"/>
    </row>
    <row r="46" spans="1:10" x14ac:dyDescent="0.2">
      <c r="A46" s="10">
        <v>290</v>
      </c>
      <c r="B46" s="11" t="s">
        <v>35</v>
      </c>
      <c r="C46" s="12">
        <f>SUM(C48:C51)</f>
        <v>25500</v>
      </c>
      <c r="D46" s="12">
        <f>SUM(D47:D51)</f>
        <v>152808</v>
      </c>
      <c r="E46" s="12">
        <f>SUM(E47:E51)</f>
        <v>152808</v>
      </c>
      <c r="F46" s="13">
        <f>SUM(F47:F52)</f>
        <v>159257.29</v>
      </c>
      <c r="G46" s="13">
        <f t="shared" si="1"/>
        <v>104.22051855923775</v>
      </c>
      <c r="H46" s="3"/>
    </row>
    <row r="47" spans="1:10" x14ac:dyDescent="0.2">
      <c r="A47" s="14">
        <v>292006</v>
      </c>
      <c r="B47" s="6" t="s">
        <v>36</v>
      </c>
      <c r="C47" s="15"/>
      <c r="D47" s="15">
        <v>1399</v>
      </c>
      <c r="E47" s="15">
        <v>1399</v>
      </c>
      <c r="F47" s="16">
        <v>1440.49</v>
      </c>
      <c r="G47" s="16">
        <f t="shared" si="1"/>
        <v>102.96568977841316</v>
      </c>
      <c r="H47" s="3"/>
    </row>
    <row r="48" spans="1:10" x14ac:dyDescent="0.2">
      <c r="A48" s="17">
        <v>292008</v>
      </c>
      <c r="B48" s="7" t="s">
        <v>37</v>
      </c>
      <c r="C48" s="15">
        <v>25000</v>
      </c>
      <c r="D48" s="15">
        <v>25000</v>
      </c>
      <c r="E48" s="15">
        <v>25000</v>
      </c>
      <c r="F48" s="16">
        <v>30310.61</v>
      </c>
      <c r="G48" s="16">
        <f t="shared" si="1"/>
        <v>121.24244</v>
      </c>
      <c r="H48" s="3"/>
    </row>
    <row r="49" spans="1:10" x14ac:dyDescent="0.2">
      <c r="A49" s="17">
        <v>292012</v>
      </c>
      <c r="B49" s="7" t="s">
        <v>38</v>
      </c>
      <c r="C49" s="15">
        <v>0</v>
      </c>
      <c r="D49" s="15">
        <v>9712</v>
      </c>
      <c r="E49" s="15">
        <v>9712</v>
      </c>
      <c r="F49" s="16">
        <v>9711.9</v>
      </c>
      <c r="G49" s="16">
        <f t="shared" si="1"/>
        <v>99.998970345963755</v>
      </c>
      <c r="H49" s="3"/>
    </row>
    <row r="50" spans="1:10" x14ac:dyDescent="0.2">
      <c r="A50" s="17">
        <v>292017</v>
      </c>
      <c r="B50" s="7" t="s">
        <v>39</v>
      </c>
      <c r="C50" s="15"/>
      <c r="D50" s="15">
        <v>16197</v>
      </c>
      <c r="E50" s="15">
        <v>16197</v>
      </c>
      <c r="F50" s="16">
        <v>16212.18</v>
      </c>
      <c r="G50" s="16">
        <f t="shared" si="1"/>
        <v>100.09372105945546</v>
      </c>
      <c r="H50" s="3"/>
    </row>
    <row r="51" spans="1:10" x14ac:dyDescent="0.2">
      <c r="A51" s="17">
        <v>292027</v>
      </c>
      <c r="B51" s="7" t="s">
        <v>35</v>
      </c>
      <c r="C51" s="15">
        <v>500</v>
      </c>
      <c r="D51" s="15">
        <v>100500</v>
      </c>
      <c r="E51" s="15">
        <v>100500</v>
      </c>
      <c r="F51" s="16">
        <v>101352.22</v>
      </c>
      <c r="G51" s="16">
        <f t="shared" si="1"/>
        <v>100.84798009950249</v>
      </c>
      <c r="H51" s="3"/>
    </row>
    <row r="52" spans="1:10" x14ac:dyDescent="0.2">
      <c r="A52" s="17" t="s">
        <v>501</v>
      </c>
      <c r="B52" s="7" t="s">
        <v>502</v>
      </c>
      <c r="C52" s="15"/>
      <c r="D52" s="15"/>
      <c r="E52" s="15">
        <v>0</v>
      </c>
      <c r="F52" s="16">
        <v>229.89</v>
      </c>
      <c r="G52" s="16"/>
      <c r="H52" s="3"/>
    </row>
    <row r="53" spans="1:10" x14ac:dyDescent="0.2">
      <c r="A53" s="17"/>
      <c r="B53" s="7"/>
      <c r="C53" s="15"/>
      <c r="D53" s="15"/>
      <c r="E53" s="15"/>
      <c r="F53" s="16"/>
      <c r="G53" s="16"/>
      <c r="H53" s="3"/>
      <c r="J53" s="18"/>
    </row>
    <row r="54" spans="1:10" x14ac:dyDescent="0.2">
      <c r="A54" s="10">
        <v>300</v>
      </c>
      <c r="B54" s="11" t="s">
        <v>40</v>
      </c>
      <c r="C54" s="12">
        <f t="shared" ref="C54:D54" si="7">SUM(C56:C88)</f>
        <v>1105558</v>
      </c>
      <c r="D54" s="12">
        <f t="shared" si="7"/>
        <v>1277557</v>
      </c>
      <c r="E54" s="12">
        <f>SUM(E55:E88)</f>
        <v>1277557</v>
      </c>
      <c r="F54" s="13">
        <f>SUM(F55:F89)</f>
        <v>1276626.1300000001</v>
      </c>
      <c r="G54" s="13">
        <f t="shared" si="1"/>
        <v>99.927136714839349</v>
      </c>
      <c r="H54" s="3"/>
    </row>
    <row r="55" spans="1:10" x14ac:dyDescent="0.2">
      <c r="A55" s="10" t="s">
        <v>425</v>
      </c>
      <c r="B55" s="11" t="s">
        <v>41</v>
      </c>
      <c r="C55" s="12">
        <f t="shared" ref="C55:D55" si="8">SUM(C56:C88)</f>
        <v>1105558</v>
      </c>
      <c r="D55" s="12">
        <f t="shared" si="8"/>
        <v>1277557</v>
      </c>
      <c r="E55" s="12"/>
      <c r="F55" s="13"/>
      <c r="G55" s="16"/>
      <c r="H55" s="3"/>
    </row>
    <row r="56" spans="1:10" x14ac:dyDescent="0.2">
      <c r="A56" s="14">
        <v>312001</v>
      </c>
      <c r="B56" s="6" t="s">
        <v>42</v>
      </c>
      <c r="C56" s="15">
        <v>400</v>
      </c>
      <c r="D56" s="15">
        <v>400</v>
      </c>
      <c r="E56" s="15">
        <v>400</v>
      </c>
      <c r="F56" s="16">
        <v>0</v>
      </c>
      <c r="G56" s="16">
        <f t="shared" si="1"/>
        <v>0</v>
      </c>
      <c r="H56" s="3"/>
    </row>
    <row r="57" spans="1:10" x14ac:dyDescent="0.2">
      <c r="A57" s="14">
        <v>312001</v>
      </c>
      <c r="B57" s="6" t="s">
        <v>43</v>
      </c>
      <c r="C57" s="15">
        <v>10500</v>
      </c>
      <c r="D57" s="15">
        <v>10318</v>
      </c>
      <c r="E57" s="15">
        <v>10318</v>
      </c>
      <c r="F57" s="16">
        <v>10317.42</v>
      </c>
      <c r="G57" s="16">
        <f t="shared" si="1"/>
        <v>99.994378755572782</v>
      </c>
      <c r="H57" s="3"/>
    </row>
    <row r="58" spans="1:10" x14ac:dyDescent="0.2">
      <c r="A58" s="14">
        <v>312001</v>
      </c>
      <c r="B58" s="6" t="s">
        <v>44</v>
      </c>
      <c r="C58" s="15">
        <v>420</v>
      </c>
      <c r="D58" s="15">
        <v>420</v>
      </c>
      <c r="E58" s="15">
        <v>420</v>
      </c>
      <c r="F58" s="16">
        <v>420.29</v>
      </c>
      <c r="G58" s="16">
        <f t="shared" si="1"/>
        <v>100.06904761904762</v>
      </c>
      <c r="H58" s="3"/>
    </row>
    <row r="59" spans="1:10" x14ac:dyDescent="0.2">
      <c r="A59" s="14">
        <v>312001</v>
      </c>
      <c r="B59" s="6" t="s">
        <v>45</v>
      </c>
      <c r="C59" s="15"/>
      <c r="D59" s="15">
        <v>118</v>
      </c>
      <c r="E59" s="15">
        <v>118</v>
      </c>
      <c r="F59" s="16">
        <v>117.74</v>
      </c>
      <c r="G59" s="16">
        <f t="shared" si="1"/>
        <v>99.779661016949149</v>
      </c>
      <c r="H59" s="3"/>
    </row>
    <row r="60" spans="1:10" x14ac:dyDescent="0.2">
      <c r="A60" s="14">
        <v>312001</v>
      </c>
      <c r="B60" s="6" t="s">
        <v>46</v>
      </c>
      <c r="C60" s="15">
        <v>7000</v>
      </c>
      <c r="D60" s="15">
        <v>23011</v>
      </c>
      <c r="E60" s="15">
        <v>23011</v>
      </c>
      <c r="F60" s="16">
        <v>23009.84</v>
      </c>
      <c r="G60" s="16">
        <f t="shared" si="1"/>
        <v>99.994958932684369</v>
      </c>
      <c r="H60" s="3"/>
    </row>
    <row r="61" spans="1:10" x14ac:dyDescent="0.2">
      <c r="A61" s="14">
        <v>312001</v>
      </c>
      <c r="B61" s="6" t="s">
        <v>47</v>
      </c>
      <c r="C61" s="15">
        <v>26496</v>
      </c>
      <c r="D61" s="15">
        <v>26496</v>
      </c>
      <c r="E61" s="15">
        <v>26496</v>
      </c>
      <c r="F61" s="16">
        <v>26496</v>
      </c>
      <c r="G61" s="16">
        <f t="shared" si="1"/>
        <v>100</v>
      </c>
      <c r="H61" s="3"/>
    </row>
    <row r="62" spans="1:10" x14ac:dyDescent="0.2">
      <c r="A62" s="14">
        <v>312001</v>
      </c>
      <c r="B62" s="6" t="s">
        <v>48</v>
      </c>
      <c r="C62" s="15">
        <v>17280</v>
      </c>
      <c r="D62" s="15">
        <v>12280</v>
      </c>
      <c r="E62" s="15">
        <v>17280</v>
      </c>
      <c r="F62" s="16">
        <v>17280</v>
      </c>
      <c r="G62" s="16">
        <f t="shared" si="1"/>
        <v>100</v>
      </c>
      <c r="H62" s="3"/>
    </row>
    <row r="63" spans="1:10" x14ac:dyDescent="0.2">
      <c r="A63" s="14">
        <v>312001</v>
      </c>
      <c r="B63" s="6" t="s">
        <v>49</v>
      </c>
      <c r="C63" s="15">
        <v>5000</v>
      </c>
      <c r="D63" s="15">
        <v>5000</v>
      </c>
      <c r="E63" s="15">
        <v>0</v>
      </c>
      <c r="F63" s="16">
        <v>0</v>
      </c>
      <c r="G63" s="16"/>
      <c r="H63" s="3"/>
    </row>
    <row r="64" spans="1:10" x14ac:dyDescent="0.2">
      <c r="A64" s="14">
        <v>312001</v>
      </c>
      <c r="B64" s="6" t="s">
        <v>50</v>
      </c>
      <c r="C64" s="15">
        <v>9800</v>
      </c>
      <c r="D64" s="15">
        <v>9891</v>
      </c>
      <c r="E64" s="15">
        <v>9891</v>
      </c>
      <c r="F64" s="16">
        <v>9890.7000000000007</v>
      </c>
      <c r="G64" s="16">
        <f t="shared" si="1"/>
        <v>99.996966939642107</v>
      </c>
      <c r="H64" s="3"/>
    </row>
    <row r="65" spans="1:8" x14ac:dyDescent="0.2">
      <c r="A65" s="14">
        <v>312001</v>
      </c>
      <c r="B65" s="6" t="s">
        <v>51</v>
      </c>
      <c r="C65" s="15">
        <v>0</v>
      </c>
      <c r="D65" s="15">
        <v>3600</v>
      </c>
      <c r="E65" s="15">
        <v>3600</v>
      </c>
      <c r="F65" s="16">
        <v>2837.38</v>
      </c>
      <c r="G65" s="16">
        <f t="shared" si="1"/>
        <v>78.816111111111113</v>
      </c>
      <c r="H65" s="3"/>
    </row>
    <row r="66" spans="1:8" x14ac:dyDescent="0.2">
      <c r="A66" s="14">
        <v>312001</v>
      </c>
      <c r="B66" s="6" t="s">
        <v>52</v>
      </c>
      <c r="C66" s="15">
        <v>2600</v>
      </c>
      <c r="D66" s="15">
        <v>2622</v>
      </c>
      <c r="E66" s="15">
        <v>2622</v>
      </c>
      <c r="F66" s="16">
        <v>2621.85</v>
      </c>
      <c r="G66" s="16">
        <f t="shared" si="1"/>
        <v>99.994279176201374</v>
      </c>
      <c r="H66" s="3"/>
    </row>
    <row r="67" spans="1:8" x14ac:dyDescent="0.2">
      <c r="A67" s="14">
        <v>312001</v>
      </c>
      <c r="B67" s="6" t="s">
        <v>53</v>
      </c>
      <c r="C67" s="15">
        <v>1800</v>
      </c>
      <c r="D67" s="15">
        <v>2133</v>
      </c>
      <c r="E67" s="15">
        <v>2133</v>
      </c>
      <c r="F67" s="16">
        <v>2133</v>
      </c>
      <c r="G67" s="16">
        <f t="shared" si="1"/>
        <v>100</v>
      </c>
      <c r="H67" s="3"/>
    </row>
    <row r="68" spans="1:8" x14ac:dyDescent="0.2">
      <c r="A68" s="14">
        <v>312001</v>
      </c>
      <c r="B68" s="6" t="s">
        <v>54</v>
      </c>
      <c r="C68" s="15">
        <v>400</v>
      </c>
      <c r="D68" s="15">
        <v>800</v>
      </c>
      <c r="E68" s="15">
        <v>800</v>
      </c>
      <c r="F68" s="16">
        <v>875.56</v>
      </c>
      <c r="G68" s="16">
        <f t="shared" si="1"/>
        <v>109.44499999999999</v>
      </c>
      <c r="H68" s="3"/>
    </row>
    <row r="69" spans="1:8" x14ac:dyDescent="0.2">
      <c r="A69" s="14">
        <v>312001</v>
      </c>
      <c r="B69" s="6" t="s">
        <v>55</v>
      </c>
      <c r="C69" s="15">
        <v>900</v>
      </c>
      <c r="D69" s="15">
        <v>900</v>
      </c>
      <c r="E69" s="15">
        <v>900</v>
      </c>
      <c r="F69" s="16">
        <v>833.68</v>
      </c>
      <c r="G69" s="16">
        <f t="shared" si="1"/>
        <v>92.63111111111111</v>
      </c>
      <c r="H69" s="3"/>
    </row>
    <row r="70" spans="1:8" x14ac:dyDescent="0.2">
      <c r="A70" s="14">
        <v>312001</v>
      </c>
      <c r="B70" s="6" t="s">
        <v>56</v>
      </c>
      <c r="C70" s="15">
        <v>0</v>
      </c>
      <c r="D70" s="15">
        <v>0</v>
      </c>
      <c r="E70" s="15"/>
      <c r="F70" s="16"/>
      <c r="G70" s="16"/>
      <c r="H70" s="3"/>
    </row>
    <row r="71" spans="1:8" x14ac:dyDescent="0.2">
      <c r="A71" s="14">
        <v>312001</v>
      </c>
      <c r="B71" s="6" t="s">
        <v>57</v>
      </c>
      <c r="C71" s="15">
        <v>942531</v>
      </c>
      <c r="D71" s="15">
        <v>942527</v>
      </c>
      <c r="E71" s="15">
        <v>985687</v>
      </c>
      <c r="F71" s="16">
        <v>985687</v>
      </c>
      <c r="G71" s="16">
        <f t="shared" ref="G71:G133" si="9">F71/E71*100</f>
        <v>100</v>
      </c>
      <c r="H71" s="3"/>
    </row>
    <row r="72" spans="1:8" x14ac:dyDescent="0.2">
      <c r="A72" s="14">
        <v>312001</v>
      </c>
      <c r="B72" s="6" t="s">
        <v>58</v>
      </c>
      <c r="C72" s="15"/>
      <c r="D72" s="15">
        <v>56998</v>
      </c>
      <c r="E72" s="15">
        <v>56998</v>
      </c>
      <c r="F72" s="16">
        <v>56998</v>
      </c>
      <c r="G72" s="16">
        <f t="shared" si="9"/>
        <v>100</v>
      </c>
      <c r="H72" s="3"/>
    </row>
    <row r="73" spans="1:8" x14ac:dyDescent="0.2">
      <c r="A73" s="14">
        <v>312001</v>
      </c>
      <c r="B73" s="6" t="s">
        <v>59</v>
      </c>
      <c r="C73" s="15">
        <v>12000</v>
      </c>
      <c r="D73" s="15">
        <v>12502</v>
      </c>
      <c r="E73" s="15">
        <v>12502</v>
      </c>
      <c r="F73" s="16">
        <v>12502</v>
      </c>
      <c r="G73" s="16">
        <f t="shared" si="9"/>
        <v>100</v>
      </c>
      <c r="H73" s="3"/>
    </row>
    <row r="74" spans="1:8" x14ac:dyDescent="0.2">
      <c r="A74" s="14">
        <v>312001</v>
      </c>
      <c r="B74" s="6" t="s">
        <v>60</v>
      </c>
      <c r="C74" s="15">
        <v>2030</v>
      </c>
      <c r="D74" s="15">
        <v>1660</v>
      </c>
      <c r="E74" s="15">
        <v>1660</v>
      </c>
      <c r="F74" s="16">
        <v>1660</v>
      </c>
      <c r="G74" s="16">
        <f t="shared" si="9"/>
        <v>100</v>
      </c>
      <c r="H74" s="3"/>
    </row>
    <row r="75" spans="1:8" x14ac:dyDescent="0.2">
      <c r="A75" s="14">
        <v>312001</v>
      </c>
      <c r="B75" s="6" t="s">
        <v>61</v>
      </c>
      <c r="C75" s="15">
        <v>9000</v>
      </c>
      <c r="D75" s="15">
        <v>8045</v>
      </c>
      <c r="E75" s="15">
        <v>8045</v>
      </c>
      <c r="F75" s="16">
        <v>8045.24</v>
      </c>
      <c r="G75" s="16">
        <f t="shared" si="9"/>
        <v>100.00298321939091</v>
      </c>
      <c r="H75" s="3"/>
    </row>
    <row r="76" spans="1:8" x14ac:dyDescent="0.2">
      <c r="A76" s="14">
        <v>312001</v>
      </c>
      <c r="B76" s="6" t="s">
        <v>62</v>
      </c>
      <c r="C76" s="15">
        <v>6550</v>
      </c>
      <c r="D76" s="15">
        <v>7317</v>
      </c>
      <c r="E76" s="15">
        <v>7317</v>
      </c>
      <c r="F76" s="16">
        <v>7316.58</v>
      </c>
      <c r="G76" s="16">
        <f t="shared" si="9"/>
        <v>99.994259942599427</v>
      </c>
      <c r="H76" s="3"/>
    </row>
    <row r="77" spans="1:8" x14ac:dyDescent="0.2">
      <c r="A77" s="14">
        <v>312001</v>
      </c>
      <c r="B77" s="6" t="s">
        <v>63</v>
      </c>
      <c r="C77" s="15">
        <v>19201</v>
      </c>
      <c r="D77" s="15">
        <v>18787</v>
      </c>
      <c r="E77" s="15">
        <v>18787</v>
      </c>
      <c r="F77" s="16">
        <v>18787</v>
      </c>
      <c r="G77" s="16">
        <f t="shared" si="9"/>
        <v>100</v>
      </c>
      <c r="H77" s="3"/>
    </row>
    <row r="78" spans="1:8" x14ac:dyDescent="0.2">
      <c r="A78" s="14">
        <v>312001</v>
      </c>
      <c r="B78" s="6" t="s">
        <v>64</v>
      </c>
      <c r="C78" s="15">
        <v>15900</v>
      </c>
      <c r="D78" s="15">
        <v>17151</v>
      </c>
      <c r="E78" s="15">
        <v>17151</v>
      </c>
      <c r="F78" s="16">
        <v>17151</v>
      </c>
      <c r="G78" s="16">
        <f t="shared" si="9"/>
        <v>100</v>
      </c>
      <c r="H78" s="3"/>
    </row>
    <row r="79" spans="1:8" x14ac:dyDescent="0.2">
      <c r="A79" s="14">
        <v>312001</v>
      </c>
      <c r="B79" s="6" t="s">
        <v>65</v>
      </c>
      <c r="C79" s="15"/>
      <c r="D79" s="15">
        <v>913</v>
      </c>
      <c r="E79" s="15">
        <v>913</v>
      </c>
      <c r="F79" s="16">
        <v>913.08</v>
      </c>
      <c r="G79" s="16">
        <f t="shared" si="9"/>
        <v>100.00876232201534</v>
      </c>
      <c r="H79" s="3"/>
    </row>
    <row r="80" spans="1:8" hidden="1" x14ac:dyDescent="0.2">
      <c r="A80" s="14">
        <v>312001</v>
      </c>
      <c r="B80" s="6" t="s">
        <v>66</v>
      </c>
      <c r="C80" s="15">
        <v>0</v>
      </c>
      <c r="D80" s="15">
        <v>0</v>
      </c>
      <c r="E80" s="15"/>
      <c r="F80" s="16"/>
      <c r="G80" s="16" t="e">
        <f t="shared" si="9"/>
        <v>#DIV/0!</v>
      </c>
      <c r="H80" s="3"/>
    </row>
    <row r="81" spans="1:8" hidden="1" x14ac:dyDescent="0.2">
      <c r="A81" s="14">
        <v>312001</v>
      </c>
      <c r="B81" s="6" t="s">
        <v>67</v>
      </c>
      <c r="C81" s="15"/>
      <c r="D81" s="15"/>
      <c r="E81" s="15"/>
      <c r="F81" s="16"/>
      <c r="G81" s="16" t="e">
        <f t="shared" si="9"/>
        <v>#DIV/0!</v>
      </c>
      <c r="H81" s="3"/>
    </row>
    <row r="82" spans="1:8" x14ac:dyDescent="0.2">
      <c r="A82" s="14">
        <v>312001</v>
      </c>
      <c r="B82" s="6" t="s">
        <v>68</v>
      </c>
      <c r="C82" s="15"/>
      <c r="D82" s="15">
        <v>19544</v>
      </c>
      <c r="E82" s="15">
        <v>19544</v>
      </c>
      <c r="F82" s="16">
        <v>19544.16</v>
      </c>
      <c r="G82" s="16">
        <f t="shared" si="9"/>
        <v>100.00081866557511</v>
      </c>
      <c r="H82" s="3"/>
    </row>
    <row r="83" spans="1:8" x14ac:dyDescent="0.2">
      <c r="A83" s="14">
        <v>312002</v>
      </c>
      <c r="B83" s="6" t="s">
        <v>69</v>
      </c>
      <c r="C83" s="15">
        <v>12500</v>
      </c>
      <c r="D83" s="15">
        <v>12815</v>
      </c>
      <c r="E83" s="15">
        <v>12815</v>
      </c>
      <c r="F83" s="16">
        <v>12815.39</v>
      </c>
      <c r="G83" s="16">
        <f t="shared" si="9"/>
        <v>100.00304330862271</v>
      </c>
      <c r="H83" s="3"/>
    </row>
    <row r="84" spans="1:8" x14ac:dyDescent="0.2">
      <c r="A84" s="14">
        <v>312012</v>
      </c>
      <c r="B84" s="6" t="s">
        <v>70</v>
      </c>
      <c r="C84" s="15">
        <v>0</v>
      </c>
      <c r="D84" s="15">
        <v>8830</v>
      </c>
      <c r="E84" s="15">
        <v>8830</v>
      </c>
      <c r="F84" s="16">
        <v>8830.5499999999993</v>
      </c>
      <c r="G84" s="16">
        <f t="shared" si="9"/>
        <v>100.0062287655719</v>
      </c>
      <c r="H84" s="3"/>
    </row>
    <row r="85" spans="1:8" x14ac:dyDescent="0.2">
      <c r="A85" s="14">
        <v>312012</v>
      </c>
      <c r="B85" s="6" t="s">
        <v>71</v>
      </c>
      <c r="C85" s="15"/>
      <c r="D85" s="15">
        <v>43160</v>
      </c>
      <c r="E85" s="15">
        <v>0</v>
      </c>
      <c r="F85" s="16">
        <v>0</v>
      </c>
      <c r="G85" s="16"/>
      <c r="H85" s="3"/>
    </row>
    <row r="86" spans="1:8" x14ac:dyDescent="0.2">
      <c r="A86" s="14">
        <v>312012</v>
      </c>
      <c r="B86" s="6" t="s">
        <v>72</v>
      </c>
      <c r="C86" s="15"/>
      <c r="D86" s="15">
        <v>7200</v>
      </c>
      <c r="E86" s="15">
        <v>7200</v>
      </c>
      <c r="F86" s="16">
        <v>7200</v>
      </c>
      <c r="G86" s="16">
        <f t="shared" si="9"/>
        <v>100</v>
      </c>
      <c r="H86" s="3"/>
    </row>
    <row r="87" spans="1:8" x14ac:dyDescent="0.2">
      <c r="A87" s="14">
        <v>312007</v>
      </c>
      <c r="B87" s="6" t="s">
        <v>73</v>
      </c>
      <c r="C87" s="15"/>
      <c r="D87" s="15">
        <v>18869</v>
      </c>
      <c r="E87" s="15">
        <v>18869</v>
      </c>
      <c r="F87" s="16">
        <v>18860.59</v>
      </c>
      <c r="G87" s="16">
        <f t="shared" si="9"/>
        <v>99.955429540516192</v>
      </c>
      <c r="H87" s="3"/>
    </row>
    <row r="88" spans="1:8" x14ac:dyDescent="0.2">
      <c r="A88" s="14">
        <v>312007</v>
      </c>
      <c r="B88" s="6" t="s">
        <v>74</v>
      </c>
      <c r="C88" s="15">
        <v>3250</v>
      </c>
      <c r="D88" s="15">
        <v>3250</v>
      </c>
      <c r="E88" s="15">
        <v>3250</v>
      </c>
      <c r="F88" s="16">
        <v>3250.35</v>
      </c>
      <c r="G88" s="16">
        <f t="shared" si="9"/>
        <v>100.01076923076924</v>
      </c>
      <c r="H88" s="3"/>
    </row>
    <row r="89" spans="1:8" x14ac:dyDescent="0.2">
      <c r="A89" s="14" t="s">
        <v>487</v>
      </c>
      <c r="B89" s="6" t="s">
        <v>488</v>
      </c>
      <c r="C89" s="15">
        <v>0</v>
      </c>
      <c r="D89" s="15">
        <v>0</v>
      </c>
      <c r="E89" s="15">
        <v>0</v>
      </c>
      <c r="F89" s="16">
        <v>231.73</v>
      </c>
      <c r="G89" s="16"/>
      <c r="H89" s="3"/>
    </row>
    <row r="90" spans="1:8" x14ac:dyDescent="0.2">
      <c r="A90" s="17"/>
      <c r="B90" s="7"/>
      <c r="C90" s="15"/>
      <c r="D90" s="15"/>
      <c r="E90" s="15"/>
      <c r="F90" s="16"/>
      <c r="G90" s="16"/>
      <c r="H90" s="3"/>
    </row>
    <row r="91" spans="1:8" x14ac:dyDescent="0.2">
      <c r="A91" s="14"/>
      <c r="B91" s="11" t="s">
        <v>75</v>
      </c>
      <c r="C91" s="12">
        <f>C5+C8+C10+C20+C31+C42+C46+C54</f>
        <v>4761658</v>
      </c>
      <c r="D91" s="12">
        <f>D5+D8+D10+D20+D31+D42+D46+D54</f>
        <v>5057225</v>
      </c>
      <c r="E91" s="12">
        <f>E4+E7+E10+E20+E31+E42+E46+E54</f>
        <v>5057225</v>
      </c>
      <c r="F91" s="13">
        <f>F4+F7+F10+F20+F31+F42+F46+F54</f>
        <v>5093366.1099999994</v>
      </c>
      <c r="G91" s="13">
        <f t="shared" si="9"/>
        <v>100.71464310961049</v>
      </c>
      <c r="H91" s="3"/>
    </row>
    <row r="92" spans="1:8" x14ac:dyDescent="0.2">
      <c r="A92" s="7"/>
      <c r="B92" s="7"/>
      <c r="C92" s="12"/>
      <c r="D92" s="12"/>
      <c r="E92" s="12"/>
      <c r="F92" s="13"/>
      <c r="G92" s="16"/>
      <c r="H92" s="3"/>
    </row>
    <row r="93" spans="1:8" x14ac:dyDescent="0.2">
      <c r="A93" s="19" t="s">
        <v>426</v>
      </c>
      <c r="B93" s="19"/>
      <c r="C93" s="12"/>
      <c r="D93" s="12"/>
      <c r="E93" s="12"/>
      <c r="F93" s="13"/>
      <c r="G93" s="16"/>
      <c r="H93" s="3"/>
    </row>
    <row r="94" spans="1:8" x14ac:dyDescent="0.2">
      <c r="A94" s="20">
        <v>231</v>
      </c>
      <c r="B94" s="11" t="s">
        <v>76</v>
      </c>
      <c r="C94" s="12">
        <f t="shared" ref="C94:D94" si="10">C95</f>
        <v>0</v>
      </c>
      <c r="D94" s="12">
        <f t="shared" si="10"/>
        <v>0</v>
      </c>
      <c r="E94" s="12">
        <f>SUM(C94:D94)</f>
        <v>0</v>
      </c>
      <c r="F94" s="13">
        <f>SUM(C94:E94)</f>
        <v>0</v>
      </c>
      <c r="G94" s="16">
        <v>0</v>
      </c>
      <c r="H94" s="3"/>
    </row>
    <row r="95" spans="1:8" x14ac:dyDescent="0.2">
      <c r="A95" s="21" t="s">
        <v>427</v>
      </c>
      <c r="B95" s="22" t="s">
        <v>77</v>
      </c>
      <c r="C95" s="15">
        <v>0</v>
      </c>
      <c r="D95" s="15">
        <v>0</v>
      </c>
      <c r="E95" s="15">
        <v>0</v>
      </c>
      <c r="F95" s="16">
        <v>0</v>
      </c>
      <c r="G95" s="16"/>
      <c r="H95" s="3"/>
    </row>
    <row r="96" spans="1:8" x14ac:dyDescent="0.2">
      <c r="A96" s="17"/>
      <c r="B96" s="7"/>
      <c r="C96" s="12"/>
      <c r="D96" s="12"/>
      <c r="E96" s="12"/>
      <c r="F96" s="13"/>
      <c r="G96" s="16"/>
      <c r="H96" s="3"/>
    </row>
    <row r="97" spans="1:8" x14ac:dyDescent="0.2">
      <c r="A97" s="10">
        <v>233</v>
      </c>
      <c r="B97" s="11" t="s">
        <v>78</v>
      </c>
      <c r="C97" s="12">
        <f>C99</f>
        <v>0</v>
      </c>
      <c r="D97" s="12">
        <f>D99+D98</f>
        <v>280684</v>
      </c>
      <c r="E97" s="12">
        <f>SUM(C97:D97)</f>
        <v>280684</v>
      </c>
      <c r="F97" s="13">
        <f>SUM(F98:F99)</f>
        <v>281684.07</v>
      </c>
      <c r="G97" s="13">
        <f t="shared" si="9"/>
        <v>100.35629747331518</v>
      </c>
      <c r="H97" s="3"/>
    </row>
    <row r="98" spans="1:8" x14ac:dyDescent="0.2">
      <c r="A98" s="14">
        <v>233000</v>
      </c>
      <c r="B98" s="6" t="s">
        <v>79</v>
      </c>
      <c r="C98" s="15"/>
      <c r="D98" s="15">
        <v>268481</v>
      </c>
      <c r="E98" s="15"/>
      <c r="F98" s="16">
        <v>281684.07</v>
      </c>
      <c r="G98" s="16"/>
      <c r="H98" s="3"/>
    </row>
    <row r="99" spans="1:8" x14ac:dyDescent="0.2">
      <c r="A99" s="14">
        <v>233000</v>
      </c>
      <c r="B99" s="6" t="s">
        <v>78</v>
      </c>
      <c r="C99" s="15">
        <f>C100</f>
        <v>0</v>
      </c>
      <c r="D99" s="15">
        <v>12203</v>
      </c>
      <c r="E99" s="15"/>
      <c r="F99" s="16"/>
      <c r="G99" s="16"/>
      <c r="H99" s="3"/>
    </row>
    <row r="100" spans="1:8" x14ac:dyDescent="0.2">
      <c r="A100" s="14"/>
      <c r="B100" s="6"/>
      <c r="C100" s="12"/>
      <c r="D100" s="12"/>
      <c r="E100" s="12"/>
      <c r="F100" s="13"/>
      <c r="G100" s="16"/>
      <c r="H100" s="3"/>
    </row>
    <row r="101" spans="1:8" x14ac:dyDescent="0.2">
      <c r="A101" s="10">
        <v>322</v>
      </c>
      <c r="B101" s="11" t="s">
        <v>80</v>
      </c>
      <c r="C101" s="12">
        <f t="shared" ref="C101" si="11">SUM(C102:C109)</f>
        <v>1210976</v>
      </c>
      <c r="D101" s="12">
        <f>SUM(D102:D109)</f>
        <v>464672</v>
      </c>
      <c r="E101" s="12">
        <f>SUM(E102:E109)</f>
        <v>464672</v>
      </c>
      <c r="F101" s="13">
        <f>SUM(F102:F108)</f>
        <v>464672.3</v>
      </c>
      <c r="G101" s="13">
        <f t="shared" si="9"/>
        <v>100.0000645616693</v>
      </c>
      <c r="H101" s="3"/>
    </row>
    <row r="102" spans="1:8" x14ac:dyDescent="0.2">
      <c r="A102" s="21">
        <v>322001</v>
      </c>
      <c r="B102" s="22" t="s">
        <v>81</v>
      </c>
      <c r="C102" s="15">
        <f t="shared" ref="C102" si="12">C104</f>
        <v>0</v>
      </c>
      <c r="D102" s="15">
        <v>4000</v>
      </c>
      <c r="E102" s="15">
        <v>4000</v>
      </c>
      <c r="F102" s="16">
        <v>4000</v>
      </c>
      <c r="G102" s="16">
        <f t="shared" si="9"/>
        <v>100</v>
      </c>
      <c r="H102" s="3"/>
    </row>
    <row r="103" spans="1:8" x14ac:dyDescent="0.2">
      <c r="A103" s="21">
        <v>322001</v>
      </c>
      <c r="B103" s="22" t="s">
        <v>82</v>
      </c>
      <c r="C103" s="15"/>
      <c r="D103" s="15"/>
      <c r="E103" s="15"/>
      <c r="F103" s="16"/>
      <c r="G103" s="16"/>
      <c r="H103" s="3"/>
    </row>
    <row r="104" spans="1:8" x14ac:dyDescent="0.2">
      <c r="A104" s="14">
        <v>322001</v>
      </c>
      <c r="B104" s="6" t="s">
        <v>83</v>
      </c>
      <c r="C104" s="15">
        <v>0</v>
      </c>
      <c r="D104" s="15">
        <v>0</v>
      </c>
      <c r="E104" s="15">
        <v>0</v>
      </c>
      <c r="F104" s="16">
        <v>0</v>
      </c>
      <c r="G104" s="16"/>
      <c r="H104" s="3"/>
    </row>
    <row r="105" spans="1:8" x14ac:dyDescent="0.2">
      <c r="A105" s="14">
        <v>322001</v>
      </c>
      <c r="B105" s="6" t="s">
        <v>84</v>
      </c>
      <c r="C105" s="15">
        <v>1180976</v>
      </c>
      <c r="D105" s="15">
        <v>388672</v>
      </c>
      <c r="E105" s="15">
        <v>388672</v>
      </c>
      <c r="F105" s="16">
        <v>388672.3</v>
      </c>
      <c r="G105" s="16">
        <f t="shared" si="9"/>
        <v>100.00007718590483</v>
      </c>
      <c r="H105" s="3"/>
    </row>
    <row r="106" spans="1:8" x14ac:dyDescent="0.2">
      <c r="A106" s="14">
        <v>322001</v>
      </c>
      <c r="B106" s="6" t="s">
        <v>85</v>
      </c>
      <c r="C106" s="15">
        <v>0</v>
      </c>
      <c r="D106" s="15">
        <v>0</v>
      </c>
      <c r="E106" s="15">
        <v>0</v>
      </c>
      <c r="F106" s="16">
        <v>0</v>
      </c>
      <c r="G106" s="16"/>
      <c r="H106" s="3"/>
    </row>
    <row r="107" spans="1:8" x14ac:dyDescent="0.2">
      <c r="A107" s="14">
        <v>322001</v>
      </c>
      <c r="B107" s="6" t="s">
        <v>86</v>
      </c>
      <c r="C107" s="15">
        <v>0</v>
      </c>
      <c r="D107" s="15">
        <v>0</v>
      </c>
      <c r="E107" s="15">
        <v>0</v>
      </c>
      <c r="F107" s="16">
        <v>0</v>
      </c>
      <c r="G107" s="16"/>
      <c r="H107" s="3"/>
    </row>
    <row r="108" spans="1:8" x14ac:dyDescent="0.2">
      <c r="A108" s="14">
        <v>322001</v>
      </c>
      <c r="B108" s="6" t="s">
        <v>87</v>
      </c>
      <c r="C108" s="15"/>
      <c r="D108" s="15">
        <v>72000</v>
      </c>
      <c r="E108" s="15">
        <v>72000</v>
      </c>
      <c r="F108" s="16">
        <v>72000</v>
      </c>
      <c r="G108" s="16">
        <f t="shared" si="9"/>
        <v>100</v>
      </c>
      <c r="H108" s="3"/>
    </row>
    <row r="109" spans="1:8" x14ac:dyDescent="0.2">
      <c r="A109" s="14">
        <v>322002</v>
      </c>
      <c r="B109" s="6" t="s">
        <v>88</v>
      </c>
      <c r="C109" s="15">
        <v>30000</v>
      </c>
      <c r="D109" s="15">
        <v>0</v>
      </c>
      <c r="E109" s="15">
        <v>0</v>
      </c>
      <c r="F109" s="16">
        <v>0</v>
      </c>
      <c r="G109" s="16"/>
      <c r="H109" s="3"/>
    </row>
    <row r="110" spans="1:8" x14ac:dyDescent="0.2">
      <c r="A110" s="14"/>
      <c r="B110" s="22"/>
      <c r="C110" s="12"/>
      <c r="D110" s="12"/>
      <c r="E110" s="12"/>
      <c r="F110" s="13"/>
      <c r="G110" s="16"/>
      <c r="H110" s="3"/>
    </row>
    <row r="111" spans="1:8" x14ac:dyDescent="0.2">
      <c r="A111" s="14"/>
      <c r="B111" s="19" t="s">
        <v>89</v>
      </c>
      <c r="C111" s="12">
        <f t="shared" ref="C111" si="13">C94+C97+C101</f>
        <v>1210976</v>
      </c>
      <c r="D111" s="12">
        <f>D94+D97+D101</f>
        <v>745356</v>
      </c>
      <c r="E111" s="12">
        <f>E97+E101</f>
        <v>745356</v>
      </c>
      <c r="F111" s="13">
        <f>F97+F101</f>
        <v>746356.37</v>
      </c>
      <c r="G111" s="13">
        <f t="shared" si="9"/>
        <v>100.13421371800857</v>
      </c>
      <c r="H111" s="3"/>
    </row>
    <row r="112" spans="1:8" x14ac:dyDescent="0.2">
      <c r="A112" s="7"/>
      <c r="B112" s="7"/>
      <c r="C112" s="12"/>
      <c r="D112" s="12"/>
      <c r="E112" s="12"/>
      <c r="F112" s="13"/>
      <c r="G112" s="16"/>
      <c r="H112" s="3"/>
    </row>
    <row r="113" spans="1:12" x14ac:dyDescent="0.2">
      <c r="A113" s="11"/>
      <c r="B113" s="6" t="s">
        <v>498</v>
      </c>
      <c r="C113" s="12"/>
      <c r="D113" s="12"/>
      <c r="E113" s="12"/>
      <c r="F113" s="13"/>
      <c r="G113" s="16"/>
      <c r="H113" s="3"/>
      <c r="I113" s="23"/>
    </row>
    <row r="114" spans="1:12" x14ac:dyDescent="0.2">
      <c r="A114" s="7"/>
      <c r="B114" s="7"/>
      <c r="C114" s="12"/>
      <c r="D114" s="12"/>
      <c r="E114" s="12"/>
      <c r="F114" s="13"/>
      <c r="G114" s="16"/>
      <c r="H114" s="3"/>
    </row>
    <row r="115" spans="1:12" x14ac:dyDescent="0.2">
      <c r="A115" s="10" t="s">
        <v>428</v>
      </c>
      <c r="B115" s="11" t="s">
        <v>90</v>
      </c>
      <c r="C115" s="12">
        <f>SUM(C116+C117+C118+C169)</f>
        <v>620650</v>
      </c>
      <c r="D115" s="12">
        <f>SUM(D116+D117+D118+D169)</f>
        <v>635750</v>
      </c>
      <c r="E115" s="12">
        <f>SUM(E116+E117+E118+E169)</f>
        <v>623763</v>
      </c>
      <c r="F115" s="13">
        <f>SUM(F116+F117+F118+F169)</f>
        <v>535159.99</v>
      </c>
      <c r="G115" s="13">
        <f t="shared" si="9"/>
        <v>85.795404664912795</v>
      </c>
      <c r="H115" s="3"/>
    </row>
    <row r="116" spans="1:12" x14ac:dyDescent="0.2">
      <c r="A116" s="14">
        <v>610000</v>
      </c>
      <c r="B116" s="6" t="s">
        <v>91</v>
      </c>
      <c r="C116" s="15">
        <v>267000</v>
      </c>
      <c r="D116" s="15">
        <v>267000</v>
      </c>
      <c r="E116" s="15">
        <v>267000</v>
      </c>
      <c r="F116" s="24">
        <v>244258.91</v>
      </c>
      <c r="G116" s="16">
        <f t="shared" si="9"/>
        <v>91.482737827715354</v>
      </c>
      <c r="H116" s="3"/>
    </row>
    <row r="117" spans="1:12" x14ac:dyDescent="0.2">
      <c r="A117" s="14">
        <v>620000</v>
      </c>
      <c r="B117" s="6" t="s">
        <v>92</v>
      </c>
      <c r="C117" s="15">
        <v>93450</v>
      </c>
      <c r="D117" s="15">
        <v>93450</v>
      </c>
      <c r="E117" s="15">
        <v>93450</v>
      </c>
      <c r="F117" s="24">
        <v>89971.96</v>
      </c>
      <c r="G117" s="16">
        <f t="shared" si="9"/>
        <v>96.278180845371864</v>
      </c>
      <c r="H117" s="3"/>
      <c r="L117" s="12"/>
    </row>
    <row r="118" spans="1:12" x14ac:dyDescent="0.2">
      <c r="A118" s="20">
        <v>630</v>
      </c>
      <c r="B118" s="19" t="s">
        <v>93</v>
      </c>
      <c r="C118" s="12">
        <f>SUM(C119:C168)</f>
        <v>257075</v>
      </c>
      <c r="D118" s="5">
        <f>SUM(D119:D167)</f>
        <v>266675</v>
      </c>
      <c r="E118" s="12">
        <f>SUM(E119:E168)</f>
        <v>254688</v>
      </c>
      <c r="F118" s="13">
        <f>SUM(F119:F168)</f>
        <v>196312.33999999997</v>
      </c>
      <c r="G118" s="13">
        <f t="shared" si="9"/>
        <v>77.079540457343882</v>
      </c>
      <c r="H118" s="3"/>
    </row>
    <row r="119" spans="1:12" x14ac:dyDescent="0.2">
      <c r="A119" s="14">
        <v>631001</v>
      </c>
      <c r="B119" s="6" t="s">
        <v>94</v>
      </c>
      <c r="C119" s="15">
        <v>1200</v>
      </c>
      <c r="D119" s="25">
        <v>1200</v>
      </c>
      <c r="E119" s="15">
        <v>1200</v>
      </c>
      <c r="F119" s="24">
        <v>214.9</v>
      </c>
      <c r="G119" s="16">
        <f t="shared" si="9"/>
        <v>17.908333333333335</v>
      </c>
      <c r="H119" s="3"/>
    </row>
    <row r="120" spans="1:12" x14ac:dyDescent="0.2">
      <c r="A120" s="14">
        <v>631002</v>
      </c>
      <c r="B120" s="6" t="s">
        <v>95</v>
      </c>
      <c r="C120" s="15">
        <v>200</v>
      </c>
      <c r="D120" s="25">
        <v>200</v>
      </c>
      <c r="E120" s="15">
        <v>200</v>
      </c>
      <c r="F120" s="16">
        <v>0</v>
      </c>
      <c r="G120" s="16">
        <f t="shared" si="9"/>
        <v>0</v>
      </c>
      <c r="H120" s="3"/>
    </row>
    <row r="121" spans="1:12" x14ac:dyDescent="0.2">
      <c r="A121" s="14">
        <v>632001</v>
      </c>
      <c r="B121" s="6" t="s">
        <v>96</v>
      </c>
      <c r="C121" s="15">
        <v>35000</v>
      </c>
      <c r="D121" s="15">
        <v>35000</v>
      </c>
      <c r="E121" s="15">
        <v>35000</v>
      </c>
      <c r="F121" s="24">
        <v>31017.22</v>
      </c>
      <c r="G121" s="16">
        <f t="shared" si="9"/>
        <v>88.620628571428568</v>
      </c>
      <c r="H121" s="3"/>
    </row>
    <row r="122" spans="1:12" x14ac:dyDescent="0.2">
      <c r="A122" s="14">
        <v>632002</v>
      </c>
      <c r="B122" s="6" t="s">
        <v>97</v>
      </c>
      <c r="C122" s="15">
        <v>2400</v>
      </c>
      <c r="D122" s="15">
        <v>2400</v>
      </c>
      <c r="E122" s="15">
        <v>2400</v>
      </c>
      <c r="F122" s="24">
        <v>1901.86</v>
      </c>
      <c r="G122" s="16">
        <f t="shared" si="9"/>
        <v>79.244166666666658</v>
      </c>
      <c r="H122" s="3"/>
    </row>
    <row r="123" spans="1:12" x14ac:dyDescent="0.2">
      <c r="A123" s="14">
        <v>632003</v>
      </c>
      <c r="B123" s="6" t="s">
        <v>98</v>
      </c>
      <c r="C123" s="15">
        <v>21000</v>
      </c>
      <c r="D123" s="15">
        <v>20782</v>
      </c>
      <c r="E123" s="26">
        <v>20782</v>
      </c>
      <c r="F123" s="24">
        <v>15926.27</v>
      </c>
      <c r="G123" s="16">
        <f t="shared" si="9"/>
        <v>76.634924453854296</v>
      </c>
      <c r="H123" s="3"/>
      <c r="K123" s="18"/>
    </row>
    <row r="124" spans="1:12" x14ac:dyDescent="0.2">
      <c r="A124" s="14">
        <v>632004</v>
      </c>
      <c r="B124" s="6" t="s">
        <v>479</v>
      </c>
      <c r="C124" s="15"/>
      <c r="D124" s="15">
        <v>218</v>
      </c>
      <c r="E124" s="15">
        <v>218</v>
      </c>
      <c r="F124" s="24">
        <v>218.18</v>
      </c>
      <c r="G124" s="16">
        <f t="shared" si="9"/>
        <v>100.08256880733946</v>
      </c>
      <c r="H124" s="3"/>
      <c r="I124" s="23"/>
    </row>
    <row r="125" spans="1:12" x14ac:dyDescent="0.2">
      <c r="A125" s="14">
        <v>633001</v>
      </c>
      <c r="B125" s="6" t="s">
        <v>99</v>
      </c>
      <c r="C125" s="15">
        <v>4000</v>
      </c>
      <c r="D125" s="15">
        <v>4000</v>
      </c>
      <c r="E125" s="15">
        <v>4000</v>
      </c>
      <c r="F125" s="24">
        <v>666.2</v>
      </c>
      <c r="G125" s="16">
        <f t="shared" si="9"/>
        <v>16.655000000000001</v>
      </c>
      <c r="H125" s="3"/>
    </row>
    <row r="126" spans="1:12" x14ac:dyDescent="0.2">
      <c r="A126" s="14">
        <v>633002</v>
      </c>
      <c r="B126" s="6" t="s">
        <v>100</v>
      </c>
      <c r="C126" s="15">
        <v>3000</v>
      </c>
      <c r="D126" s="15">
        <v>3000</v>
      </c>
      <c r="E126" s="15">
        <v>3000</v>
      </c>
      <c r="F126" s="24">
        <v>2722.94</v>
      </c>
      <c r="G126" s="16">
        <f t="shared" si="9"/>
        <v>90.76466666666667</v>
      </c>
      <c r="H126" s="3"/>
    </row>
    <row r="127" spans="1:12" x14ac:dyDescent="0.2">
      <c r="A127" s="14">
        <v>633003</v>
      </c>
      <c r="B127" s="6" t="s">
        <v>101</v>
      </c>
      <c r="C127" s="15">
        <v>100</v>
      </c>
      <c r="D127" s="15">
        <v>100</v>
      </c>
      <c r="E127" s="15">
        <v>100</v>
      </c>
      <c r="F127" s="16">
        <v>0</v>
      </c>
      <c r="G127" s="16">
        <f t="shared" si="9"/>
        <v>0</v>
      </c>
      <c r="H127" s="3"/>
      <c r="K127" s="23"/>
    </row>
    <row r="128" spans="1:12" x14ac:dyDescent="0.2">
      <c r="A128" s="14">
        <v>633004</v>
      </c>
      <c r="B128" s="6" t="s">
        <v>102</v>
      </c>
      <c r="C128" s="15">
        <f t="shared" ref="C128:D128" si="14">C129</f>
        <v>8500</v>
      </c>
      <c r="D128" s="15">
        <f t="shared" si="14"/>
        <v>8500</v>
      </c>
      <c r="E128" s="15">
        <v>8500</v>
      </c>
      <c r="F128" s="24">
        <v>316.67</v>
      </c>
      <c r="G128" s="16">
        <f t="shared" si="9"/>
        <v>3.7255294117647062</v>
      </c>
      <c r="H128" s="3"/>
    </row>
    <row r="129" spans="1:12" x14ac:dyDescent="0.2">
      <c r="A129" s="14">
        <v>633006</v>
      </c>
      <c r="B129" s="6" t="s">
        <v>103</v>
      </c>
      <c r="C129" s="15">
        <v>8500</v>
      </c>
      <c r="D129" s="15">
        <v>8500</v>
      </c>
      <c r="E129" s="15">
        <v>8500</v>
      </c>
      <c r="F129" s="24">
        <v>6587.26</v>
      </c>
      <c r="G129" s="16">
        <f t="shared" si="9"/>
        <v>77.497176470588229</v>
      </c>
      <c r="H129" s="3"/>
    </row>
    <row r="130" spans="1:12" x14ac:dyDescent="0.2">
      <c r="A130" s="14">
        <v>633009</v>
      </c>
      <c r="B130" s="6" t="s">
        <v>105</v>
      </c>
      <c r="C130" s="15">
        <v>2700</v>
      </c>
      <c r="D130" s="15">
        <v>2700</v>
      </c>
      <c r="E130" s="15">
        <v>2700</v>
      </c>
      <c r="F130" s="24">
        <v>1858.43</v>
      </c>
      <c r="G130" s="16">
        <f t="shared" si="9"/>
        <v>68.830740740740751</v>
      </c>
      <c r="H130" s="3"/>
    </row>
    <row r="131" spans="1:12" x14ac:dyDescent="0.2">
      <c r="A131" s="14">
        <v>633013</v>
      </c>
      <c r="B131" s="6" t="s">
        <v>104</v>
      </c>
      <c r="C131" s="15">
        <v>4000</v>
      </c>
      <c r="D131" s="15">
        <v>4000</v>
      </c>
      <c r="E131" s="15">
        <v>4000</v>
      </c>
      <c r="F131" s="24">
        <v>1900.8</v>
      </c>
      <c r="G131" s="16">
        <f t="shared" si="9"/>
        <v>47.52</v>
      </c>
      <c r="H131" s="3"/>
      <c r="J131" s="23"/>
    </row>
    <row r="132" spans="1:12" x14ac:dyDescent="0.2">
      <c r="A132" s="14">
        <v>633016</v>
      </c>
      <c r="B132" s="6" t="s">
        <v>106</v>
      </c>
      <c r="C132" s="15">
        <v>4500</v>
      </c>
      <c r="D132" s="15">
        <v>4500</v>
      </c>
      <c r="E132" s="15">
        <v>5000</v>
      </c>
      <c r="F132" s="24">
        <v>5149.38</v>
      </c>
      <c r="G132" s="16">
        <f t="shared" si="9"/>
        <v>102.9876</v>
      </c>
      <c r="H132" s="3"/>
    </row>
    <row r="133" spans="1:12" x14ac:dyDescent="0.2">
      <c r="A133" s="14">
        <v>633018</v>
      </c>
      <c r="B133" s="6" t="s">
        <v>107</v>
      </c>
      <c r="C133" s="15">
        <v>300</v>
      </c>
      <c r="D133" s="15">
        <v>300</v>
      </c>
      <c r="E133" s="15">
        <v>300</v>
      </c>
      <c r="F133" s="24">
        <v>230.4</v>
      </c>
      <c r="G133" s="16">
        <f t="shared" si="9"/>
        <v>76.8</v>
      </c>
      <c r="H133" s="3"/>
      <c r="L133" s="23"/>
    </row>
    <row r="134" spans="1:12" x14ac:dyDescent="0.2">
      <c r="A134" s="14">
        <v>634001</v>
      </c>
      <c r="B134" s="6" t="s">
        <v>108</v>
      </c>
      <c r="C134" s="15">
        <v>8200</v>
      </c>
      <c r="D134" s="15">
        <v>8200</v>
      </c>
      <c r="E134" s="15">
        <v>8200</v>
      </c>
      <c r="F134" s="24">
        <v>5859.24</v>
      </c>
      <c r="G134" s="16">
        <f t="shared" ref="G134:G197" si="15">F134/E134*100</f>
        <v>71.454146341463414</v>
      </c>
      <c r="H134" s="3"/>
    </row>
    <row r="135" spans="1:12" x14ac:dyDescent="0.2">
      <c r="A135" s="14">
        <v>634002</v>
      </c>
      <c r="B135" s="6" t="s">
        <v>109</v>
      </c>
      <c r="C135" s="15">
        <v>2500</v>
      </c>
      <c r="D135" s="15">
        <v>2500</v>
      </c>
      <c r="E135" s="15">
        <v>2500</v>
      </c>
      <c r="F135" s="24">
        <v>649.77</v>
      </c>
      <c r="G135" s="16">
        <f t="shared" si="15"/>
        <v>25.990799999999997</v>
      </c>
      <c r="H135" s="3"/>
    </row>
    <row r="136" spans="1:12" x14ac:dyDescent="0.2">
      <c r="A136" s="14">
        <v>634003</v>
      </c>
      <c r="B136" s="6" t="s">
        <v>110</v>
      </c>
      <c r="C136" s="15">
        <v>1250</v>
      </c>
      <c r="D136" s="15">
        <v>1250</v>
      </c>
      <c r="E136" s="15">
        <v>1250</v>
      </c>
      <c r="F136" s="24">
        <v>1095.5899999999999</v>
      </c>
      <c r="G136" s="16">
        <f t="shared" si="15"/>
        <v>87.647199999999998</v>
      </c>
      <c r="H136" s="3"/>
      <c r="I136" s="18"/>
    </row>
    <row r="137" spans="1:12" x14ac:dyDescent="0.2">
      <c r="A137" s="14">
        <v>634004</v>
      </c>
      <c r="B137" s="6" t="s">
        <v>111</v>
      </c>
      <c r="C137" s="15">
        <v>300</v>
      </c>
      <c r="D137" s="15">
        <v>300</v>
      </c>
      <c r="E137" s="15">
        <v>300</v>
      </c>
      <c r="F137" s="24">
        <v>14.4</v>
      </c>
      <c r="G137" s="16">
        <f t="shared" si="15"/>
        <v>4.8</v>
      </c>
      <c r="H137" s="3"/>
    </row>
    <row r="138" spans="1:12" x14ac:dyDescent="0.2">
      <c r="A138" s="14">
        <v>634005</v>
      </c>
      <c r="B138" s="6" t="s">
        <v>112</v>
      </c>
      <c r="C138" s="15">
        <v>300</v>
      </c>
      <c r="D138" s="15">
        <v>300</v>
      </c>
      <c r="E138" s="15">
        <v>300</v>
      </c>
      <c r="F138" s="24">
        <v>160</v>
      </c>
      <c r="G138" s="16">
        <f t="shared" si="15"/>
        <v>53.333333333333336</v>
      </c>
      <c r="H138" s="3"/>
      <c r="I138" s="23"/>
    </row>
    <row r="139" spans="1:12" x14ac:dyDescent="0.2">
      <c r="A139" s="14">
        <v>634006</v>
      </c>
      <c r="B139" s="6" t="s">
        <v>113</v>
      </c>
      <c r="C139" s="15">
        <v>50</v>
      </c>
      <c r="D139" s="15">
        <v>50</v>
      </c>
      <c r="E139" s="15">
        <v>50</v>
      </c>
      <c r="F139" s="16">
        <v>0</v>
      </c>
      <c r="G139" s="16">
        <f t="shared" si="15"/>
        <v>0</v>
      </c>
      <c r="H139" s="3"/>
      <c r="I139" s="18"/>
    </row>
    <row r="140" spans="1:12" x14ac:dyDescent="0.2">
      <c r="A140" s="14">
        <v>635001</v>
      </c>
      <c r="B140" s="6" t="s">
        <v>114</v>
      </c>
      <c r="C140" s="15">
        <v>100</v>
      </c>
      <c r="D140" s="15">
        <v>100</v>
      </c>
      <c r="E140" s="15">
        <v>100</v>
      </c>
      <c r="F140" s="16">
        <v>0</v>
      </c>
      <c r="G140" s="16">
        <f t="shared" si="15"/>
        <v>0</v>
      </c>
      <c r="H140" s="3"/>
    </row>
    <row r="141" spans="1:12" x14ac:dyDescent="0.2">
      <c r="A141" s="14">
        <v>635002</v>
      </c>
      <c r="B141" s="6" t="s">
        <v>115</v>
      </c>
      <c r="C141" s="15">
        <v>12000</v>
      </c>
      <c r="D141" s="15">
        <v>12000</v>
      </c>
      <c r="E141" s="15">
        <v>12000</v>
      </c>
      <c r="F141" s="24">
        <v>15434.37</v>
      </c>
      <c r="G141" s="16">
        <f t="shared" si="15"/>
        <v>128.61975000000001</v>
      </c>
      <c r="H141" s="3"/>
    </row>
    <row r="142" spans="1:12" x14ac:dyDescent="0.2">
      <c r="A142" s="14">
        <v>635003</v>
      </c>
      <c r="B142" s="6" t="s">
        <v>116</v>
      </c>
      <c r="C142" s="15">
        <v>100</v>
      </c>
      <c r="D142" s="15">
        <v>100</v>
      </c>
      <c r="E142" s="15">
        <v>100</v>
      </c>
      <c r="F142" s="16">
        <v>0</v>
      </c>
      <c r="G142" s="16">
        <f t="shared" si="15"/>
        <v>0</v>
      </c>
      <c r="H142" s="3"/>
    </row>
    <row r="143" spans="1:12" x14ac:dyDescent="0.2">
      <c r="A143" s="14">
        <v>635004</v>
      </c>
      <c r="B143" s="6" t="s">
        <v>117</v>
      </c>
      <c r="C143" s="15">
        <v>100</v>
      </c>
      <c r="D143" s="15">
        <v>100</v>
      </c>
      <c r="E143" s="15">
        <v>100</v>
      </c>
      <c r="F143" s="16">
        <v>0</v>
      </c>
      <c r="G143" s="16">
        <f t="shared" si="15"/>
        <v>0</v>
      </c>
      <c r="H143" s="3"/>
    </row>
    <row r="144" spans="1:12" x14ac:dyDescent="0.2">
      <c r="A144" s="14">
        <v>635005</v>
      </c>
      <c r="B144" s="6" t="s">
        <v>118</v>
      </c>
      <c r="C144" s="15">
        <v>50</v>
      </c>
      <c r="D144" s="15">
        <v>50</v>
      </c>
      <c r="E144" s="15">
        <v>4050</v>
      </c>
      <c r="F144" s="24">
        <v>3025.25</v>
      </c>
      <c r="G144" s="16">
        <f t="shared" si="15"/>
        <v>74.697530864197532</v>
      </c>
      <c r="H144" s="3"/>
    </row>
    <row r="145" spans="1:8" x14ac:dyDescent="0.2">
      <c r="A145" s="14">
        <v>635006</v>
      </c>
      <c r="B145" s="6" t="s">
        <v>119</v>
      </c>
      <c r="C145" s="15">
        <v>15500</v>
      </c>
      <c r="D145" s="15">
        <v>11200</v>
      </c>
      <c r="E145" s="15">
        <v>7200</v>
      </c>
      <c r="F145" s="24">
        <v>5266.57</v>
      </c>
      <c r="G145" s="16">
        <f t="shared" si="15"/>
        <v>73.146805555555545</v>
      </c>
      <c r="H145" s="3"/>
    </row>
    <row r="146" spans="1:8" x14ac:dyDescent="0.2">
      <c r="A146" s="14">
        <v>636001</v>
      </c>
      <c r="B146" s="6" t="s">
        <v>120</v>
      </c>
      <c r="C146" s="15">
        <v>2000</v>
      </c>
      <c r="D146" s="15">
        <v>2000</v>
      </c>
      <c r="E146" s="15">
        <v>2365</v>
      </c>
      <c r="F146" s="24">
        <v>2362.38</v>
      </c>
      <c r="G146" s="16">
        <f t="shared" si="15"/>
        <v>99.889217758985211</v>
      </c>
      <c r="H146" s="3"/>
    </row>
    <row r="147" spans="1:8" x14ac:dyDescent="0.2">
      <c r="A147" s="14">
        <v>636002</v>
      </c>
      <c r="B147" s="6" t="s">
        <v>478</v>
      </c>
      <c r="C147" s="15"/>
      <c r="D147" s="15">
        <v>3000</v>
      </c>
      <c r="E147" s="15">
        <v>3190</v>
      </c>
      <c r="F147" s="24">
        <v>3189.71</v>
      </c>
      <c r="G147" s="16">
        <f t="shared" si="15"/>
        <v>99.990909090909099</v>
      </c>
      <c r="H147" s="3"/>
    </row>
    <row r="148" spans="1:8" x14ac:dyDescent="0.2">
      <c r="A148" s="14">
        <v>636007</v>
      </c>
      <c r="B148" s="6" t="s">
        <v>121</v>
      </c>
      <c r="C148" s="15">
        <f t="shared" ref="C148:D148" si="16">C149</f>
        <v>1800</v>
      </c>
      <c r="D148" s="15">
        <f t="shared" si="16"/>
        <v>1800</v>
      </c>
      <c r="E148" s="15">
        <v>1245</v>
      </c>
      <c r="F148" s="24">
        <v>720</v>
      </c>
      <c r="G148" s="16">
        <f t="shared" si="15"/>
        <v>57.831325301204814</v>
      </c>
      <c r="H148" s="3"/>
    </row>
    <row r="149" spans="1:8" x14ac:dyDescent="0.2">
      <c r="A149" s="14">
        <v>637001</v>
      </c>
      <c r="B149" s="6" t="s">
        <v>122</v>
      </c>
      <c r="C149" s="15">
        <v>1800</v>
      </c>
      <c r="D149" s="15">
        <v>1800</v>
      </c>
      <c r="E149" s="15">
        <v>1880</v>
      </c>
      <c r="F149" s="24">
        <v>1922.3</v>
      </c>
      <c r="G149" s="16">
        <f t="shared" si="15"/>
        <v>102.25</v>
      </c>
      <c r="H149" s="3"/>
    </row>
    <row r="150" spans="1:8" x14ac:dyDescent="0.2">
      <c r="A150" s="14">
        <v>637002</v>
      </c>
      <c r="B150" s="6" t="s">
        <v>123</v>
      </c>
      <c r="C150" s="15">
        <v>300</v>
      </c>
      <c r="D150" s="15">
        <v>300</v>
      </c>
      <c r="E150" s="15">
        <v>300</v>
      </c>
      <c r="F150" s="24">
        <v>300</v>
      </c>
      <c r="G150" s="16">
        <f t="shared" si="15"/>
        <v>100</v>
      </c>
      <c r="H150" s="3"/>
    </row>
    <row r="151" spans="1:8" x14ac:dyDescent="0.2">
      <c r="A151" s="14">
        <v>637003</v>
      </c>
      <c r="B151" s="6" t="s">
        <v>124</v>
      </c>
      <c r="C151" s="15">
        <v>15000</v>
      </c>
      <c r="D151" s="15">
        <v>15000</v>
      </c>
      <c r="E151" s="15">
        <v>18120</v>
      </c>
      <c r="F151" s="24">
        <v>18112.73</v>
      </c>
      <c r="G151" s="16">
        <f t="shared" si="15"/>
        <v>99.959878587196457</v>
      </c>
      <c r="H151" s="3"/>
    </row>
    <row r="152" spans="1:8" x14ac:dyDescent="0.2">
      <c r="A152" s="14">
        <v>637004</v>
      </c>
      <c r="B152" s="6" t="s">
        <v>125</v>
      </c>
      <c r="C152" s="15">
        <v>7500</v>
      </c>
      <c r="D152" s="15">
        <v>7500</v>
      </c>
      <c r="E152" s="15">
        <v>4500</v>
      </c>
      <c r="F152" s="24">
        <v>3033.27</v>
      </c>
      <c r="G152" s="16">
        <f t="shared" si="15"/>
        <v>67.406000000000006</v>
      </c>
      <c r="H152" s="3"/>
    </row>
    <row r="153" spans="1:8" x14ac:dyDescent="0.2">
      <c r="A153" s="14">
        <v>637005</v>
      </c>
      <c r="B153" s="6" t="s">
        <v>490</v>
      </c>
      <c r="C153" s="15">
        <v>5000</v>
      </c>
      <c r="D153" s="15"/>
      <c r="E153" s="15">
        <v>4640</v>
      </c>
      <c r="F153" s="24">
        <v>4632.3599999999997</v>
      </c>
      <c r="G153" s="16">
        <f t="shared" si="15"/>
        <v>99.835344827586198</v>
      </c>
      <c r="H153" s="3"/>
    </row>
    <row r="154" spans="1:8" x14ac:dyDescent="0.2">
      <c r="A154" s="14">
        <v>637005</v>
      </c>
      <c r="B154" s="6" t="s">
        <v>491</v>
      </c>
      <c r="C154" s="15">
        <v>9900</v>
      </c>
      <c r="D154" s="15">
        <v>9900</v>
      </c>
      <c r="E154" s="15">
        <v>0</v>
      </c>
      <c r="F154" s="24">
        <v>0</v>
      </c>
      <c r="G154" s="16"/>
      <c r="H154" s="3"/>
    </row>
    <row r="155" spans="1:8" x14ac:dyDescent="0.2">
      <c r="A155" s="21">
        <v>637005</v>
      </c>
      <c r="B155" s="6" t="s">
        <v>499</v>
      </c>
      <c r="C155" s="15">
        <v>3000</v>
      </c>
      <c r="D155" s="15">
        <v>17900</v>
      </c>
      <c r="E155" s="15">
        <v>10060</v>
      </c>
      <c r="F155" s="24">
        <v>6007.93</v>
      </c>
      <c r="G155" s="16">
        <f t="shared" si="15"/>
        <v>59.720974155069584</v>
      </c>
      <c r="H155" s="3"/>
    </row>
    <row r="156" spans="1:8" x14ac:dyDescent="0.2">
      <c r="A156" s="14">
        <v>637006</v>
      </c>
      <c r="B156" s="6" t="s">
        <v>126</v>
      </c>
      <c r="C156" s="15">
        <v>200</v>
      </c>
      <c r="D156" s="15">
        <v>200</v>
      </c>
      <c r="E156" s="15">
        <v>200</v>
      </c>
      <c r="F156" s="16">
        <v>0</v>
      </c>
      <c r="G156" s="16">
        <f t="shared" si="15"/>
        <v>0</v>
      </c>
      <c r="H156" s="3"/>
    </row>
    <row r="157" spans="1:8" x14ac:dyDescent="0.2">
      <c r="A157" s="14">
        <v>637011</v>
      </c>
      <c r="B157" s="6" t="s">
        <v>127</v>
      </c>
      <c r="C157" s="15">
        <v>700</v>
      </c>
      <c r="D157" s="15">
        <v>700</v>
      </c>
      <c r="E157" s="15">
        <v>2490</v>
      </c>
      <c r="F157" s="24">
        <v>2476.5</v>
      </c>
      <c r="G157" s="16">
        <f t="shared" si="15"/>
        <v>99.4578313253012</v>
      </c>
      <c r="H157" s="3"/>
    </row>
    <row r="158" spans="1:8" x14ac:dyDescent="0.2">
      <c r="A158" s="14">
        <v>637012</v>
      </c>
      <c r="B158" s="6" t="s">
        <v>480</v>
      </c>
      <c r="C158" s="15">
        <v>700</v>
      </c>
      <c r="D158" s="15">
        <v>700</v>
      </c>
      <c r="E158" s="15">
        <v>700</v>
      </c>
      <c r="F158" s="24">
        <v>0</v>
      </c>
      <c r="G158" s="16">
        <f t="shared" si="15"/>
        <v>0</v>
      </c>
      <c r="H158" s="3"/>
    </row>
    <row r="159" spans="1:8" x14ac:dyDescent="0.2">
      <c r="A159" s="14">
        <v>637014</v>
      </c>
      <c r="B159" s="6" t="s">
        <v>129</v>
      </c>
      <c r="C159" s="15">
        <v>11000</v>
      </c>
      <c r="D159" s="15">
        <v>11000</v>
      </c>
      <c r="E159" s="15">
        <v>11552</v>
      </c>
      <c r="F159" s="24">
        <v>11953.9</v>
      </c>
      <c r="G159" s="16">
        <f t="shared" si="15"/>
        <v>103.4790512465374</v>
      </c>
      <c r="H159" s="3"/>
    </row>
    <row r="160" spans="1:8" x14ac:dyDescent="0.2">
      <c r="A160" s="14">
        <v>637015</v>
      </c>
      <c r="B160" s="6" t="s">
        <v>130</v>
      </c>
      <c r="C160" s="15">
        <v>22000</v>
      </c>
      <c r="D160" s="15">
        <v>22000</v>
      </c>
      <c r="E160" s="15">
        <v>22000</v>
      </c>
      <c r="F160" s="24">
        <v>18429.830000000002</v>
      </c>
      <c r="G160" s="16">
        <f t="shared" si="15"/>
        <v>83.771954545454548</v>
      </c>
      <c r="H160" s="3"/>
    </row>
    <row r="161" spans="1:10" x14ac:dyDescent="0.2">
      <c r="A161" s="14">
        <v>637016</v>
      </c>
      <c r="B161" s="6" t="s">
        <v>131</v>
      </c>
      <c r="C161" s="15">
        <v>2300</v>
      </c>
      <c r="D161" s="15">
        <v>2300</v>
      </c>
      <c r="E161" s="15">
        <v>2300</v>
      </c>
      <c r="F161" s="24">
        <v>2377.15</v>
      </c>
      <c r="G161" s="16">
        <f t="shared" si="15"/>
        <v>103.35434782608696</v>
      </c>
      <c r="H161" s="3"/>
    </row>
    <row r="162" spans="1:10" x14ac:dyDescent="0.2">
      <c r="A162" s="14">
        <v>637023</v>
      </c>
      <c r="B162" s="6" t="s">
        <v>132</v>
      </c>
      <c r="C162" s="15">
        <v>1100</v>
      </c>
      <c r="D162" s="15">
        <v>1100</v>
      </c>
      <c r="E162" s="15">
        <v>1100</v>
      </c>
      <c r="F162" s="24">
        <v>657.5</v>
      </c>
      <c r="G162" s="16">
        <f t="shared" si="15"/>
        <v>59.77272727272728</v>
      </c>
      <c r="H162" s="3"/>
    </row>
    <row r="163" spans="1:10" x14ac:dyDescent="0.2">
      <c r="A163" s="14">
        <v>637026</v>
      </c>
      <c r="B163" s="6" t="s">
        <v>133</v>
      </c>
      <c r="C163" s="15">
        <v>5500</v>
      </c>
      <c r="D163" s="15">
        <v>5500</v>
      </c>
      <c r="E163" s="15">
        <v>5500</v>
      </c>
      <c r="F163" s="16">
        <v>5677.61</v>
      </c>
      <c r="G163" s="16">
        <f t="shared" si="15"/>
        <v>103.22927272727271</v>
      </c>
      <c r="H163" s="3"/>
    </row>
    <row r="164" spans="1:10" x14ac:dyDescent="0.2">
      <c r="A164" s="14">
        <v>637027</v>
      </c>
      <c r="B164" s="6" t="s">
        <v>134</v>
      </c>
      <c r="C164" s="15">
        <v>7500</v>
      </c>
      <c r="D164" s="15">
        <v>7500</v>
      </c>
      <c r="E164" s="15">
        <v>7751</v>
      </c>
      <c r="F164" s="24">
        <v>7750.42</v>
      </c>
      <c r="G164" s="16">
        <f t="shared" si="15"/>
        <v>99.992517094568441</v>
      </c>
      <c r="H164" s="3"/>
    </row>
    <row r="165" spans="1:10" x14ac:dyDescent="0.2">
      <c r="A165" s="14">
        <v>637031</v>
      </c>
      <c r="B165" s="6" t="s">
        <v>135</v>
      </c>
      <c r="C165" s="15">
        <v>15000</v>
      </c>
      <c r="D165" s="15">
        <v>15000</v>
      </c>
      <c r="E165" s="15">
        <v>12407</v>
      </c>
      <c r="F165" s="16">
        <v>0</v>
      </c>
      <c r="G165" s="16">
        <f t="shared" si="15"/>
        <v>0</v>
      </c>
      <c r="H165" s="3"/>
    </row>
    <row r="166" spans="1:10" x14ac:dyDescent="0.2">
      <c r="A166" s="14">
        <v>637035</v>
      </c>
      <c r="B166" s="6" t="s">
        <v>481</v>
      </c>
      <c r="C166" s="15">
        <v>7425</v>
      </c>
      <c r="D166" s="15">
        <v>7425</v>
      </c>
      <c r="E166" s="15">
        <v>7425</v>
      </c>
      <c r="F166" s="24">
        <v>5347.23</v>
      </c>
      <c r="G166" s="16">
        <f t="shared" si="15"/>
        <v>72.016565656565646</v>
      </c>
      <c r="H166" s="3"/>
    </row>
    <row r="167" spans="1:10" x14ac:dyDescent="0.2">
      <c r="A167" s="14">
        <v>637036</v>
      </c>
      <c r="B167" s="6" t="s">
        <v>136</v>
      </c>
      <c r="C167" s="15">
        <v>1500</v>
      </c>
      <c r="D167" s="15">
        <v>2500</v>
      </c>
      <c r="E167" s="15">
        <v>2000</v>
      </c>
      <c r="F167" s="24">
        <v>890.99</v>
      </c>
      <c r="G167" s="16">
        <f t="shared" si="15"/>
        <v>44.549500000000002</v>
      </c>
      <c r="H167" s="3"/>
      <c r="I167" s="23"/>
    </row>
    <row r="168" spans="1:10" x14ac:dyDescent="0.2">
      <c r="A168" s="14" t="s">
        <v>483</v>
      </c>
      <c r="B168" s="6" t="s">
        <v>128</v>
      </c>
      <c r="C168" s="15"/>
      <c r="D168" s="15">
        <v>913</v>
      </c>
      <c r="E168" s="15">
        <v>913</v>
      </c>
      <c r="F168" s="16">
        <v>254.83</v>
      </c>
      <c r="G168" s="16">
        <f t="shared" si="15"/>
        <v>27.911281489594742</v>
      </c>
      <c r="H168" s="3"/>
    </row>
    <row r="169" spans="1:10" x14ac:dyDescent="0.2">
      <c r="A169" s="10">
        <v>640</v>
      </c>
      <c r="B169" s="11" t="s">
        <v>137</v>
      </c>
      <c r="C169" s="5">
        <f t="shared" ref="C169" si="17">SUM(C170:C173)</f>
        <v>3125</v>
      </c>
      <c r="D169" s="5">
        <f>SUM(D170:D173)</f>
        <v>8625</v>
      </c>
      <c r="E169" s="12">
        <f>SUM(E170:E173)</f>
        <v>8625</v>
      </c>
      <c r="F169" s="13">
        <f>SUM(F170:F173)</f>
        <v>4616.78</v>
      </c>
      <c r="G169" s="16">
        <f t="shared" si="15"/>
        <v>53.527884057971008</v>
      </c>
      <c r="H169" s="3"/>
    </row>
    <row r="170" spans="1:10" x14ac:dyDescent="0.2">
      <c r="A170" s="14">
        <v>641006</v>
      </c>
      <c r="B170" s="6" t="s">
        <v>138</v>
      </c>
      <c r="C170" s="15">
        <v>2425</v>
      </c>
      <c r="D170" s="15">
        <v>2425</v>
      </c>
      <c r="E170" s="15">
        <v>2425</v>
      </c>
      <c r="F170" s="24">
        <v>2425.81</v>
      </c>
      <c r="G170" s="16">
        <f t="shared" si="15"/>
        <v>100.03340206185567</v>
      </c>
      <c r="H170" s="3"/>
    </row>
    <row r="171" spans="1:10" x14ac:dyDescent="0.2">
      <c r="A171" s="14">
        <v>641001</v>
      </c>
      <c r="B171" s="6" t="s">
        <v>139</v>
      </c>
      <c r="C171" s="15"/>
      <c r="D171" s="15">
        <v>4000</v>
      </c>
      <c r="E171" s="15">
        <v>4000</v>
      </c>
      <c r="F171" s="16">
        <v>0</v>
      </c>
      <c r="G171" s="16">
        <f t="shared" si="15"/>
        <v>0</v>
      </c>
      <c r="H171" s="3"/>
    </row>
    <row r="172" spans="1:10" x14ac:dyDescent="0.2">
      <c r="A172" s="14">
        <v>642013</v>
      </c>
      <c r="B172" s="6" t="s">
        <v>140</v>
      </c>
      <c r="C172" s="15">
        <v>0</v>
      </c>
      <c r="D172" s="15">
        <v>1500</v>
      </c>
      <c r="E172" s="15">
        <v>1500</v>
      </c>
      <c r="F172" s="24">
        <v>1482</v>
      </c>
      <c r="G172" s="16">
        <f t="shared" si="15"/>
        <v>98.8</v>
      </c>
      <c r="H172" s="3"/>
    </row>
    <row r="173" spans="1:10" x14ac:dyDescent="0.2">
      <c r="A173" s="14">
        <v>642015</v>
      </c>
      <c r="B173" s="6" t="s">
        <v>141</v>
      </c>
      <c r="C173" s="15">
        <v>700</v>
      </c>
      <c r="D173" s="15">
        <v>700</v>
      </c>
      <c r="E173" s="15">
        <v>700</v>
      </c>
      <c r="F173" s="24">
        <v>708.97</v>
      </c>
      <c r="G173" s="16">
        <f t="shared" si="15"/>
        <v>101.28142857142856</v>
      </c>
      <c r="H173" s="3"/>
    </row>
    <row r="174" spans="1:10" x14ac:dyDescent="0.2">
      <c r="A174" s="14"/>
      <c r="B174" s="6"/>
      <c r="C174" s="12"/>
      <c r="D174" s="12"/>
      <c r="E174" s="12"/>
      <c r="F174" s="13"/>
      <c r="G174" s="16"/>
      <c r="H174" s="3"/>
    </row>
    <row r="175" spans="1:10" x14ac:dyDescent="0.2">
      <c r="A175" s="27" t="s">
        <v>430</v>
      </c>
      <c r="B175" s="19" t="s">
        <v>142</v>
      </c>
      <c r="C175" s="12">
        <f t="shared" ref="C175" si="18">SUM(C176:C178)</f>
        <v>20350</v>
      </c>
      <c r="D175" s="28">
        <f>SUM(D176:D178)</f>
        <v>20350</v>
      </c>
      <c r="E175" s="12">
        <f>SUM(E176:E178)</f>
        <v>20350</v>
      </c>
      <c r="F175" s="13">
        <f>SUM(F176:F178)</f>
        <v>21667.53</v>
      </c>
      <c r="G175" s="13">
        <f t="shared" si="15"/>
        <v>106.47434889434888</v>
      </c>
      <c r="H175" s="3"/>
    </row>
    <row r="176" spans="1:10" x14ac:dyDescent="0.2">
      <c r="A176" s="29" t="s">
        <v>431</v>
      </c>
      <c r="B176" s="22" t="s">
        <v>143</v>
      </c>
      <c r="C176" s="15">
        <v>14000</v>
      </c>
      <c r="D176" s="25">
        <v>14000</v>
      </c>
      <c r="E176" s="15">
        <v>13572</v>
      </c>
      <c r="F176" s="16">
        <v>14345.65</v>
      </c>
      <c r="G176" s="16">
        <f t="shared" si="15"/>
        <v>105.70033893309756</v>
      </c>
      <c r="H176" s="3"/>
      <c r="J176" s="23"/>
    </row>
    <row r="177" spans="1:9" x14ac:dyDescent="0.2">
      <c r="A177" s="14">
        <v>620000</v>
      </c>
      <c r="B177" s="6" t="s">
        <v>92</v>
      </c>
      <c r="C177" s="15">
        <v>4900</v>
      </c>
      <c r="D177" s="25">
        <v>4900</v>
      </c>
      <c r="E177" s="15">
        <v>5328</v>
      </c>
      <c r="F177" s="16">
        <v>4721.71</v>
      </c>
      <c r="G177" s="16">
        <f t="shared" si="15"/>
        <v>88.620683183183175</v>
      </c>
      <c r="H177" s="3"/>
    </row>
    <row r="178" spans="1:9" x14ac:dyDescent="0.2">
      <c r="A178" s="14">
        <v>630000</v>
      </c>
      <c r="B178" s="6" t="s">
        <v>144</v>
      </c>
      <c r="C178" s="15">
        <v>1450</v>
      </c>
      <c r="D178" s="25">
        <v>1450</v>
      </c>
      <c r="E178" s="15">
        <v>1450</v>
      </c>
      <c r="F178" s="16">
        <v>2600.17</v>
      </c>
      <c r="G178" s="16">
        <f t="shared" si="15"/>
        <v>179.32206896551725</v>
      </c>
      <c r="H178" s="3"/>
      <c r="I178" s="23"/>
    </row>
    <row r="179" spans="1:9" x14ac:dyDescent="0.2">
      <c r="A179" s="17"/>
      <c r="B179" s="7"/>
      <c r="C179" s="12"/>
      <c r="D179" s="12"/>
      <c r="E179" s="12"/>
      <c r="F179" s="16"/>
      <c r="G179" s="16"/>
      <c r="H179" s="3"/>
    </row>
    <row r="180" spans="1:9" x14ac:dyDescent="0.2">
      <c r="A180" s="20" t="s">
        <v>482</v>
      </c>
      <c r="B180" s="19" t="s">
        <v>145</v>
      </c>
      <c r="C180" s="12">
        <f t="shared" ref="C180:D180" si="19">C181</f>
        <v>2600</v>
      </c>
      <c r="D180" s="28">
        <f t="shared" si="19"/>
        <v>2622</v>
      </c>
      <c r="E180" s="12">
        <v>2622</v>
      </c>
      <c r="F180" s="13">
        <f>F181</f>
        <v>2621.85</v>
      </c>
      <c r="G180" s="13">
        <f t="shared" si="15"/>
        <v>99.994279176201374</v>
      </c>
      <c r="H180" s="3"/>
    </row>
    <row r="181" spans="1:9" x14ac:dyDescent="0.2">
      <c r="A181" s="21" t="s">
        <v>447</v>
      </c>
      <c r="B181" s="22" t="s">
        <v>146</v>
      </c>
      <c r="C181" s="15">
        <v>2600</v>
      </c>
      <c r="D181" s="25">
        <v>2622</v>
      </c>
      <c r="E181" s="15">
        <v>2622</v>
      </c>
      <c r="F181" s="16">
        <v>2621.85</v>
      </c>
      <c r="G181" s="16">
        <f t="shared" si="15"/>
        <v>99.994279176201374</v>
      </c>
      <c r="H181" s="3"/>
    </row>
    <row r="182" spans="1:9" x14ac:dyDescent="0.2">
      <c r="A182" s="21"/>
      <c r="B182" s="22"/>
      <c r="C182" s="12"/>
      <c r="D182" s="12"/>
      <c r="E182" s="12"/>
      <c r="F182" s="16"/>
      <c r="G182" s="16"/>
      <c r="H182" s="3"/>
    </row>
    <row r="183" spans="1:9" x14ac:dyDescent="0.2">
      <c r="A183" s="10" t="s">
        <v>432</v>
      </c>
      <c r="B183" s="19" t="s">
        <v>147</v>
      </c>
      <c r="C183" s="12">
        <f t="shared" ref="C183" si="20">SUM(C185:C187)</f>
        <v>6000</v>
      </c>
      <c r="D183" s="28">
        <f>SUM(D185:D187)</f>
        <v>6500</v>
      </c>
      <c r="E183" s="12">
        <f>SUM(E184:E187)</f>
        <v>6500</v>
      </c>
      <c r="F183" s="13">
        <f>SUM(F184:F187)</f>
        <v>5967.08</v>
      </c>
      <c r="G183" s="16">
        <f t="shared" si="15"/>
        <v>91.80123076923077</v>
      </c>
      <c r="H183" s="3"/>
    </row>
    <row r="184" spans="1:9" x14ac:dyDescent="0.2">
      <c r="A184" s="10" t="s">
        <v>429</v>
      </c>
      <c r="B184" s="19" t="s">
        <v>93</v>
      </c>
      <c r="C184" s="12">
        <f t="shared" ref="C184" si="21">SUM(C185:C187)</f>
        <v>6000</v>
      </c>
      <c r="D184" s="28">
        <f>SUM(D185:D187)</f>
        <v>6500</v>
      </c>
      <c r="E184" s="12"/>
      <c r="F184" s="13"/>
      <c r="G184" s="16"/>
      <c r="H184" s="3"/>
    </row>
    <row r="185" spans="1:9" x14ac:dyDescent="0.2">
      <c r="A185" s="21">
        <v>637005</v>
      </c>
      <c r="B185" s="22" t="s">
        <v>148</v>
      </c>
      <c r="C185" s="15">
        <v>3000</v>
      </c>
      <c r="D185" s="25">
        <v>3500</v>
      </c>
      <c r="E185" s="15">
        <v>3500</v>
      </c>
      <c r="F185" s="16">
        <v>3500.4</v>
      </c>
      <c r="G185" s="13">
        <f t="shared" si="15"/>
        <v>100.01142857142857</v>
      </c>
      <c r="H185" s="3"/>
    </row>
    <row r="186" spans="1:9" x14ac:dyDescent="0.2">
      <c r="A186" s="14">
        <v>637012</v>
      </c>
      <c r="B186" s="6" t="s">
        <v>149</v>
      </c>
      <c r="C186" s="15">
        <v>2500</v>
      </c>
      <c r="D186" s="25">
        <v>2500</v>
      </c>
      <c r="E186" s="15">
        <v>2500</v>
      </c>
      <c r="F186" s="16">
        <v>1997.91</v>
      </c>
      <c r="G186" s="16">
        <f t="shared" si="15"/>
        <v>79.916399999999996</v>
      </c>
      <c r="H186" s="3"/>
    </row>
    <row r="187" spans="1:9" x14ac:dyDescent="0.2">
      <c r="A187" s="14">
        <v>637035</v>
      </c>
      <c r="B187" s="6" t="s">
        <v>150</v>
      </c>
      <c r="C187" s="15">
        <v>500</v>
      </c>
      <c r="D187" s="25">
        <v>500</v>
      </c>
      <c r="E187" s="15">
        <v>500</v>
      </c>
      <c r="F187" s="16">
        <v>468.77</v>
      </c>
      <c r="G187" s="16">
        <f t="shared" si="15"/>
        <v>93.753999999999991</v>
      </c>
      <c r="H187" s="3"/>
    </row>
    <row r="188" spans="1:9" x14ac:dyDescent="0.2">
      <c r="A188" s="14"/>
      <c r="B188" s="6"/>
      <c r="C188" s="12"/>
      <c r="D188" s="12"/>
      <c r="E188" s="12"/>
      <c r="F188" s="13"/>
      <c r="G188" s="16"/>
      <c r="H188" s="3"/>
    </row>
    <row r="189" spans="1:9" x14ac:dyDescent="0.2">
      <c r="A189" s="10" t="s">
        <v>433</v>
      </c>
      <c r="B189" s="11" t="s">
        <v>151</v>
      </c>
      <c r="C189" s="12">
        <f t="shared" ref="C189" si="22">SUM(C190:C192)</f>
        <v>12900</v>
      </c>
      <c r="D189" s="28">
        <f>SUM(D190:D192)</f>
        <v>12991</v>
      </c>
      <c r="E189" s="12">
        <v>12991</v>
      </c>
      <c r="F189" s="13">
        <f>SUM(F190:F192)</f>
        <v>12812.7</v>
      </c>
      <c r="G189" s="13">
        <f t="shared" si="15"/>
        <v>98.627511354014317</v>
      </c>
      <c r="H189" s="3"/>
    </row>
    <row r="190" spans="1:9" x14ac:dyDescent="0.2">
      <c r="A190" s="14">
        <v>610000</v>
      </c>
      <c r="B190" s="6" t="s">
        <v>152</v>
      </c>
      <c r="C190" s="15">
        <v>8800</v>
      </c>
      <c r="D190" s="25">
        <v>8800</v>
      </c>
      <c r="E190" s="15">
        <v>8800</v>
      </c>
      <c r="F190" s="16">
        <v>8800.25</v>
      </c>
      <c r="G190" s="16">
        <f t="shared" si="15"/>
        <v>100.00284090909091</v>
      </c>
      <c r="H190" s="3"/>
    </row>
    <row r="191" spans="1:9" x14ac:dyDescent="0.2">
      <c r="A191" s="14">
        <v>620000</v>
      </c>
      <c r="B191" s="6" t="s">
        <v>92</v>
      </c>
      <c r="C191" s="15">
        <v>3150</v>
      </c>
      <c r="D191" s="25">
        <v>3150</v>
      </c>
      <c r="E191" s="15">
        <v>3421</v>
      </c>
      <c r="F191" s="16">
        <v>3356.99</v>
      </c>
      <c r="G191" s="16">
        <f t="shared" si="15"/>
        <v>98.128909675533464</v>
      </c>
      <c r="H191" s="3"/>
    </row>
    <row r="192" spans="1:9" x14ac:dyDescent="0.2">
      <c r="A192" s="14">
        <v>633000</v>
      </c>
      <c r="B192" s="6" t="s">
        <v>144</v>
      </c>
      <c r="C192" s="15">
        <v>950</v>
      </c>
      <c r="D192" s="25">
        <v>1041</v>
      </c>
      <c r="E192" s="15">
        <v>770</v>
      </c>
      <c r="F192" s="16">
        <v>655.46</v>
      </c>
      <c r="G192" s="16">
        <f t="shared" si="15"/>
        <v>85.124675324675323</v>
      </c>
      <c r="H192" s="3"/>
    </row>
    <row r="193" spans="1:10" x14ac:dyDescent="0.2">
      <c r="A193" s="14"/>
      <c r="B193" s="6"/>
      <c r="C193" s="12"/>
      <c r="D193" s="28"/>
      <c r="E193" s="12"/>
      <c r="F193" s="13"/>
      <c r="G193" s="16"/>
      <c r="H193" s="3"/>
    </row>
    <row r="194" spans="1:10" x14ac:dyDescent="0.2">
      <c r="A194" s="20" t="s">
        <v>434</v>
      </c>
      <c r="B194" s="19" t="s">
        <v>153</v>
      </c>
      <c r="C194" s="12">
        <f t="shared" ref="C194:D194" si="23">C195</f>
        <v>0</v>
      </c>
      <c r="D194" s="28">
        <f t="shared" si="23"/>
        <v>3600</v>
      </c>
      <c r="E194" s="12">
        <f>SUM(E195)</f>
        <v>3600</v>
      </c>
      <c r="F194" s="13">
        <f>SUM(F195)</f>
        <v>2837.38</v>
      </c>
      <c r="G194" s="13">
        <f t="shared" si="15"/>
        <v>78.816111111111113</v>
      </c>
      <c r="H194" s="3"/>
    </row>
    <row r="195" spans="1:10" x14ac:dyDescent="0.2">
      <c r="A195" s="21" t="s">
        <v>429</v>
      </c>
      <c r="B195" s="22" t="s">
        <v>153</v>
      </c>
      <c r="C195" s="15">
        <v>0</v>
      </c>
      <c r="D195" s="25">
        <v>3600</v>
      </c>
      <c r="E195" s="15">
        <v>3600</v>
      </c>
      <c r="F195" s="24">
        <v>2837.38</v>
      </c>
      <c r="G195" s="16">
        <f t="shared" si="15"/>
        <v>78.816111111111113</v>
      </c>
      <c r="H195" s="3"/>
    </row>
    <row r="196" spans="1:10" x14ac:dyDescent="0.2">
      <c r="A196" s="14"/>
      <c r="B196" s="6"/>
      <c r="C196" s="12"/>
      <c r="D196" s="12"/>
      <c r="E196" s="12"/>
      <c r="F196" s="13"/>
      <c r="G196" s="16"/>
      <c r="H196" s="3"/>
    </row>
    <row r="197" spans="1:10" x14ac:dyDescent="0.2">
      <c r="A197" s="10" t="s">
        <v>435</v>
      </c>
      <c r="B197" s="11" t="s">
        <v>154</v>
      </c>
      <c r="C197" s="12">
        <f t="shared" ref="C197:D197" si="24">C198</f>
        <v>5050</v>
      </c>
      <c r="D197" s="28">
        <f t="shared" si="24"/>
        <v>9050</v>
      </c>
      <c r="E197" s="12">
        <f>SUM(E198:E204)</f>
        <v>9050</v>
      </c>
      <c r="F197" s="13">
        <f>SUM(F202:F204)</f>
        <v>6266.23</v>
      </c>
      <c r="G197" s="13">
        <f t="shared" si="15"/>
        <v>69.240110497237566</v>
      </c>
      <c r="H197" s="3"/>
    </row>
    <row r="198" spans="1:10" x14ac:dyDescent="0.2">
      <c r="A198" s="10" t="s">
        <v>436</v>
      </c>
      <c r="B198" s="11" t="s">
        <v>155</v>
      </c>
      <c r="C198" s="15">
        <f>SUM(C199:C204)</f>
        <v>5050</v>
      </c>
      <c r="D198" s="25">
        <v>9050</v>
      </c>
      <c r="E198" s="12"/>
      <c r="F198" s="16"/>
      <c r="G198" s="16"/>
      <c r="H198" s="3"/>
    </row>
    <row r="199" spans="1:10" x14ac:dyDescent="0.2">
      <c r="A199" s="14">
        <v>651002</v>
      </c>
      <c r="B199" s="6" t="s">
        <v>156</v>
      </c>
      <c r="C199" s="7">
        <v>0</v>
      </c>
      <c r="D199" s="30">
        <v>0</v>
      </c>
      <c r="E199" s="7"/>
      <c r="F199" s="16"/>
      <c r="G199" s="16"/>
      <c r="H199" s="3"/>
    </row>
    <row r="200" spans="1:10" x14ac:dyDescent="0.2">
      <c r="A200" s="14">
        <v>651002</v>
      </c>
      <c r="B200" s="6" t="s">
        <v>157</v>
      </c>
      <c r="C200" s="7"/>
      <c r="D200" s="30"/>
      <c r="E200" s="7"/>
      <c r="F200" s="16"/>
      <c r="G200" s="16"/>
      <c r="H200" s="3"/>
    </row>
    <row r="201" spans="1:10" x14ac:dyDescent="0.2">
      <c r="A201" s="14">
        <v>651002</v>
      </c>
      <c r="B201" s="6" t="s">
        <v>158</v>
      </c>
      <c r="C201" s="7">
        <v>0</v>
      </c>
      <c r="D201" s="30">
        <v>0</v>
      </c>
      <c r="E201" s="7"/>
      <c r="F201" s="16"/>
      <c r="G201" s="16"/>
      <c r="H201" s="3"/>
    </row>
    <row r="202" spans="1:10" x14ac:dyDescent="0.2">
      <c r="A202" s="14">
        <v>651002</v>
      </c>
      <c r="B202" s="6" t="s">
        <v>159</v>
      </c>
      <c r="C202" s="7">
        <v>0</v>
      </c>
      <c r="D202" s="30">
        <v>4000</v>
      </c>
      <c r="E202" s="7">
        <v>4000</v>
      </c>
      <c r="F202" s="16">
        <v>1725.94</v>
      </c>
      <c r="G202" s="16">
        <f t="shared" ref="G202:G262" si="25">F202/E202*100</f>
        <v>43.148499999999999</v>
      </c>
      <c r="H202" s="3"/>
    </row>
    <row r="203" spans="1:10" x14ac:dyDescent="0.2">
      <c r="A203" s="14">
        <v>651002</v>
      </c>
      <c r="B203" s="6" t="s">
        <v>160</v>
      </c>
      <c r="C203" s="7">
        <v>0</v>
      </c>
      <c r="D203" s="30">
        <v>0</v>
      </c>
      <c r="E203" s="7">
        <v>0</v>
      </c>
      <c r="F203" s="16">
        <v>0</v>
      </c>
      <c r="G203" s="16"/>
      <c r="H203" s="3"/>
    </row>
    <row r="204" spans="1:10" x14ac:dyDescent="0.2">
      <c r="A204" s="14">
        <v>651002</v>
      </c>
      <c r="B204" s="6" t="s">
        <v>161</v>
      </c>
      <c r="C204" s="15">
        <v>5050</v>
      </c>
      <c r="D204" s="25">
        <v>5050</v>
      </c>
      <c r="E204" s="15">
        <v>5050</v>
      </c>
      <c r="F204" s="16">
        <v>4540.29</v>
      </c>
      <c r="G204" s="16">
        <f t="shared" si="25"/>
        <v>89.906732673267328</v>
      </c>
      <c r="H204" s="3"/>
      <c r="I204" s="18"/>
    </row>
    <row r="205" spans="1:10" x14ac:dyDescent="0.2">
      <c r="A205" s="17"/>
      <c r="B205" s="7"/>
      <c r="C205" s="12"/>
      <c r="D205" s="12"/>
      <c r="E205" s="12"/>
      <c r="F205" s="13"/>
      <c r="G205" s="16"/>
      <c r="H205" s="3"/>
    </row>
    <row r="206" spans="1:10" x14ac:dyDescent="0.2">
      <c r="A206" s="31" t="s">
        <v>437</v>
      </c>
      <c r="B206" s="11" t="s">
        <v>162</v>
      </c>
      <c r="C206" s="32">
        <f t="shared" ref="C206" si="26">SUM(C207+C212)</f>
        <v>108630</v>
      </c>
      <c r="D206" s="33">
        <f>SUM(D207+D212)</f>
        <v>111241</v>
      </c>
      <c r="E206" s="32">
        <f>E208+E209+E210+E211+E213+E214+E215+E216</f>
        <v>111241</v>
      </c>
      <c r="F206" s="34">
        <f>F208+F209+F210+F211+F213+F214+F215+F216</f>
        <v>105958.25</v>
      </c>
      <c r="G206" s="13">
        <f t="shared" si="25"/>
        <v>95.251076491581344</v>
      </c>
      <c r="H206" s="3"/>
    </row>
    <row r="207" spans="1:10" x14ac:dyDescent="0.2">
      <c r="A207" s="35"/>
      <c r="B207" s="22" t="s">
        <v>163</v>
      </c>
      <c r="C207" s="36">
        <f>SUM(C208:C210)</f>
        <v>73230</v>
      </c>
      <c r="D207" s="37">
        <f>SUM(D208:D211)</f>
        <v>76730</v>
      </c>
      <c r="E207" s="36"/>
      <c r="F207" s="38"/>
      <c r="G207" s="16"/>
      <c r="H207" s="3"/>
      <c r="J207" s="18"/>
    </row>
    <row r="208" spans="1:10" x14ac:dyDescent="0.2">
      <c r="A208" s="35" t="s">
        <v>438</v>
      </c>
      <c r="B208" s="22" t="s">
        <v>164</v>
      </c>
      <c r="C208" s="15">
        <v>47000</v>
      </c>
      <c r="D208" s="25">
        <v>47000</v>
      </c>
      <c r="E208" s="15">
        <v>47000</v>
      </c>
      <c r="F208" s="16">
        <v>46477.5</v>
      </c>
      <c r="G208" s="16">
        <f t="shared" si="25"/>
        <v>98.888297872340431</v>
      </c>
      <c r="H208" s="3"/>
    </row>
    <row r="209" spans="1:10" x14ac:dyDescent="0.2">
      <c r="A209" s="35" t="s">
        <v>439</v>
      </c>
      <c r="B209" s="22" t="s">
        <v>92</v>
      </c>
      <c r="C209" s="15">
        <v>16500</v>
      </c>
      <c r="D209" s="25">
        <v>16500</v>
      </c>
      <c r="E209" s="15">
        <v>16500</v>
      </c>
      <c r="F209" s="16">
        <v>16576.95</v>
      </c>
      <c r="G209" s="16">
        <f t="shared" si="25"/>
        <v>100.46636363636364</v>
      </c>
      <c r="H209" s="3"/>
    </row>
    <row r="210" spans="1:10" x14ac:dyDescent="0.2">
      <c r="A210" s="35" t="s">
        <v>429</v>
      </c>
      <c r="B210" s="22" t="s">
        <v>93</v>
      </c>
      <c r="C210" s="15">
        <v>9730</v>
      </c>
      <c r="D210" s="25">
        <v>13230</v>
      </c>
      <c r="E210" s="15">
        <v>13230</v>
      </c>
      <c r="F210" s="16">
        <v>11090.1</v>
      </c>
      <c r="G210" s="16">
        <f t="shared" si="25"/>
        <v>83.825396825396822</v>
      </c>
      <c r="H210" s="3"/>
      <c r="J210" s="18"/>
    </row>
    <row r="211" spans="1:10" x14ac:dyDescent="0.2">
      <c r="A211" s="14">
        <v>642006</v>
      </c>
      <c r="B211" s="22" t="s">
        <v>236</v>
      </c>
      <c r="C211" s="15"/>
      <c r="D211" s="25">
        <v>0</v>
      </c>
      <c r="E211" s="15">
        <v>0</v>
      </c>
      <c r="F211" s="16">
        <v>66</v>
      </c>
      <c r="G211" s="16"/>
      <c r="H211" s="3"/>
    </row>
    <row r="212" spans="1:10" x14ac:dyDescent="0.2">
      <c r="A212" s="31"/>
      <c r="B212" s="19" t="s">
        <v>165</v>
      </c>
      <c r="C212" s="12">
        <f t="shared" ref="C212" si="27">SUM(C213:C215)</f>
        <v>35400</v>
      </c>
      <c r="D212" s="28">
        <f>SUM(D213:D215)</f>
        <v>34511</v>
      </c>
      <c r="E212" s="12">
        <f>SUM(E213:E215)</f>
        <v>34511</v>
      </c>
      <c r="F212" s="13">
        <f>SUM(F213:F216)</f>
        <v>31747.7</v>
      </c>
      <c r="G212" s="16">
        <f t="shared" si="25"/>
        <v>91.992987743038455</v>
      </c>
      <c r="H212" s="3"/>
    </row>
    <row r="213" spans="1:10" x14ac:dyDescent="0.2">
      <c r="A213" s="35" t="s">
        <v>438</v>
      </c>
      <c r="B213" s="6" t="s">
        <v>164</v>
      </c>
      <c r="C213" s="15">
        <v>25000</v>
      </c>
      <c r="D213" s="25">
        <v>21500</v>
      </c>
      <c r="E213" s="15">
        <v>23440</v>
      </c>
      <c r="F213" s="16">
        <v>22204.12</v>
      </c>
      <c r="G213" s="16">
        <f t="shared" si="25"/>
        <v>94.727474402730365</v>
      </c>
      <c r="H213" s="3"/>
    </row>
    <row r="214" spans="1:10" x14ac:dyDescent="0.2">
      <c r="A214" s="35" t="s">
        <v>439</v>
      </c>
      <c r="B214" s="6" t="s">
        <v>92</v>
      </c>
      <c r="C214" s="15">
        <v>7500</v>
      </c>
      <c r="D214" s="25">
        <v>7500</v>
      </c>
      <c r="E214" s="15">
        <v>8171</v>
      </c>
      <c r="F214" s="16">
        <v>6497.22</v>
      </c>
      <c r="G214" s="16">
        <f t="shared" si="25"/>
        <v>79.515603965242931</v>
      </c>
      <c r="H214" s="3"/>
    </row>
    <row r="215" spans="1:10" x14ac:dyDescent="0.2">
      <c r="A215" s="35" t="s">
        <v>429</v>
      </c>
      <c r="B215" s="6" t="s">
        <v>93</v>
      </c>
      <c r="C215" s="15">
        <v>2900</v>
      </c>
      <c r="D215" s="25">
        <v>5511</v>
      </c>
      <c r="E215" s="15">
        <v>2900</v>
      </c>
      <c r="F215" s="16">
        <v>3000.88</v>
      </c>
      <c r="G215" s="16">
        <f t="shared" si="25"/>
        <v>103.47862068965516</v>
      </c>
      <c r="H215" s="3"/>
    </row>
    <row r="216" spans="1:10" x14ac:dyDescent="0.2">
      <c r="A216" s="14">
        <v>642015</v>
      </c>
      <c r="B216" s="6" t="s">
        <v>304</v>
      </c>
      <c r="C216" s="15"/>
      <c r="D216" s="15"/>
      <c r="E216" s="15">
        <v>0</v>
      </c>
      <c r="F216" s="16">
        <v>45.48</v>
      </c>
      <c r="G216" s="16"/>
      <c r="H216" s="3"/>
    </row>
    <row r="217" spans="1:10" x14ac:dyDescent="0.2">
      <c r="A217" s="31"/>
      <c r="B217" s="6"/>
      <c r="C217" s="12"/>
      <c r="D217" s="12"/>
      <c r="E217" s="12"/>
      <c r="F217" s="13"/>
      <c r="G217" s="16"/>
      <c r="H217" s="3"/>
    </row>
    <row r="218" spans="1:10" x14ac:dyDescent="0.2">
      <c r="A218" s="10" t="s">
        <v>440</v>
      </c>
      <c r="B218" s="11" t="s">
        <v>166</v>
      </c>
      <c r="C218" s="12">
        <v>2900</v>
      </c>
      <c r="D218" s="28">
        <v>3400</v>
      </c>
      <c r="E218" s="12">
        <v>3400</v>
      </c>
      <c r="F218" s="13">
        <v>3333.68</v>
      </c>
      <c r="G218" s="13">
        <f t="shared" si="25"/>
        <v>98.04941176470588</v>
      </c>
      <c r="H218" s="3"/>
    </row>
    <row r="219" spans="1:10" x14ac:dyDescent="0.2">
      <c r="A219" s="10"/>
      <c r="B219" s="11"/>
      <c r="C219" s="12"/>
      <c r="D219" s="12"/>
      <c r="E219" s="12"/>
      <c r="F219" s="13"/>
      <c r="G219" s="16"/>
      <c r="H219" s="3"/>
    </row>
    <row r="220" spans="1:10" x14ac:dyDescent="0.2">
      <c r="A220" s="10" t="s">
        <v>441</v>
      </c>
      <c r="B220" s="11" t="s">
        <v>167</v>
      </c>
      <c r="C220" s="12">
        <f t="shared" ref="C220" si="28">SUM(C221:C226)</f>
        <v>160420</v>
      </c>
      <c r="D220" s="28">
        <f>SUM(D221:D226)</f>
        <v>230402</v>
      </c>
      <c r="E220" s="12">
        <f>SUM(E221:E226)</f>
        <v>230402</v>
      </c>
      <c r="F220" s="13">
        <f>SUM(F221:F226)</f>
        <v>200351.72999999998</v>
      </c>
      <c r="G220" s="13">
        <f t="shared" si="25"/>
        <v>86.957461306759484</v>
      </c>
      <c r="H220" s="3"/>
    </row>
    <row r="221" spans="1:10" x14ac:dyDescent="0.2">
      <c r="A221" s="14" t="s">
        <v>484</v>
      </c>
      <c r="B221" s="6" t="s">
        <v>168</v>
      </c>
      <c r="C221" s="15">
        <v>420</v>
      </c>
      <c r="D221" s="25">
        <v>420</v>
      </c>
      <c r="E221" s="15">
        <v>420</v>
      </c>
      <c r="F221" s="16">
        <v>420.29</v>
      </c>
      <c r="G221" s="16">
        <f t="shared" si="25"/>
        <v>100.06904761904762</v>
      </c>
      <c r="H221" s="3"/>
    </row>
    <row r="222" spans="1:10" x14ac:dyDescent="0.2">
      <c r="A222" s="14">
        <v>635006</v>
      </c>
      <c r="B222" s="6" t="s">
        <v>169</v>
      </c>
      <c r="C222" s="15">
        <v>0</v>
      </c>
      <c r="D222" s="25">
        <v>30182</v>
      </c>
      <c r="E222" s="15">
        <v>30182</v>
      </c>
      <c r="F222" s="16">
        <v>30181.7</v>
      </c>
      <c r="G222" s="16">
        <f t="shared" si="25"/>
        <v>99.999006030084161</v>
      </c>
      <c r="H222" s="3"/>
    </row>
    <row r="223" spans="1:10" x14ac:dyDescent="0.2">
      <c r="A223" s="14">
        <v>641001</v>
      </c>
      <c r="B223" s="6" t="s">
        <v>170</v>
      </c>
      <c r="C223" s="15"/>
      <c r="D223" s="25">
        <v>1000</v>
      </c>
      <c r="E223" s="15">
        <v>1000</v>
      </c>
      <c r="F223" s="16">
        <v>0</v>
      </c>
      <c r="G223" s="16">
        <f t="shared" si="25"/>
        <v>0</v>
      </c>
      <c r="H223" s="3"/>
    </row>
    <row r="224" spans="1:10" x14ac:dyDescent="0.2">
      <c r="A224" s="14">
        <v>641001</v>
      </c>
      <c r="B224" s="6" t="s">
        <v>171</v>
      </c>
      <c r="C224" s="15"/>
      <c r="D224" s="25">
        <v>100</v>
      </c>
      <c r="E224" s="15">
        <v>100</v>
      </c>
      <c r="F224" s="16">
        <v>0</v>
      </c>
      <c r="G224" s="16">
        <f t="shared" si="25"/>
        <v>0</v>
      </c>
      <c r="H224" s="3"/>
    </row>
    <row r="225" spans="1:8" x14ac:dyDescent="0.2">
      <c r="A225" s="14">
        <v>641001</v>
      </c>
      <c r="B225" s="6" t="s">
        <v>172</v>
      </c>
      <c r="C225" s="15"/>
      <c r="D225" s="25">
        <v>0</v>
      </c>
      <c r="E225" s="15"/>
      <c r="F225" s="16"/>
      <c r="G225" s="16"/>
      <c r="H225" s="3"/>
    </row>
    <row r="226" spans="1:8" x14ac:dyDescent="0.2">
      <c r="A226" s="14">
        <v>641001</v>
      </c>
      <c r="B226" s="6" t="s">
        <v>173</v>
      </c>
      <c r="C226" s="15">
        <v>160000</v>
      </c>
      <c r="D226" s="25">
        <v>198700</v>
      </c>
      <c r="E226" s="15">
        <v>198700</v>
      </c>
      <c r="F226" s="16">
        <v>169749.74</v>
      </c>
      <c r="G226" s="16">
        <f t="shared" si="25"/>
        <v>85.430166079516852</v>
      </c>
      <c r="H226" s="39"/>
    </row>
    <row r="227" spans="1:8" x14ac:dyDescent="0.2">
      <c r="A227" s="14"/>
      <c r="B227" s="6"/>
      <c r="C227" s="12"/>
      <c r="D227" s="12"/>
      <c r="E227" s="12"/>
      <c r="F227" s="13"/>
      <c r="G227" s="16"/>
      <c r="H227" s="3"/>
    </row>
    <row r="228" spans="1:8" x14ac:dyDescent="0.2">
      <c r="A228" s="10" t="s">
        <v>442</v>
      </c>
      <c r="B228" s="11" t="s">
        <v>174</v>
      </c>
      <c r="C228" s="12">
        <f t="shared" ref="C228" si="29">SUM(C229:C237)</f>
        <v>205200</v>
      </c>
      <c r="D228" s="28">
        <f>SUM(D229:D237)</f>
        <v>306636</v>
      </c>
      <c r="E228" s="12">
        <f>SUM(E229:E237)</f>
        <v>306636</v>
      </c>
      <c r="F228" s="13">
        <f>SUM(F229:F237)</f>
        <v>281825.3</v>
      </c>
      <c r="G228" s="13">
        <f t="shared" si="25"/>
        <v>91.908745222348315</v>
      </c>
      <c r="H228" s="3"/>
    </row>
    <row r="229" spans="1:8" x14ac:dyDescent="0.2">
      <c r="A229" s="21">
        <v>633006</v>
      </c>
      <c r="B229" s="22" t="s">
        <v>175</v>
      </c>
      <c r="C229" s="15">
        <v>700</v>
      </c>
      <c r="D229" s="25">
        <v>3700</v>
      </c>
      <c r="E229" s="15">
        <v>3700</v>
      </c>
      <c r="F229" s="16">
        <v>3455.53</v>
      </c>
      <c r="G229" s="16">
        <f t="shared" si="25"/>
        <v>93.392702702702707</v>
      </c>
      <c r="H229" s="3"/>
    </row>
    <row r="230" spans="1:8" x14ac:dyDescent="0.2">
      <c r="A230" s="21">
        <v>634002</v>
      </c>
      <c r="B230" s="22" t="s">
        <v>176</v>
      </c>
      <c r="C230" s="15"/>
      <c r="D230" s="25">
        <v>436</v>
      </c>
      <c r="E230" s="15">
        <v>436</v>
      </c>
      <c r="F230" s="16">
        <v>435.48</v>
      </c>
      <c r="G230" s="16">
        <f t="shared" si="25"/>
        <v>99.88073394495413</v>
      </c>
      <c r="H230" s="3"/>
    </row>
    <row r="231" spans="1:8" x14ac:dyDescent="0.2">
      <c r="A231" s="21">
        <v>634003</v>
      </c>
      <c r="B231" s="22" t="s">
        <v>485</v>
      </c>
      <c r="C231" s="15"/>
      <c r="D231" s="25"/>
      <c r="E231" s="15">
        <v>0</v>
      </c>
      <c r="F231" s="16">
        <v>643.46</v>
      </c>
      <c r="G231" s="16"/>
      <c r="H231" s="3"/>
    </row>
    <row r="232" spans="1:8" x14ac:dyDescent="0.2">
      <c r="A232" s="21">
        <v>637005</v>
      </c>
      <c r="B232" s="22" t="s">
        <v>177</v>
      </c>
      <c r="C232" s="15">
        <v>2000</v>
      </c>
      <c r="D232" s="25">
        <v>2000</v>
      </c>
      <c r="E232" s="15">
        <v>2000</v>
      </c>
      <c r="F232" s="16">
        <v>1440</v>
      </c>
      <c r="G232" s="16">
        <f t="shared" si="25"/>
        <v>72</v>
      </c>
      <c r="H232" s="3"/>
    </row>
    <row r="233" spans="1:8" x14ac:dyDescent="0.2">
      <c r="A233" s="21">
        <v>641001</v>
      </c>
      <c r="B233" s="22" t="s">
        <v>178</v>
      </c>
      <c r="C233" s="15"/>
      <c r="D233" s="25">
        <v>0</v>
      </c>
      <c r="E233" s="15"/>
      <c r="F233" s="16"/>
      <c r="G233" s="16"/>
      <c r="H233" s="3"/>
    </row>
    <row r="234" spans="1:8" x14ac:dyDescent="0.2">
      <c r="A234" s="21">
        <v>641001</v>
      </c>
      <c r="B234" s="22" t="s">
        <v>179</v>
      </c>
      <c r="C234" s="15">
        <v>27500</v>
      </c>
      <c r="D234" s="25">
        <v>60000</v>
      </c>
      <c r="E234" s="15">
        <v>60000</v>
      </c>
      <c r="F234" s="16">
        <v>61080.160000000003</v>
      </c>
      <c r="G234" s="16">
        <f t="shared" si="25"/>
        <v>101.80026666666669</v>
      </c>
      <c r="H234" s="39"/>
    </row>
    <row r="235" spans="1:8" x14ac:dyDescent="0.2">
      <c r="A235" s="21">
        <v>641001</v>
      </c>
      <c r="B235" s="22" t="s">
        <v>180</v>
      </c>
      <c r="C235" s="15">
        <v>0</v>
      </c>
      <c r="D235" s="25">
        <v>0</v>
      </c>
      <c r="E235" s="15"/>
      <c r="F235" s="16"/>
      <c r="G235" s="16"/>
      <c r="H235" s="3"/>
    </row>
    <row r="236" spans="1:8" x14ac:dyDescent="0.2">
      <c r="A236" s="14">
        <v>641001</v>
      </c>
      <c r="B236" s="6" t="s">
        <v>181</v>
      </c>
      <c r="C236" s="15">
        <v>45000</v>
      </c>
      <c r="D236" s="25">
        <v>30000</v>
      </c>
      <c r="E236" s="15">
        <v>30000</v>
      </c>
      <c r="F236" s="16">
        <v>36041.67</v>
      </c>
      <c r="G236" s="16">
        <f t="shared" si="25"/>
        <v>120.13890000000001</v>
      </c>
      <c r="H236" s="39"/>
    </row>
    <row r="237" spans="1:8" x14ac:dyDescent="0.2">
      <c r="A237" s="14">
        <v>641001</v>
      </c>
      <c r="B237" s="6" t="s">
        <v>182</v>
      </c>
      <c r="C237" s="15">
        <v>130000</v>
      </c>
      <c r="D237" s="25">
        <v>210500</v>
      </c>
      <c r="E237" s="15">
        <v>210500</v>
      </c>
      <c r="F237" s="16">
        <v>178729</v>
      </c>
      <c r="G237" s="16">
        <f t="shared" si="25"/>
        <v>84.906888361045134</v>
      </c>
      <c r="H237" s="39"/>
    </row>
    <row r="238" spans="1:8" x14ac:dyDescent="0.2">
      <c r="A238" s="14"/>
      <c r="B238" s="6"/>
      <c r="C238" s="15"/>
      <c r="D238" s="25"/>
      <c r="E238" s="15"/>
      <c r="F238" s="16"/>
      <c r="G238" s="16"/>
      <c r="H238" s="3"/>
    </row>
    <row r="239" spans="1:8" x14ac:dyDescent="0.2">
      <c r="A239" s="20" t="s">
        <v>443</v>
      </c>
      <c r="B239" s="19" t="s">
        <v>183</v>
      </c>
      <c r="C239" s="12">
        <f t="shared" ref="C239:D239" si="30">C240</f>
        <v>900</v>
      </c>
      <c r="D239" s="28">
        <f t="shared" si="30"/>
        <v>900</v>
      </c>
      <c r="E239" s="12">
        <f>SUM(E240)</f>
        <v>900</v>
      </c>
      <c r="F239" s="13">
        <f>SUM(F240)</f>
        <v>833.68</v>
      </c>
      <c r="G239" s="13">
        <f t="shared" si="25"/>
        <v>92.63111111111111</v>
      </c>
      <c r="H239" s="3"/>
    </row>
    <row r="240" spans="1:8" x14ac:dyDescent="0.2">
      <c r="A240" s="14">
        <v>600000</v>
      </c>
      <c r="B240" s="6" t="s">
        <v>184</v>
      </c>
      <c r="C240" s="15">
        <v>900</v>
      </c>
      <c r="D240" s="25">
        <v>900</v>
      </c>
      <c r="E240" s="15">
        <v>900</v>
      </c>
      <c r="F240" s="16">
        <v>833.68</v>
      </c>
      <c r="G240" s="16">
        <f t="shared" si="25"/>
        <v>92.63111111111111</v>
      </c>
      <c r="H240" s="3"/>
    </row>
    <row r="241" spans="1:8" x14ac:dyDescent="0.2">
      <c r="A241" s="14"/>
      <c r="B241" s="6"/>
      <c r="C241" s="15"/>
      <c r="D241" s="15"/>
      <c r="E241" s="15"/>
      <c r="F241" s="16"/>
      <c r="G241" s="16"/>
      <c r="H241" s="3"/>
    </row>
    <row r="242" spans="1:8" x14ac:dyDescent="0.2">
      <c r="A242" s="40" t="s">
        <v>444</v>
      </c>
      <c r="B242" s="19" t="s">
        <v>185</v>
      </c>
      <c r="C242" s="12">
        <f t="shared" ref="C242" si="31">SUM(C243:C246)</f>
        <v>63250</v>
      </c>
      <c r="D242" s="28">
        <f>SUM(D243:D246)</f>
        <v>63565</v>
      </c>
      <c r="E242" s="12">
        <f>SUM(E243:E246)</f>
        <v>63565</v>
      </c>
      <c r="F242" s="13">
        <f>SUM(F243:F246)</f>
        <v>35480.160000000003</v>
      </c>
      <c r="G242" s="13">
        <f t="shared" si="25"/>
        <v>55.817132069535127</v>
      </c>
      <c r="H242" s="3"/>
    </row>
    <row r="243" spans="1:8" x14ac:dyDescent="0.2">
      <c r="A243" s="14">
        <v>610000</v>
      </c>
      <c r="B243" s="6" t="s">
        <v>186</v>
      </c>
      <c r="C243" s="15">
        <v>10300</v>
      </c>
      <c r="D243" s="25">
        <v>10615</v>
      </c>
      <c r="E243" s="15">
        <v>10615</v>
      </c>
      <c r="F243" s="16">
        <v>10615.18</v>
      </c>
      <c r="G243" s="16">
        <f t="shared" si="25"/>
        <v>100.00169571361282</v>
      </c>
      <c r="H243" s="3"/>
    </row>
    <row r="244" spans="1:8" x14ac:dyDescent="0.2">
      <c r="A244" s="14">
        <v>620000</v>
      </c>
      <c r="B244" s="6" t="s">
        <v>187</v>
      </c>
      <c r="C244" s="15">
        <v>3250</v>
      </c>
      <c r="D244" s="25">
        <v>3250</v>
      </c>
      <c r="E244" s="15">
        <v>2950</v>
      </c>
      <c r="F244" s="16">
        <v>2950</v>
      </c>
      <c r="G244" s="16">
        <f t="shared" si="25"/>
        <v>100</v>
      </c>
      <c r="H244" s="3"/>
    </row>
    <row r="245" spans="1:8" x14ac:dyDescent="0.2">
      <c r="A245" s="14">
        <v>630000</v>
      </c>
      <c r="B245" s="6" t="s">
        <v>93</v>
      </c>
      <c r="C245" s="15">
        <v>700</v>
      </c>
      <c r="D245" s="25">
        <v>700</v>
      </c>
      <c r="E245" s="15">
        <v>1000</v>
      </c>
      <c r="F245" s="16">
        <v>699.51</v>
      </c>
      <c r="G245" s="16">
        <f t="shared" si="25"/>
        <v>69.950999999999993</v>
      </c>
      <c r="H245" s="3"/>
    </row>
    <row r="246" spans="1:8" x14ac:dyDescent="0.2">
      <c r="A246" s="14">
        <v>630000</v>
      </c>
      <c r="B246" s="6" t="s">
        <v>188</v>
      </c>
      <c r="C246" s="15">
        <v>49000</v>
      </c>
      <c r="D246" s="25">
        <v>49000</v>
      </c>
      <c r="E246" s="15">
        <v>49000</v>
      </c>
      <c r="F246" s="16">
        <v>21215.47</v>
      </c>
      <c r="G246" s="16">
        <f t="shared" si="25"/>
        <v>43.296877551020415</v>
      </c>
      <c r="H246" s="3"/>
    </row>
    <row r="247" spans="1:8" x14ac:dyDescent="0.2">
      <c r="A247" s="17"/>
      <c r="B247" s="7"/>
      <c r="C247" s="15"/>
      <c r="D247" s="15"/>
      <c r="E247" s="15"/>
      <c r="F247" s="16"/>
      <c r="G247" s="16"/>
      <c r="H247" s="3"/>
    </row>
    <row r="248" spans="1:8" x14ac:dyDescent="0.2">
      <c r="A248" s="10" t="s">
        <v>445</v>
      </c>
      <c r="B248" s="11" t="s">
        <v>189</v>
      </c>
      <c r="C248" s="12">
        <f t="shared" ref="C248" si="32">SUM(C249:C265)</f>
        <v>99900</v>
      </c>
      <c r="D248" s="28">
        <f>SUM(D249:D265)</f>
        <v>130709</v>
      </c>
      <c r="E248" s="12">
        <f>SUM(E249:E265)</f>
        <v>130709</v>
      </c>
      <c r="F248" s="13">
        <f>SUM(F249:F265)</f>
        <v>88231.31</v>
      </c>
      <c r="G248" s="13">
        <f t="shared" si="25"/>
        <v>67.502092434338877</v>
      </c>
      <c r="H248" s="3"/>
    </row>
    <row r="249" spans="1:8" x14ac:dyDescent="0.2">
      <c r="A249" s="21">
        <v>610000</v>
      </c>
      <c r="B249" s="22" t="s">
        <v>190</v>
      </c>
      <c r="C249" s="15">
        <v>3000</v>
      </c>
      <c r="D249" s="25">
        <v>3000</v>
      </c>
      <c r="E249" s="15">
        <v>3000</v>
      </c>
      <c r="F249" s="16">
        <v>3118.76</v>
      </c>
      <c r="G249" s="16">
        <f t="shared" si="25"/>
        <v>103.95866666666666</v>
      </c>
      <c r="H249" s="3"/>
    </row>
    <row r="250" spans="1:8" x14ac:dyDescent="0.2">
      <c r="A250" s="21">
        <v>620000</v>
      </c>
      <c r="B250" s="22" t="s">
        <v>191</v>
      </c>
      <c r="C250" s="15">
        <v>800</v>
      </c>
      <c r="D250" s="25">
        <v>800</v>
      </c>
      <c r="E250" s="15">
        <v>800</v>
      </c>
      <c r="F250" s="16">
        <v>921.64</v>
      </c>
      <c r="G250" s="16">
        <f t="shared" si="25"/>
        <v>115.205</v>
      </c>
      <c r="H250" s="3"/>
    </row>
    <row r="251" spans="1:8" x14ac:dyDescent="0.2">
      <c r="A251" s="21">
        <v>633000</v>
      </c>
      <c r="B251" s="22" t="s">
        <v>192</v>
      </c>
      <c r="C251" s="15">
        <v>1600</v>
      </c>
      <c r="D251" s="25">
        <v>1600</v>
      </c>
      <c r="E251" s="15">
        <v>1000</v>
      </c>
      <c r="F251" s="16">
        <v>0</v>
      </c>
      <c r="G251" s="16">
        <f t="shared" si="25"/>
        <v>0</v>
      </c>
      <c r="H251" s="3"/>
    </row>
    <row r="252" spans="1:8" x14ac:dyDescent="0.2">
      <c r="A252" s="21">
        <v>635006</v>
      </c>
      <c r="B252" s="22" t="s">
        <v>193</v>
      </c>
      <c r="C252" s="15">
        <v>0</v>
      </c>
      <c r="D252" s="25">
        <v>5164</v>
      </c>
      <c r="E252" s="15">
        <v>5164</v>
      </c>
      <c r="F252" s="16">
        <v>5164.03</v>
      </c>
      <c r="G252" s="16">
        <f t="shared" si="25"/>
        <v>100.00058094500386</v>
      </c>
      <c r="H252" s="3"/>
    </row>
    <row r="253" spans="1:8" x14ac:dyDescent="0.2">
      <c r="A253" s="21">
        <v>637005</v>
      </c>
      <c r="B253" s="22" t="s">
        <v>194</v>
      </c>
      <c r="C253" s="15">
        <v>30000</v>
      </c>
      <c r="D253" s="25">
        <v>30000</v>
      </c>
      <c r="E253" s="15">
        <v>40000</v>
      </c>
      <c r="F253" s="16">
        <v>0</v>
      </c>
      <c r="G253" s="16">
        <f t="shared" si="25"/>
        <v>0</v>
      </c>
      <c r="H253" s="3"/>
    </row>
    <row r="254" spans="1:8" x14ac:dyDescent="0.2">
      <c r="A254" s="21">
        <v>637005</v>
      </c>
      <c r="B254" s="22" t="s">
        <v>195</v>
      </c>
      <c r="C254" s="15"/>
      <c r="D254" s="25"/>
      <c r="E254" s="15"/>
      <c r="F254" s="16"/>
      <c r="G254" s="16"/>
      <c r="H254" s="3"/>
    </row>
    <row r="255" spans="1:8" x14ac:dyDescent="0.2">
      <c r="A255" s="21">
        <v>637005</v>
      </c>
      <c r="B255" s="22" t="s">
        <v>196</v>
      </c>
      <c r="C255" s="15">
        <v>10000</v>
      </c>
      <c r="D255" s="25">
        <v>10000</v>
      </c>
      <c r="E255" s="15">
        <v>0</v>
      </c>
      <c r="F255" s="16">
        <v>0</v>
      </c>
      <c r="G255" s="16"/>
      <c r="H255" s="3"/>
    </row>
    <row r="256" spans="1:8" x14ac:dyDescent="0.2">
      <c r="A256" s="21">
        <v>637005</v>
      </c>
      <c r="B256" s="22" t="s">
        <v>197</v>
      </c>
      <c r="C256" s="15">
        <v>1000</v>
      </c>
      <c r="D256" s="25">
        <v>1000</v>
      </c>
      <c r="E256" s="15">
        <v>1000</v>
      </c>
      <c r="F256" s="16">
        <v>0</v>
      </c>
      <c r="G256" s="16">
        <f t="shared" si="25"/>
        <v>0</v>
      </c>
      <c r="H256" s="3"/>
    </row>
    <row r="257" spans="1:8" x14ac:dyDescent="0.2">
      <c r="A257" s="21">
        <v>637014</v>
      </c>
      <c r="B257" s="22" t="s">
        <v>129</v>
      </c>
      <c r="C257" s="15"/>
      <c r="D257" s="25">
        <v>560</v>
      </c>
      <c r="E257" s="15">
        <v>1160</v>
      </c>
      <c r="F257" s="16">
        <v>499.68</v>
      </c>
      <c r="G257" s="16">
        <f t="shared" si="25"/>
        <v>43.07586206896552</v>
      </c>
      <c r="H257" s="3"/>
    </row>
    <row r="258" spans="1:8" x14ac:dyDescent="0.2">
      <c r="A258" s="21">
        <v>637015</v>
      </c>
      <c r="B258" s="22" t="s">
        <v>198</v>
      </c>
      <c r="C258" s="15"/>
      <c r="D258" s="25">
        <v>100</v>
      </c>
      <c r="E258" s="15">
        <v>100</v>
      </c>
      <c r="F258" s="16">
        <v>45.5</v>
      </c>
      <c r="G258" s="16">
        <f t="shared" si="25"/>
        <v>45.5</v>
      </c>
      <c r="H258" s="3"/>
    </row>
    <row r="259" spans="1:8" x14ac:dyDescent="0.2">
      <c r="A259" s="21">
        <v>637016</v>
      </c>
      <c r="B259" s="22" t="s">
        <v>131</v>
      </c>
      <c r="C259" s="15"/>
      <c r="D259" s="25">
        <v>35</v>
      </c>
      <c r="E259" s="15">
        <v>35</v>
      </c>
      <c r="F259" s="16">
        <v>31.7</v>
      </c>
      <c r="G259" s="16">
        <f t="shared" si="25"/>
        <v>90.571428571428569</v>
      </c>
      <c r="H259" s="3"/>
    </row>
    <row r="260" spans="1:8" x14ac:dyDescent="0.2">
      <c r="A260" s="21">
        <v>641001</v>
      </c>
      <c r="B260" s="22" t="s">
        <v>199</v>
      </c>
      <c r="C260" s="15">
        <v>0</v>
      </c>
      <c r="D260" s="25">
        <v>0</v>
      </c>
      <c r="E260" s="15"/>
      <c r="F260" s="16"/>
      <c r="G260" s="16"/>
      <c r="H260" s="3"/>
    </row>
    <row r="261" spans="1:8" x14ac:dyDescent="0.2">
      <c r="A261" s="21">
        <v>641001</v>
      </c>
      <c r="B261" s="22" t="s">
        <v>200</v>
      </c>
      <c r="C261" s="15"/>
      <c r="D261" s="25">
        <v>5000</v>
      </c>
      <c r="E261" s="15">
        <v>5000</v>
      </c>
      <c r="F261" s="16">
        <v>0</v>
      </c>
      <c r="G261" s="16">
        <f t="shared" si="25"/>
        <v>0</v>
      </c>
      <c r="H261" s="3"/>
    </row>
    <row r="262" spans="1:8" x14ac:dyDescent="0.2">
      <c r="A262" s="21">
        <v>641001</v>
      </c>
      <c r="B262" s="22" t="s">
        <v>201</v>
      </c>
      <c r="C262" s="15"/>
      <c r="D262" s="25">
        <v>700</v>
      </c>
      <c r="E262" s="15">
        <v>700</v>
      </c>
      <c r="F262" s="16">
        <v>700</v>
      </c>
      <c r="G262" s="16">
        <f t="shared" si="25"/>
        <v>100</v>
      </c>
      <c r="H262" s="3"/>
    </row>
    <row r="263" spans="1:8" x14ac:dyDescent="0.2">
      <c r="A263" s="21">
        <v>641001</v>
      </c>
      <c r="B263" s="22" t="s">
        <v>202</v>
      </c>
      <c r="C263" s="15">
        <v>0</v>
      </c>
      <c r="D263" s="25">
        <v>750</v>
      </c>
      <c r="E263" s="15">
        <v>750</v>
      </c>
      <c r="F263" s="16">
        <v>0</v>
      </c>
      <c r="G263" s="16">
        <f t="shared" ref="G263:G326" si="33">F263/E263*100</f>
        <v>0</v>
      </c>
      <c r="H263" s="3"/>
    </row>
    <row r="264" spans="1:8" x14ac:dyDescent="0.2">
      <c r="A264" s="21">
        <v>641001</v>
      </c>
      <c r="B264" s="22" t="s">
        <v>203</v>
      </c>
      <c r="C264" s="15">
        <v>3500</v>
      </c>
      <c r="D264" s="25">
        <v>0</v>
      </c>
      <c r="E264" s="15">
        <v>0</v>
      </c>
      <c r="F264" s="16">
        <v>0</v>
      </c>
      <c r="G264" s="16"/>
      <c r="H264" s="3"/>
    </row>
    <row r="265" spans="1:8" x14ac:dyDescent="0.2">
      <c r="A265" s="21">
        <v>641001</v>
      </c>
      <c r="B265" s="22" t="s">
        <v>204</v>
      </c>
      <c r="C265" s="15">
        <v>50000</v>
      </c>
      <c r="D265" s="25">
        <v>72000</v>
      </c>
      <c r="E265" s="15">
        <v>72000</v>
      </c>
      <c r="F265" s="16">
        <v>77750</v>
      </c>
      <c r="G265" s="16">
        <f t="shared" si="33"/>
        <v>107.98611111111111</v>
      </c>
      <c r="H265" s="39"/>
    </row>
    <row r="266" spans="1:8" x14ac:dyDescent="0.2">
      <c r="A266" s="14"/>
      <c r="B266" s="6"/>
      <c r="C266" s="15"/>
      <c r="D266" s="15"/>
      <c r="E266" s="15"/>
      <c r="F266" s="16"/>
      <c r="G266" s="16"/>
      <c r="H266" s="3"/>
    </row>
    <row r="267" spans="1:8" x14ac:dyDescent="0.2">
      <c r="A267" s="10" t="s">
        <v>446</v>
      </c>
      <c r="B267" s="11" t="s">
        <v>205</v>
      </c>
      <c r="C267" s="12">
        <f t="shared" ref="C267" si="34">SUM(C268+C272+C273)</f>
        <v>96350</v>
      </c>
      <c r="D267" s="28">
        <f>SUM(D268+D272+D273)</f>
        <v>117350</v>
      </c>
      <c r="E267" s="12">
        <f>SUM(E269:E273)</f>
        <v>117350</v>
      </c>
      <c r="F267" s="13">
        <f>SUM(F269:F273)</f>
        <v>86580.08</v>
      </c>
      <c r="G267" s="13">
        <f t="shared" si="33"/>
        <v>73.779360886237754</v>
      </c>
      <c r="H267" s="3"/>
    </row>
    <row r="268" spans="1:8" x14ac:dyDescent="0.2">
      <c r="A268" s="10" t="s">
        <v>429</v>
      </c>
      <c r="B268" s="11" t="s">
        <v>93</v>
      </c>
      <c r="C268" s="12">
        <f t="shared" ref="C268" si="35">SUM(C269:C271)</f>
        <v>81350</v>
      </c>
      <c r="D268" s="28">
        <f>SUM(D269:D271)</f>
        <v>81350</v>
      </c>
      <c r="E268" s="12">
        <f>SUM(E269:E271)</f>
        <v>81350</v>
      </c>
      <c r="F268" s="16">
        <f>SUM(F269:F271)</f>
        <v>58567.23</v>
      </c>
      <c r="G268" s="16">
        <f t="shared" si="33"/>
        <v>71.994136447449293</v>
      </c>
      <c r="H268" s="3"/>
    </row>
    <row r="269" spans="1:8" x14ac:dyDescent="0.2">
      <c r="A269" s="14">
        <v>632001</v>
      </c>
      <c r="B269" s="6" t="s">
        <v>206</v>
      </c>
      <c r="C269" s="15">
        <v>80000</v>
      </c>
      <c r="D269" s="25">
        <v>80000</v>
      </c>
      <c r="E269" s="15">
        <v>80000</v>
      </c>
      <c r="F269" s="16">
        <v>58498.43</v>
      </c>
      <c r="G269" s="16">
        <f t="shared" si="33"/>
        <v>73.123037499999995</v>
      </c>
      <c r="H269" s="3"/>
    </row>
    <row r="270" spans="1:8" x14ac:dyDescent="0.2">
      <c r="A270" s="14">
        <v>632002</v>
      </c>
      <c r="B270" s="6" t="s">
        <v>207</v>
      </c>
      <c r="C270" s="15">
        <v>350</v>
      </c>
      <c r="D270" s="25">
        <v>350</v>
      </c>
      <c r="E270" s="15">
        <v>350</v>
      </c>
      <c r="F270" s="16">
        <v>68.8</v>
      </c>
      <c r="G270" s="16">
        <f t="shared" si="33"/>
        <v>19.657142857142855</v>
      </c>
      <c r="H270" s="3"/>
    </row>
    <row r="271" spans="1:8" x14ac:dyDescent="0.2">
      <c r="A271" s="14">
        <v>637005</v>
      </c>
      <c r="B271" s="6" t="s">
        <v>208</v>
      </c>
      <c r="C271" s="15">
        <v>1000</v>
      </c>
      <c r="D271" s="25">
        <v>1000</v>
      </c>
      <c r="E271" s="15">
        <v>1000</v>
      </c>
      <c r="F271" s="16">
        <v>0</v>
      </c>
      <c r="G271" s="16">
        <f t="shared" si="33"/>
        <v>0</v>
      </c>
      <c r="H271" s="3"/>
    </row>
    <row r="272" spans="1:8" x14ac:dyDescent="0.2">
      <c r="A272" s="14" t="s">
        <v>447</v>
      </c>
      <c r="B272" s="6" t="s">
        <v>209</v>
      </c>
      <c r="C272" s="15"/>
      <c r="D272" s="25"/>
      <c r="E272" s="15"/>
      <c r="F272" s="16"/>
      <c r="G272" s="16"/>
      <c r="H272" s="3"/>
    </row>
    <row r="273" spans="1:8" x14ac:dyDescent="0.2">
      <c r="A273" s="14">
        <v>641001</v>
      </c>
      <c r="B273" s="6" t="s">
        <v>210</v>
      </c>
      <c r="C273" s="15">
        <v>15000</v>
      </c>
      <c r="D273" s="25">
        <v>36000</v>
      </c>
      <c r="E273" s="15">
        <v>36000</v>
      </c>
      <c r="F273" s="16">
        <v>28012.85</v>
      </c>
      <c r="G273" s="16">
        <f t="shared" si="33"/>
        <v>77.813472222222217</v>
      </c>
      <c r="H273" s="39"/>
    </row>
    <row r="274" spans="1:8" x14ac:dyDescent="0.2">
      <c r="A274" s="14"/>
      <c r="B274" s="6"/>
      <c r="C274" s="15"/>
      <c r="D274" s="15"/>
      <c r="E274" s="15"/>
      <c r="F274" s="16"/>
      <c r="G274" s="16"/>
      <c r="H274" s="3"/>
    </row>
    <row r="275" spans="1:8" x14ac:dyDescent="0.2">
      <c r="A275" s="10" t="s">
        <v>448</v>
      </c>
      <c r="B275" s="11" t="s">
        <v>211</v>
      </c>
      <c r="C275" s="12">
        <f t="shared" ref="C275:D275" si="36">C276</f>
        <v>600</v>
      </c>
      <c r="D275" s="28">
        <f t="shared" si="36"/>
        <v>600</v>
      </c>
      <c r="E275" s="12">
        <f>SUM(E277:E278)</f>
        <v>600</v>
      </c>
      <c r="F275" s="13">
        <f>SUM(F277:F278)</f>
        <v>523.06999999999994</v>
      </c>
      <c r="G275" s="13">
        <f t="shared" si="33"/>
        <v>87.178333333333327</v>
      </c>
      <c r="H275" s="3"/>
    </row>
    <row r="276" spans="1:8" x14ac:dyDescent="0.2">
      <c r="A276" s="10" t="s">
        <v>429</v>
      </c>
      <c r="B276" s="11" t="s">
        <v>93</v>
      </c>
      <c r="C276" s="15">
        <f t="shared" ref="C276" si="37">SUM(C277+C278)</f>
        <v>600</v>
      </c>
      <c r="D276" s="25">
        <f>SUM(D277+D278)</f>
        <v>600</v>
      </c>
      <c r="E276" s="15">
        <f>SUM(E277:E278)</f>
        <v>600</v>
      </c>
      <c r="F276" s="16">
        <f>SUM(F277:F278)</f>
        <v>523.06999999999994</v>
      </c>
      <c r="G276" s="16">
        <f t="shared" si="33"/>
        <v>87.178333333333327</v>
      </c>
      <c r="H276" s="3"/>
    </row>
    <row r="277" spans="1:8" x14ac:dyDescent="0.2">
      <c r="A277" s="14">
        <v>632001</v>
      </c>
      <c r="B277" s="6" t="s">
        <v>212</v>
      </c>
      <c r="C277" s="15">
        <v>200</v>
      </c>
      <c r="D277" s="25">
        <v>200</v>
      </c>
      <c r="E277" s="15">
        <v>200</v>
      </c>
      <c r="F277" s="16">
        <v>220</v>
      </c>
      <c r="G277" s="16">
        <f t="shared" si="33"/>
        <v>110.00000000000001</v>
      </c>
      <c r="H277" s="3"/>
    </row>
    <row r="278" spans="1:8" x14ac:dyDescent="0.2">
      <c r="A278" s="14">
        <v>632002</v>
      </c>
      <c r="B278" s="6" t="s">
        <v>213</v>
      </c>
      <c r="C278" s="15">
        <v>400</v>
      </c>
      <c r="D278" s="25">
        <v>400</v>
      </c>
      <c r="E278" s="15">
        <v>400</v>
      </c>
      <c r="F278" s="16">
        <v>303.07</v>
      </c>
      <c r="G278" s="16">
        <f t="shared" si="33"/>
        <v>75.767499999999998</v>
      </c>
      <c r="H278" s="3"/>
    </row>
    <row r="279" spans="1:8" x14ac:dyDescent="0.2">
      <c r="A279" s="14"/>
      <c r="B279" s="6"/>
      <c r="C279" s="15"/>
      <c r="D279" s="15"/>
      <c r="E279" s="15"/>
      <c r="F279" s="16"/>
      <c r="G279" s="16"/>
      <c r="H279" s="3"/>
    </row>
    <row r="280" spans="1:8" x14ac:dyDescent="0.2">
      <c r="A280" s="10" t="s">
        <v>449</v>
      </c>
      <c r="B280" s="11" t="s">
        <v>214</v>
      </c>
      <c r="C280" s="12">
        <f t="shared" ref="C280" si="38">SUM(C281+C287+C288)</f>
        <v>50000</v>
      </c>
      <c r="D280" s="28">
        <f>SUM(D281+D287+D288)</f>
        <v>70000</v>
      </c>
      <c r="E280" s="12">
        <f>E281</f>
        <v>70000</v>
      </c>
      <c r="F280" s="13">
        <f>F281</f>
        <v>67000</v>
      </c>
      <c r="G280" s="13">
        <f t="shared" si="33"/>
        <v>95.714285714285722</v>
      </c>
      <c r="H280" s="3"/>
    </row>
    <row r="281" spans="1:8" x14ac:dyDescent="0.2">
      <c r="A281" s="10">
        <v>642001</v>
      </c>
      <c r="B281" s="11" t="s">
        <v>215</v>
      </c>
      <c r="C281" s="15">
        <f t="shared" ref="C281" si="39">SUM(C282:C286)</f>
        <v>47000</v>
      </c>
      <c r="D281" s="25">
        <f>SUM(D282:D286)</f>
        <v>67000</v>
      </c>
      <c r="E281" s="15">
        <f>SUM(E282:E288)</f>
        <v>70000</v>
      </c>
      <c r="F281" s="16">
        <f>SUM(F282:F288)</f>
        <v>67000</v>
      </c>
      <c r="G281" s="16">
        <f t="shared" si="33"/>
        <v>95.714285714285722</v>
      </c>
      <c r="H281" s="3"/>
    </row>
    <row r="282" spans="1:8" x14ac:dyDescent="0.2">
      <c r="A282" s="14">
        <v>642001</v>
      </c>
      <c r="B282" s="6" t="s">
        <v>216</v>
      </c>
      <c r="C282" s="15">
        <v>34120</v>
      </c>
      <c r="D282" s="25">
        <v>54120</v>
      </c>
      <c r="E282" s="15">
        <v>54120</v>
      </c>
      <c r="F282" s="16">
        <v>54120</v>
      </c>
      <c r="G282" s="16">
        <f t="shared" si="33"/>
        <v>100</v>
      </c>
      <c r="H282" s="3"/>
    </row>
    <row r="283" spans="1:8" x14ac:dyDescent="0.2">
      <c r="A283" s="14">
        <v>642001</v>
      </c>
      <c r="B283" s="6" t="s">
        <v>217</v>
      </c>
      <c r="C283" s="15">
        <v>11180</v>
      </c>
      <c r="D283" s="25">
        <v>11180</v>
      </c>
      <c r="E283" s="15">
        <v>11180</v>
      </c>
      <c r="F283" s="16">
        <v>11180</v>
      </c>
      <c r="G283" s="16">
        <f t="shared" si="33"/>
        <v>100</v>
      </c>
      <c r="H283" s="3"/>
    </row>
    <row r="284" spans="1:8" x14ac:dyDescent="0.2">
      <c r="A284" s="14">
        <v>642001</v>
      </c>
      <c r="B284" s="6" t="s">
        <v>218</v>
      </c>
      <c r="C284" s="15">
        <v>660</v>
      </c>
      <c r="D284" s="25">
        <v>660</v>
      </c>
      <c r="E284" s="15">
        <v>660</v>
      </c>
      <c r="F284" s="16">
        <v>660</v>
      </c>
      <c r="G284" s="16">
        <f t="shared" si="33"/>
        <v>100</v>
      </c>
      <c r="H284" s="3"/>
    </row>
    <row r="285" spans="1:8" x14ac:dyDescent="0.2">
      <c r="A285" s="14">
        <v>642001</v>
      </c>
      <c r="B285" s="6" t="s">
        <v>219</v>
      </c>
      <c r="C285" s="15">
        <v>570</v>
      </c>
      <c r="D285" s="25">
        <v>570</v>
      </c>
      <c r="E285" s="15">
        <v>570</v>
      </c>
      <c r="F285" s="16">
        <v>570</v>
      </c>
      <c r="G285" s="16">
        <f t="shared" si="33"/>
        <v>100</v>
      </c>
      <c r="H285" s="3"/>
    </row>
    <row r="286" spans="1:8" x14ac:dyDescent="0.2">
      <c r="A286" s="14">
        <v>642001</v>
      </c>
      <c r="B286" s="6" t="s">
        <v>220</v>
      </c>
      <c r="C286" s="15">
        <v>470</v>
      </c>
      <c r="D286" s="25">
        <v>470</v>
      </c>
      <c r="E286" s="15">
        <v>470</v>
      </c>
      <c r="F286" s="16">
        <v>470</v>
      </c>
      <c r="G286" s="16">
        <f t="shared" si="33"/>
        <v>100</v>
      </c>
      <c r="H286" s="3"/>
    </row>
    <row r="287" spans="1:8" x14ac:dyDescent="0.2">
      <c r="A287" s="14">
        <v>644002</v>
      </c>
      <c r="B287" s="6" t="s">
        <v>221</v>
      </c>
      <c r="C287" s="15">
        <v>2000</v>
      </c>
      <c r="D287" s="25">
        <v>2000</v>
      </c>
      <c r="E287" s="15">
        <v>2000</v>
      </c>
      <c r="F287" s="16">
        <v>0</v>
      </c>
      <c r="G287" s="16">
        <f t="shared" si="33"/>
        <v>0</v>
      </c>
      <c r="H287" s="3"/>
    </row>
    <row r="288" spans="1:8" x14ac:dyDescent="0.2">
      <c r="A288" s="14">
        <v>637002</v>
      </c>
      <c r="B288" s="6" t="s">
        <v>222</v>
      </c>
      <c r="C288" s="15">
        <v>1000</v>
      </c>
      <c r="D288" s="25">
        <v>1000</v>
      </c>
      <c r="E288" s="15">
        <v>1000</v>
      </c>
      <c r="F288" s="16">
        <v>0</v>
      </c>
      <c r="G288" s="16">
        <f t="shared" si="33"/>
        <v>0</v>
      </c>
      <c r="H288" s="3"/>
    </row>
    <row r="289" spans="1:10" x14ac:dyDescent="0.2">
      <c r="A289" s="21"/>
      <c r="B289" s="22"/>
      <c r="C289" s="15"/>
      <c r="D289" s="15"/>
      <c r="E289" s="15"/>
      <c r="F289" s="16"/>
      <c r="G289" s="16"/>
      <c r="H289" s="3"/>
    </row>
    <row r="290" spans="1:10" x14ac:dyDescent="0.2">
      <c r="A290" s="10" t="s">
        <v>450</v>
      </c>
      <c r="B290" s="11" t="s">
        <v>223</v>
      </c>
      <c r="C290" s="12">
        <f t="shared" ref="C290" si="40">SUM(C291:C293)</f>
        <v>143000</v>
      </c>
      <c r="D290" s="28">
        <f>SUM(D291:D293)</f>
        <v>149000</v>
      </c>
      <c r="E290" s="12">
        <f>SUM(E291:E293)</f>
        <v>149000</v>
      </c>
      <c r="F290" s="13">
        <f>SUM(F291:F293)</f>
        <v>143843.10999999999</v>
      </c>
      <c r="G290" s="13">
        <f t="shared" si="33"/>
        <v>96.538999999999987</v>
      </c>
      <c r="H290" s="3"/>
    </row>
    <row r="291" spans="1:10" x14ac:dyDescent="0.2">
      <c r="A291" s="14">
        <v>641001</v>
      </c>
      <c r="B291" s="6" t="s">
        <v>224</v>
      </c>
      <c r="C291" s="15">
        <v>33000</v>
      </c>
      <c r="D291" s="25">
        <v>39000</v>
      </c>
      <c r="E291" s="15">
        <v>39000</v>
      </c>
      <c r="F291" s="16">
        <v>38843.11</v>
      </c>
      <c r="G291" s="16">
        <f t="shared" si="33"/>
        <v>99.597717948717943</v>
      </c>
      <c r="H291" s="3"/>
    </row>
    <row r="292" spans="1:10" x14ac:dyDescent="0.2">
      <c r="A292" s="14">
        <v>641001</v>
      </c>
      <c r="B292" s="6" t="s">
        <v>225</v>
      </c>
      <c r="C292" s="15">
        <v>105000</v>
      </c>
      <c r="D292" s="25">
        <v>105000</v>
      </c>
      <c r="E292" s="15">
        <v>105000</v>
      </c>
      <c r="F292" s="16">
        <v>105000</v>
      </c>
      <c r="G292" s="16">
        <f t="shared" si="33"/>
        <v>100</v>
      </c>
      <c r="H292" s="3"/>
    </row>
    <row r="293" spans="1:10" x14ac:dyDescent="0.2">
      <c r="A293" s="14">
        <v>635006</v>
      </c>
      <c r="B293" s="6" t="s">
        <v>226</v>
      </c>
      <c r="C293" s="15">
        <v>5000</v>
      </c>
      <c r="D293" s="25">
        <v>5000</v>
      </c>
      <c r="E293" s="15">
        <v>5000</v>
      </c>
      <c r="F293" s="16">
        <v>0</v>
      </c>
      <c r="G293" s="16">
        <f t="shared" si="33"/>
        <v>0</v>
      </c>
      <c r="H293" s="3"/>
    </row>
    <row r="294" spans="1:10" x14ac:dyDescent="0.2">
      <c r="A294" s="14"/>
      <c r="B294" s="6"/>
      <c r="C294" s="15"/>
      <c r="D294" s="15"/>
      <c r="E294" s="15"/>
      <c r="F294" s="16"/>
      <c r="G294" s="16"/>
      <c r="H294" s="3"/>
    </row>
    <row r="295" spans="1:10" x14ac:dyDescent="0.2">
      <c r="A295" s="10" t="s">
        <v>451</v>
      </c>
      <c r="B295" s="11" t="s">
        <v>227</v>
      </c>
      <c r="C295" s="12">
        <f t="shared" ref="C295:D295" si="41">C296</f>
        <v>5000</v>
      </c>
      <c r="D295" s="28">
        <f t="shared" si="41"/>
        <v>5000</v>
      </c>
      <c r="E295" s="12">
        <f>SUM(E296)</f>
        <v>5000</v>
      </c>
      <c r="F295" s="13">
        <f>SUM(F296)</f>
        <v>2420.58</v>
      </c>
      <c r="G295" s="13">
        <f t="shared" si="33"/>
        <v>48.4116</v>
      </c>
      <c r="H295" s="3"/>
    </row>
    <row r="296" spans="1:10" x14ac:dyDescent="0.2">
      <c r="A296" s="14">
        <v>641001</v>
      </c>
      <c r="B296" s="6" t="s">
        <v>228</v>
      </c>
      <c r="C296" s="15">
        <v>5000</v>
      </c>
      <c r="D296" s="25">
        <v>5000</v>
      </c>
      <c r="E296" s="15">
        <v>5000</v>
      </c>
      <c r="F296" s="16">
        <v>2420.58</v>
      </c>
      <c r="G296" s="16">
        <f t="shared" si="33"/>
        <v>48.4116</v>
      </c>
      <c r="H296" s="3"/>
    </row>
    <row r="297" spans="1:10" x14ac:dyDescent="0.2">
      <c r="A297" s="14"/>
      <c r="B297" s="6"/>
      <c r="C297" s="15"/>
      <c r="D297" s="15"/>
      <c r="E297" s="15"/>
      <c r="F297" s="16"/>
      <c r="G297" s="16"/>
      <c r="H297" s="3"/>
    </row>
    <row r="298" spans="1:10" x14ac:dyDescent="0.2">
      <c r="A298" s="10" t="s">
        <v>452</v>
      </c>
      <c r="B298" s="11" t="s">
        <v>229</v>
      </c>
      <c r="C298" s="12">
        <f>SUM(C299+C300+C303)</f>
        <v>18897</v>
      </c>
      <c r="D298" s="28">
        <f>SUM(D299+D300+D301+D302+D305+D304+D303)</f>
        <v>34832</v>
      </c>
      <c r="E298" s="12">
        <f>E299+E300+E301+E303</f>
        <v>34832</v>
      </c>
      <c r="F298" s="13">
        <f>F299+F300+F301+F303</f>
        <v>14678.56</v>
      </c>
      <c r="G298" s="13">
        <f t="shared" si="33"/>
        <v>42.141019751952221</v>
      </c>
      <c r="H298" s="3"/>
    </row>
    <row r="299" spans="1:10" x14ac:dyDescent="0.2">
      <c r="A299" s="14" t="s">
        <v>453</v>
      </c>
      <c r="B299" s="6" t="s">
        <v>230</v>
      </c>
      <c r="C299" s="15">
        <v>4100</v>
      </c>
      <c r="D299" s="25">
        <v>4100</v>
      </c>
      <c r="E299" s="15">
        <v>4100</v>
      </c>
      <c r="F299" s="16">
        <v>1946.1</v>
      </c>
      <c r="G299" s="16">
        <f t="shared" si="33"/>
        <v>47.465853658536581</v>
      </c>
      <c r="H299" s="3"/>
      <c r="I299" s="18"/>
    </row>
    <row r="300" spans="1:10" x14ac:dyDescent="0.2">
      <c r="A300" s="14" t="s">
        <v>454</v>
      </c>
      <c r="B300" s="6" t="s">
        <v>231</v>
      </c>
      <c r="C300" s="15">
        <v>12210</v>
      </c>
      <c r="D300" s="25">
        <v>12210</v>
      </c>
      <c r="E300" s="15">
        <v>12210</v>
      </c>
      <c r="F300" s="16">
        <v>6837.78</v>
      </c>
      <c r="G300" s="16">
        <f t="shared" si="33"/>
        <v>56.001474201474203</v>
      </c>
      <c r="H300" s="3"/>
    </row>
    <row r="301" spans="1:10" x14ac:dyDescent="0.2">
      <c r="A301" s="14">
        <v>635004</v>
      </c>
      <c r="B301" s="6" t="s">
        <v>232</v>
      </c>
      <c r="C301" s="15"/>
      <c r="D301" s="25">
        <v>813</v>
      </c>
      <c r="E301" s="15">
        <v>813</v>
      </c>
      <c r="F301" s="16">
        <v>812.76</v>
      </c>
      <c r="G301" s="16">
        <f t="shared" si="33"/>
        <v>99.970479704797043</v>
      </c>
      <c r="H301" s="3"/>
    </row>
    <row r="302" spans="1:10" x14ac:dyDescent="0.2">
      <c r="A302" s="14">
        <v>635006</v>
      </c>
      <c r="B302" s="6" t="s">
        <v>233</v>
      </c>
      <c r="C302" s="15"/>
      <c r="D302" s="25"/>
      <c r="E302" s="15"/>
      <c r="F302" s="16"/>
      <c r="G302" s="16"/>
      <c r="H302" s="3"/>
    </row>
    <row r="303" spans="1:10" x14ac:dyDescent="0.2">
      <c r="A303" s="14">
        <v>642006</v>
      </c>
      <c r="B303" s="6" t="s">
        <v>236</v>
      </c>
      <c r="C303" s="6">
        <f>SUM(C307:C312)</f>
        <v>2587</v>
      </c>
      <c r="D303" s="41">
        <f>SUM(D306:D312)</f>
        <v>5209</v>
      </c>
      <c r="E303" s="42">
        <f>SUM(E304:E312)</f>
        <v>17709</v>
      </c>
      <c r="F303" s="43">
        <f>SUM(F306:F312)</f>
        <v>5081.92</v>
      </c>
      <c r="G303" s="13">
        <f t="shared" si="33"/>
        <v>28.696820825568921</v>
      </c>
      <c r="H303" s="3"/>
      <c r="J303" s="23"/>
    </row>
    <row r="304" spans="1:10" x14ac:dyDescent="0.2">
      <c r="A304" s="14">
        <v>641001</v>
      </c>
      <c r="B304" s="6" t="s">
        <v>235</v>
      </c>
      <c r="C304" s="15"/>
      <c r="D304" s="25">
        <v>5000</v>
      </c>
      <c r="E304" s="15">
        <v>5000</v>
      </c>
      <c r="F304" s="16">
        <v>0</v>
      </c>
      <c r="G304" s="16">
        <f t="shared" si="33"/>
        <v>0</v>
      </c>
      <c r="H304" s="3"/>
    </row>
    <row r="305" spans="1:9" x14ac:dyDescent="0.2">
      <c r="A305" s="14">
        <v>641001</v>
      </c>
      <c r="B305" s="6" t="s">
        <v>234</v>
      </c>
      <c r="C305" s="15"/>
      <c r="D305" s="25">
        <v>7500</v>
      </c>
      <c r="E305" s="15">
        <v>7500</v>
      </c>
      <c r="F305" s="16">
        <v>0</v>
      </c>
      <c r="G305" s="16">
        <f t="shared" si="33"/>
        <v>0</v>
      </c>
      <c r="H305" s="3"/>
    </row>
    <row r="306" spans="1:9" x14ac:dyDescent="0.2">
      <c r="A306" s="14">
        <v>642006</v>
      </c>
      <c r="B306" s="6" t="s">
        <v>237</v>
      </c>
      <c r="C306" s="6"/>
      <c r="D306" s="41">
        <v>2622</v>
      </c>
      <c r="E306" s="6">
        <v>2622</v>
      </c>
      <c r="F306" s="43">
        <v>0</v>
      </c>
      <c r="G306" s="16">
        <f t="shared" si="33"/>
        <v>0</v>
      </c>
      <c r="H306" s="3"/>
    </row>
    <row r="307" spans="1:9" x14ac:dyDescent="0.2">
      <c r="A307" s="14">
        <v>642006</v>
      </c>
      <c r="B307" s="6" t="s">
        <v>238</v>
      </c>
      <c r="C307" s="15">
        <v>1271</v>
      </c>
      <c r="D307" s="25">
        <v>1271</v>
      </c>
      <c r="E307" s="15">
        <v>1271</v>
      </c>
      <c r="F307" s="16">
        <v>1271.2</v>
      </c>
      <c r="G307" s="16">
        <f t="shared" si="33"/>
        <v>100.01573564122739</v>
      </c>
      <c r="H307" s="3"/>
    </row>
    <row r="308" spans="1:9" x14ac:dyDescent="0.2">
      <c r="A308" s="14">
        <v>642006</v>
      </c>
      <c r="B308" s="6" t="s">
        <v>239</v>
      </c>
      <c r="C308" s="15">
        <v>319</v>
      </c>
      <c r="D308" s="25">
        <v>319</v>
      </c>
      <c r="E308" s="15">
        <v>319</v>
      </c>
      <c r="F308" s="16">
        <v>2921.85</v>
      </c>
      <c r="G308" s="16">
        <f t="shared" si="33"/>
        <v>915.94043887147336</v>
      </c>
      <c r="H308" s="3"/>
    </row>
    <row r="309" spans="1:9" x14ac:dyDescent="0.2">
      <c r="A309" s="14">
        <v>642006</v>
      </c>
      <c r="B309" s="6" t="s">
        <v>240</v>
      </c>
      <c r="C309" s="15">
        <v>344</v>
      </c>
      <c r="D309" s="25">
        <v>344</v>
      </c>
      <c r="E309" s="15">
        <v>344</v>
      </c>
      <c r="F309" s="16">
        <v>337.68</v>
      </c>
      <c r="G309" s="16">
        <f t="shared" si="33"/>
        <v>98.162790697674424</v>
      </c>
      <c r="H309" s="3"/>
    </row>
    <row r="310" spans="1:9" x14ac:dyDescent="0.2">
      <c r="A310" s="14">
        <v>642006</v>
      </c>
      <c r="B310" s="6" t="s">
        <v>241</v>
      </c>
      <c r="C310" s="15">
        <v>33</v>
      </c>
      <c r="D310" s="25">
        <v>33</v>
      </c>
      <c r="E310" s="15">
        <v>33</v>
      </c>
      <c r="F310" s="16">
        <v>33.19</v>
      </c>
      <c r="G310" s="16">
        <f t="shared" si="33"/>
        <v>100.57575757575756</v>
      </c>
      <c r="H310" s="3"/>
    </row>
    <row r="311" spans="1:9" x14ac:dyDescent="0.2">
      <c r="A311" s="14">
        <v>642006</v>
      </c>
      <c r="B311" s="6" t="s">
        <v>242</v>
      </c>
      <c r="C311" s="15">
        <v>450</v>
      </c>
      <c r="D311" s="25">
        <v>450</v>
      </c>
      <c r="E311" s="15">
        <v>450</v>
      </c>
      <c r="F311" s="16">
        <v>398</v>
      </c>
      <c r="G311" s="16">
        <f t="shared" si="33"/>
        <v>88.444444444444443</v>
      </c>
      <c r="H311" s="3"/>
    </row>
    <row r="312" spans="1:9" x14ac:dyDescent="0.2">
      <c r="A312" s="14">
        <v>642006</v>
      </c>
      <c r="B312" s="6" t="s">
        <v>243</v>
      </c>
      <c r="C312" s="15">
        <v>170</v>
      </c>
      <c r="D312" s="25">
        <v>170</v>
      </c>
      <c r="E312" s="15">
        <v>170</v>
      </c>
      <c r="F312" s="16">
        <v>120</v>
      </c>
      <c r="G312" s="16">
        <f t="shared" si="33"/>
        <v>70.588235294117652</v>
      </c>
      <c r="H312" s="3"/>
    </row>
    <row r="313" spans="1:9" x14ac:dyDescent="0.2">
      <c r="A313" s="14"/>
      <c r="B313" s="6"/>
      <c r="C313" s="15"/>
      <c r="D313" s="15"/>
      <c r="E313" s="15"/>
      <c r="F313" s="16"/>
      <c r="G313" s="16"/>
      <c r="H313" s="3"/>
    </row>
    <row r="314" spans="1:9" x14ac:dyDescent="0.2">
      <c r="A314" s="44" t="s">
        <v>455</v>
      </c>
      <c r="B314" s="11" t="s">
        <v>244</v>
      </c>
      <c r="C314" s="12">
        <f t="shared" ref="C314" si="42">SUM(C315:C317)</f>
        <v>18030</v>
      </c>
      <c r="D314" s="28">
        <f>SUM(D315:D317)</f>
        <v>18532</v>
      </c>
      <c r="E314" s="12">
        <f>SUM(E315:E317)</f>
        <v>18532</v>
      </c>
      <c r="F314" s="13">
        <f>SUM(F315:F317)</f>
        <v>18598.179999999997</v>
      </c>
      <c r="G314" s="13">
        <f t="shared" si="33"/>
        <v>100.35711202244764</v>
      </c>
      <c r="H314" s="3"/>
    </row>
    <row r="315" spans="1:9" x14ac:dyDescent="0.2">
      <c r="A315" s="45">
        <v>610000</v>
      </c>
      <c r="B315" s="6" t="s">
        <v>245</v>
      </c>
      <c r="C315" s="15">
        <v>12700</v>
      </c>
      <c r="D315" s="25">
        <v>12782</v>
      </c>
      <c r="E315" s="15">
        <v>12780</v>
      </c>
      <c r="F315" s="16">
        <v>12738.27</v>
      </c>
      <c r="G315" s="16">
        <f t="shared" si="33"/>
        <v>99.673474178403765</v>
      </c>
      <c r="H315" s="3"/>
    </row>
    <row r="316" spans="1:9" x14ac:dyDescent="0.2">
      <c r="A316" s="45">
        <v>620000</v>
      </c>
      <c r="B316" s="6" t="s">
        <v>92</v>
      </c>
      <c r="C316" s="15">
        <v>4430</v>
      </c>
      <c r="D316" s="25">
        <v>4432</v>
      </c>
      <c r="E316" s="15">
        <v>4434</v>
      </c>
      <c r="F316" s="16">
        <v>5069.6499999999996</v>
      </c>
      <c r="G316" s="16">
        <f t="shared" si="33"/>
        <v>114.33581416328371</v>
      </c>
      <c r="H316" s="3"/>
    </row>
    <row r="317" spans="1:9" x14ac:dyDescent="0.2">
      <c r="A317" s="45">
        <v>633000</v>
      </c>
      <c r="B317" s="6" t="s">
        <v>93</v>
      </c>
      <c r="C317" s="15">
        <v>900</v>
      </c>
      <c r="D317" s="25">
        <v>1318</v>
      </c>
      <c r="E317" s="15">
        <v>1318</v>
      </c>
      <c r="F317" s="16">
        <v>790.26</v>
      </c>
      <c r="G317" s="16">
        <f t="shared" si="33"/>
        <v>59.959028831562975</v>
      </c>
      <c r="H317" s="3"/>
    </row>
    <row r="318" spans="1:9" x14ac:dyDescent="0.2">
      <c r="A318" s="17"/>
      <c r="B318" s="7"/>
      <c r="C318" s="15"/>
      <c r="D318" s="25"/>
      <c r="E318" s="15"/>
      <c r="F318" s="16"/>
      <c r="G318" s="16"/>
      <c r="H318" s="3"/>
    </row>
    <row r="319" spans="1:9" x14ac:dyDescent="0.2">
      <c r="A319" s="10" t="s">
        <v>456</v>
      </c>
      <c r="B319" s="11" t="s">
        <v>246</v>
      </c>
      <c r="C319" s="12">
        <f t="shared" ref="C319" si="43">SUM(C320:C327)</f>
        <v>496100</v>
      </c>
      <c r="D319" s="28">
        <f>SUM(D320:D327)</f>
        <v>514435</v>
      </c>
      <c r="E319" s="12">
        <f t="shared" ref="E319:F319" si="44">SUM(E320:E327)</f>
        <v>514435</v>
      </c>
      <c r="F319" s="13">
        <f t="shared" si="44"/>
        <v>493431.99</v>
      </c>
      <c r="G319" s="13">
        <f t="shared" si="33"/>
        <v>95.917266515691963</v>
      </c>
      <c r="H319" s="3"/>
      <c r="I319" s="18"/>
    </row>
    <row r="320" spans="1:9" x14ac:dyDescent="0.2">
      <c r="A320" s="14">
        <v>610000</v>
      </c>
      <c r="B320" s="6" t="s">
        <v>91</v>
      </c>
      <c r="C320" s="15">
        <v>274650</v>
      </c>
      <c r="D320" s="25">
        <v>314016</v>
      </c>
      <c r="E320" s="15">
        <v>314016</v>
      </c>
      <c r="F320" s="16">
        <v>288897.31</v>
      </c>
      <c r="G320" s="16">
        <f t="shared" si="33"/>
        <v>92.000824798736375</v>
      </c>
      <c r="H320" s="3"/>
    </row>
    <row r="321" spans="1:10" x14ac:dyDescent="0.2">
      <c r="A321" s="14">
        <v>620000</v>
      </c>
      <c r="B321" s="6" t="s">
        <v>92</v>
      </c>
      <c r="C321" s="15">
        <v>95900</v>
      </c>
      <c r="D321" s="25">
        <v>94900</v>
      </c>
      <c r="E321" s="15">
        <v>94900</v>
      </c>
      <c r="F321" s="16">
        <v>102214.16</v>
      </c>
      <c r="G321" s="16">
        <f t="shared" si="33"/>
        <v>107.70722866174923</v>
      </c>
      <c r="H321" s="3"/>
    </row>
    <row r="322" spans="1:10" x14ac:dyDescent="0.2">
      <c r="A322" s="14">
        <v>630000</v>
      </c>
      <c r="B322" s="6" t="s">
        <v>93</v>
      </c>
      <c r="C322" s="15">
        <v>107650</v>
      </c>
      <c r="D322" s="25">
        <v>86250</v>
      </c>
      <c r="E322" s="15">
        <v>86250</v>
      </c>
      <c r="F322" s="16">
        <v>83952.58</v>
      </c>
      <c r="G322" s="16">
        <f t="shared" si="33"/>
        <v>97.336324637681159</v>
      </c>
      <c r="H322" s="3"/>
    </row>
    <row r="323" spans="1:10" x14ac:dyDescent="0.2">
      <c r="A323" s="14">
        <v>635006</v>
      </c>
      <c r="B323" s="6" t="s">
        <v>247</v>
      </c>
      <c r="C323" s="15"/>
      <c r="D323" s="25"/>
      <c r="E323" s="15"/>
      <c r="F323" s="16"/>
      <c r="G323" s="16"/>
      <c r="H323" s="3"/>
    </row>
    <row r="324" spans="1:10" x14ac:dyDescent="0.2">
      <c r="A324" s="14">
        <v>630000</v>
      </c>
      <c r="B324" s="6" t="s">
        <v>248</v>
      </c>
      <c r="C324" s="15"/>
      <c r="D324" s="25"/>
      <c r="E324" s="15"/>
      <c r="F324" s="16"/>
      <c r="G324" s="16"/>
      <c r="H324" s="3"/>
    </row>
    <row r="325" spans="1:10" x14ac:dyDescent="0.2">
      <c r="A325" s="14">
        <v>637005</v>
      </c>
      <c r="B325" s="6" t="s">
        <v>249</v>
      </c>
      <c r="C325" s="15">
        <v>2000</v>
      </c>
      <c r="D325" s="25">
        <v>2000</v>
      </c>
      <c r="E325" s="15">
        <v>2000</v>
      </c>
      <c r="F325" s="16">
        <v>1099.2</v>
      </c>
      <c r="G325" s="16">
        <f t="shared" si="33"/>
        <v>54.96</v>
      </c>
      <c r="H325" s="3"/>
    </row>
    <row r="326" spans="1:10" x14ac:dyDescent="0.2">
      <c r="A326" s="14" t="s">
        <v>429</v>
      </c>
      <c r="B326" s="6" t="s">
        <v>250</v>
      </c>
      <c r="C326" s="15"/>
      <c r="D326" s="25">
        <v>118</v>
      </c>
      <c r="E326" s="15">
        <v>118</v>
      </c>
      <c r="F326" s="16">
        <v>117.74</v>
      </c>
      <c r="G326" s="16">
        <f t="shared" si="33"/>
        <v>99.779661016949149</v>
      </c>
      <c r="H326" s="3"/>
      <c r="I326" s="18"/>
    </row>
    <row r="327" spans="1:10" x14ac:dyDescent="0.2">
      <c r="A327" s="14"/>
      <c r="B327" s="6" t="s">
        <v>251</v>
      </c>
      <c r="C327" s="15">
        <v>15900</v>
      </c>
      <c r="D327" s="25">
        <v>17151</v>
      </c>
      <c r="E327" s="15">
        <v>17151</v>
      </c>
      <c r="F327" s="16">
        <v>17151</v>
      </c>
      <c r="G327" s="16">
        <f t="shared" ref="G327:G390" si="45">F327/E327*100</f>
        <v>100</v>
      </c>
      <c r="H327" s="3"/>
    </row>
    <row r="328" spans="1:10" x14ac:dyDescent="0.2">
      <c r="A328" s="14"/>
      <c r="B328" s="6"/>
      <c r="C328" s="15"/>
      <c r="D328" s="15"/>
      <c r="E328" s="15"/>
      <c r="F328" s="16"/>
      <c r="G328" s="16"/>
      <c r="H328" s="3"/>
    </row>
    <row r="329" spans="1:10" x14ac:dyDescent="0.2">
      <c r="A329" s="10" t="s">
        <v>457</v>
      </c>
      <c r="B329" s="11" t="s">
        <v>252</v>
      </c>
      <c r="C329" s="12">
        <f t="shared" ref="C329" si="46">SUM(C331:C363)</f>
        <v>1137528</v>
      </c>
      <c r="D329" s="28">
        <f>SUM(D330:D363)</f>
        <v>1245133</v>
      </c>
      <c r="E329" s="12">
        <f t="shared" ref="E329:F329" si="47">SUM(E330:E363)</f>
        <v>1201973</v>
      </c>
      <c r="F329" s="13">
        <f t="shared" si="47"/>
        <v>1200768.46</v>
      </c>
      <c r="G329" s="13">
        <f t="shared" si="45"/>
        <v>99.899786434470656</v>
      </c>
      <c r="H329" s="3"/>
    </row>
    <row r="330" spans="1:10" x14ac:dyDescent="0.2">
      <c r="A330" s="10"/>
      <c r="B330" s="11" t="s">
        <v>500</v>
      </c>
      <c r="C330" s="12"/>
      <c r="D330" s="25">
        <v>167</v>
      </c>
      <c r="E330" s="15">
        <v>167</v>
      </c>
      <c r="F330" s="16">
        <v>166.94</v>
      </c>
      <c r="G330" s="16">
        <f t="shared" si="45"/>
        <v>99.964071856287433</v>
      </c>
      <c r="H330" s="3"/>
    </row>
    <row r="331" spans="1:10" x14ac:dyDescent="0.2">
      <c r="A331" s="14">
        <v>600000</v>
      </c>
      <c r="B331" s="19" t="s">
        <v>253</v>
      </c>
      <c r="C331" s="15">
        <v>461490</v>
      </c>
      <c r="D331" s="25">
        <v>471763</v>
      </c>
      <c r="E331" s="15">
        <v>471763</v>
      </c>
      <c r="F331" s="16">
        <v>471763</v>
      </c>
      <c r="G331" s="13">
        <f t="shared" si="45"/>
        <v>100</v>
      </c>
      <c r="H331" s="3"/>
      <c r="J331" s="18"/>
    </row>
    <row r="332" spans="1:10" x14ac:dyDescent="0.2">
      <c r="A332" s="21" t="s">
        <v>447</v>
      </c>
      <c r="B332" s="22" t="s">
        <v>254</v>
      </c>
      <c r="C332" s="15"/>
      <c r="D332" s="25">
        <v>3936</v>
      </c>
      <c r="E332" s="15">
        <v>3936</v>
      </c>
      <c r="F332" s="16">
        <v>3936</v>
      </c>
      <c r="G332" s="16">
        <f t="shared" si="45"/>
        <v>100</v>
      </c>
      <c r="H332" s="3"/>
    </row>
    <row r="333" spans="1:10" hidden="1" x14ac:dyDescent="0.2">
      <c r="A333" s="21" t="s">
        <v>447</v>
      </c>
      <c r="B333" s="22" t="s">
        <v>255</v>
      </c>
      <c r="C333" s="15"/>
      <c r="D333" s="25">
        <v>10621</v>
      </c>
      <c r="E333" s="15"/>
      <c r="F333" s="16"/>
      <c r="G333" s="16" t="e">
        <f t="shared" si="45"/>
        <v>#DIV/0!</v>
      </c>
      <c r="H333" s="3"/>
    </row>
    <row r="334" spans="1:10" x14ac:dyDescent="0.2">
      <c r="A334" s="14"/>
      <c r="B334" s="6" t="s">
        <v>256</v>
      </c>
      <c r="C334" s="15">
        <v>1200</v>
      </c>
      <c r="D334" s="25">
        <v>1033</v>
      </c>
      <c r="E334" s="15">
        <v>1033</v>
      </c>
      <c r="F334" s="16">
        <v>1033</v>
      </c>
      <c r="G334" s="16">
        <f t="shared" si="45"/>
        <v>100</v>
      </c>
      <c r="H334" s="3"/>
    </row>
    <row r="335" spans="1:10" x14ac:dyDescent="0.2">
      <c r="A335" s="14"/>
      <c r="B335" s="6" t="s">
        <v>257</v>
      </c>
      <c r="C335" s="15">
        <v>450</v>
      </c>
      <c r="D335" s="25">
        <v>299</v>
      </c>
      <c r="E335" s="15">
        <v>299</v>
      </c>
      <c r="F335" s="16">
        <v>298.8</v>
      </c>
      <c r="G335" s="16">
        <f t="shared" si="45"/>
        <v>99.933110367892979</v>
      </c>
      <c r="H335" s="3"/>
    </row>
    <row r="336" spans="1:10" x14ac:dyDescent="0.2">
      <c r="A336" s="14"/>
      <c r="B336" s="6" t="s">
        <v>258</v>
      </c>
      <c r="C336" s="15">
        <v>6200</v>
      </c>
      <c r="D336" s="25">
        <v>6808</v>
      </c>
      <c r="E336" s="15">
        <v>6808</v>
      </c>
      <c r="F336" s="16">
        <v>6807.84</v>
      </c>
      <c r="G336" s="16">
        <f t="shared" si="45"/>
        <v>99.997649823736779</v>
      </c>
      <c r="H336" s="3"/>
    </row>
    <row r="337" spans="1:8" x14ac:dyDescent="0.2">
      <c r="A337" s="14"/>
      <c r="B337" s="6" t="s">
        <v>259</v>
      </c>
      <c r="C337" s="15">
        <v>9240</v>
      </c>
      <c r="D337" s="25">
        <v>9292</v>
      </c>
      <c r="E337" s="15">
        <v>9292</v>
      </c>
      <c r="F337" s="16">
        <v>9292</v>
      </c>
      <c r="G337" s="16">
        <f t="shared" si="45"/>
        <v>100</v>
      </c>
      <c r="H337" s="3"/>
    </row>
    <row r="338" spans="1:8" x14ac:dyDescent="0.2">
      <c r="A338" s="14"/>
      <c r="B338" s="6" t="s">
        <v>260</v>
      </c>
      <c r="C338" s="15">
        <v>13680</v>
      </c>
      <c r="D338" s="25">
        <v>13680</v>
      </c>
      <c r="E338" s="15">
        <v>13680</v>
      </c>
      <c r="F338" s="16">
        <v>13680</v>
      </c>
      <c r="G338" s="16">
        <f t="shared" si="45"/>
        <v>100</v>
      </c>
      <c r="H338" s="3"/>
    </row>
    <row r="339" spans="1:8" x14ac:dyDescent="0.2">
      <c r="A339" s="14"/>
      <c r="B339" s="6" t="s">
        <v>261</v>
      </c>
      <c r="C339" s="15">
        <v>82635</v>
      </c>
      <c r="D339" s="25">
        <v>82635</v>
      </c>
      <c r="E339" s="15">
        <v>82635</v>
      </c>
      <c r="F339" s="16">
        <v>82635</v>
      </c>
      <c r="G339" s="16">
        <f t="shared" si="45"/>
        <v>100</v>
      </c>
      <c r="H339" s="3"/>
    </row>
    <row r="340" spans="1:8" x14ac:dyDescent="0.2">
      <c r="A340" s="14"/>
      <c r="B340" s="6" t="s">
        <v>262</v>
      </c>
      <c r="C340" s="15"/>
      <c r="D340" s="25"/>
      <c r="E340" s="15"/>
      <c r="F340" s="16"/>
      <c r="G340" s="16"/>
      <c r="H340" s="3"/>
    </row>
    <row r="341" spans="1:8" x14ac:dyDescent="0.2">
      <c r="A341" s="14"/>
      <c r="B341" s="6" t="s">
        <v>263</v>
      </c>
      <c r="C341" s="15">
        <v>333</v>
      </c>
      <c r="D341" s="25">
        <v>333</v>
      </c>
      <c r="E341" s="15">
        <v>333</v>
      </c>
      <c r="F341" s="16">
        <v>333</v>
      </c>
      <c r="G341" s="16">
        <f t="shared" si="45"/>
        <v>100</v>
      </c>
      <c r="H341" s="3"/>
    </row>
    <row r="342" spans="1:8" x14ac:dyDescent="0.2">
      <c r="A342" s="14"/>
      <c r="B342" s="6" t="s">
        <v>264</v>
      </c>
      <c r="C342" s="15"/>
      <c r="D342" s="25"/>
      <c r="E342" s="15"/>
      <c r="F342" s="16"/>
      <c r="G342" s="16"/>
      <c r="H342" s="3"/>
    </row>
    <row r="343" spans="1:8" x14ac:dyDescent="0.2">
      <c r="A343" s="14"/>
      <c r="B343" s="6" t="s">
        <v>265</v>
      </c>
      <c r="C343" s="15"/>
      <c r="D343" s="25"/>
      <c r="E343" s="15"/>
      <c r="F343" s="16"/>
      <c r="G343" s="16"/>
      <c r="H343" s="3"/>
    </row>
    <row r="344" spans="1:8" x14ac:dyDescent="0.2">
      <c r="A344" s="14"/>
      <c r="B344" s="6" t="s">
        <v>140</v>
      </c>
      <c r="C344" s="15"/>
      <c r="D344" s="25"/>
      <c r="E344" s="15"/>
      <c r="F344" s="16"/>
      <c r="G344" s="16"/>
      <c r="H344" s="3"/>
    </row>
    <row r="345" spans="1:8" x14ac:dyDescent="0.2">
      <c r="A345" s="14" t="s">
        <v>447</v>
      </c>
      <c r="B345" s="6" t="s">
        <v>266</v>
      </c>
      <c r="C345" s="15"/>
      <c r="D345" s="25"/>
      <c r="E345" s="15"/>
      <c r="F345" s="16"/>
      <c r="G345" s="16"/>
      <c r="H345" s="3"/>
    </row>
    <row r="346" spans="1:8" x14ac:dyDescent="0.2">
      <c r="A346" s="14">
        <v>637005</v>
      </c>
      <c r="B346" s="6" t="s">
        <v>267</v>
      </c>
      <c r="C346" s="15">
        <v>1000</v>
      </c>
      <c r="D346" s="25">
        <v>1000</v>
      </c>
      <c r="E346" s="15">
        <v>1000</v>
      </c>
      <c r="F346" s="16">
        <v>400</v>
      </c>
      <c r="G346" s="16">
        <f t="shared" si="45"/>
        <v>40</v>
      </c>
      <c r="H346" s="3"/>
    </row>
    <row r="347" spans="1:8" x14ac:dyDescent="0.2">
      <c r="A347" s="14">
        <v>600000</v>
      </c>
      <c r="B347" s="19" t="s">
        <v>268</v>
      </c>
      <c r="C347" s="15">
        <v>481041</v>
      </c>
      <c r="D347" s="25">
        <v>515532</v>
      </c>
      <c r="E347" s="15">
        <v>515532</v>
      </c>
      <c r="F347" s="16">
        <v>515532</v>
      </c>
      <c r="G347" s="13">
        <f t="shared" si="45"/>
        <v>100</v>
      </c>
      <c r="H347" s="3"/>
    </row>
    <row r="348" spans="1:8" x14ac:dyDescent="0.2">
      <c r="A348" s="14" t="s">
        <v>447</v>
      </c>
      <c r="B348" s="22" t="s">
        <v>254</v>
      </c>
      <c r="C348" s="15"/>
      <c r="D348" s="25">
        <v>3168</v>
      </c>
      <c r="E348" s="15">
        <v>3168</v>
      </c>
      <c r="F348" s="16">
        <v>3168</v>
      </c>
      <c r="G348" s="16">
        <f t="shared" si="45"/>
        <v>100</v>
      </c>
      <c r="H348" s="3"/>
    </row>
    <row r="349" spans="1:8" hidden="1" x14ac:dyDescent="0.2">
      <c r="A349" s="14" t="s">
        <v>447</v>
      </c>
      <c r="B349" s="22" t="s">
        <v>255</v>
      </c>
      <c r="C349" s="15"/>
      <c r="D349" s="25">
        <v>32539</v>
      </c>
      <c r="E349" s="15"/>
      <c r="F349" s="16"/>
      <c r="G349" s="16" t="e">
        <f t="shared" si="45"/>
        <v>#DIV/0!</v>
      </c>
      <c r="H349" s="3"/>
    </row>
    <row r="350" spans="1:8" x14ac:dyDescent="0.2">
      <c r="A350" s="14" t="s">
        <v>447</v>
      </c>
      <c r="B350" s="22" t="s">
        <v>269</v>
      </c>
      <c r="C350" s="15"/>
      <c r="D350" s="25">
        <v>7200</v>
      </c>
      <c r="E350" s="15">
        <v>7200</v>
      </c>
      <c r="F350" s="16">
        <v>7200</v>
      </c>
      <c r="G350" s="16">
        <f t="shared" si="45"/>
        <v>100</v>
      </c>
      <c r="H350" s="3"/>
    </row>
    <row r="351" spans="1:8" x14ac:dyDescent="0.2">
      <c r="A351" s="14"/>
      <c r="B351" s="6" t="s">
        <v>270</v>
      </c>
      <c r="C351" s="15">
        <v>600</v>
      </c>
      <c r="D351" s="25">
        <v>5100</v>
      </c>
      <c r="E351" s="15">
        <v>1100</v>
      </c>
      <c r="F351" s="16">
        <v>1100</v>
      </c>
      <c r="G351" s="16">
        <f t="shared" si="45"/>
        <v>100</v>
      </c>
      <c r="H351" s="3"/>
    </row>
    <row r="352" spans="1:8" x14ac:dyDescent="0.2">
      <c r="A352" s="14"/>
      <c r="B352" s="6" t="s">
        <v>271</v>
      </c>
      <c r="C352" s="15">
        <v>660</v>
      </c>
      <c r="D352" s="25">
        <v>498</v>
      </c>
      <c r="E352" s="15">
        <v>498</v>
      </c>
      <c r="F352" s="16">
        <v>498</v>
      </c>
      <c r="G352" s="16">
        <f t="shared" si="45"/>
        <v>100</v>
      </c>
      <c r="H352" s="3"/>
    </row>
    <row r="353" spans="1:10" x14ac:dyDescent="0.2">
      <c r="A353" s="14"/>
      <c r="B353" s="6" t="s">
        <v>272</v>
      </c>
      <c r="C353" s="15">
        <v>350</v>
      </c>
      <c r="D353" s="25">
        <v>342</v>
      </c>
      <c r="E353" s="15">
        <v>342</v>
      </c>
      <c r="F353" s="16">
        <v>341.88</v>
      </c>
      <c r="G353" s="16">
        <f t="shared" si="45"/>
        <v>99.964912280701753</v>
      </c>
      <c r="H353" s="3"/>
    </row>
    <row r="354" spans="1:10" x14ac:dyDescent="0.2">
      <c r="A354" s="14"/>
      <c r="B354" s="6" t="s">
        <v>273</v>
      </c>
      <c r="C354" s="15">
        <v>8961</v>
      </c>
      <c r="D354" s="25">
        <v>8799</v>
      </c>
      <c r="E354" s="15">
        <v>8799</v>
      </c>
      <c r="F354" s="16">
        <v>8799</v>
      </c>
      <c r="G354" s="16">
        <f t="shared" si="45"/>
        <v>100</v>
      </c>
      <c r="H354" s="3"/>
    </row>
    <row r="355" spans="1:10" x14ac:dyDescent="0.2">
      <c r="A355" s="14"/>
      <c r="B355" s="6" t="s">
        <v>274</v>
      </c>
      <c r="C355" s="15">
        <v>15390</v>
      </c>
      <c r="D355" s="25">
        <v>15390</v>
      </c>
      <c r="E355" s="15">
        <v>15390</v>
      </c>
      <c r="F355" s="16">
        <v>15390</v>
      </c>
      <c r="G355" s="16">
        <f t="shared" si="45"/>
        <v>100</v>
      </c>
      <c r="H355" s="3"/>
    </row>
    <row r="356" spans="1:10" x14ac:dyDescent="0.2">
      <c r="A356" s="14"/>
      <c r="B356" s="6" t="s">
        <v>275</v>
      </c>
      <c r="C356" s="15">
        <v>51765</v>
      </c>
      <c r="D356" s="25">
        <v>51765</v>
      </c>
      <c r="E356" s="15">
        <v>55765</v>
      </c>
      <c r="F356" s="16">
        <v>55765</v>
      </c>
      <c r="G356" s="16">
        <f t="shared" si="45"/>
        <v>100</v>
      </c>
      <c r="H356" s="3"/>
    </row>
    <row r="357" spans="1:10" x14ac:dyDescent="0.2">
      <c r="A357" s="14"/>
      <c r="B357" s="6" t="s">
        <v>276</v>
      </c>
      <c r="C357" s="15"/>
      <c r="D357" s="25"/>
      <c r="E357" s="15"/>
      <c r="F357" s="16"/>
      <c r="G357" s="16"/>
      <c r="H357" s="3"/>
      <c r="J357" s="18"/>
    </row>
    <row r="358" spans="1:10" x14ac:dyDescent="0.2">
      <c r="A358" s="14" t="s">
        <v>447</v>
      </c>
      <c r="B358" s="6" t="s">
        <v>266</v>
      </c>
      <c r="C358" s="15"/>
      <c r="D358" s="25"/>
      <c r="E358" s="15"/>
      <c r="F358" s="16"/>
      <c r="G358" s="16"/>
      <c r="H358" s="3"/>
    </row>
    <row r="359" spans="1:10" x14ac:dyDescent="0.2">
      <c r="A359" s="14"/>
      <c r="B359" s="6" t="s">
        <v>277</v>
      </c>
      <c r="C359" s="15">
        <v>333</v>
      </c>
      <c r="D359" s="25">
        <v>333</v>
      </c>
      <c r="E359" s="15">
        <v>333</v>
      </c>
      <c r="F359" s="16">
        <v>333</v>
      </c>
      <c r="G359" s="16">
        <f t="shared" si="45"/>
        <v>100</v>
      </c>
      <c r="H359" s="3"/>
    </row>
    <row r="360" spans="1:10" x14ac:dyDescent="0.2">
      <c r="A360" s="14"/>
      <c r="B360" s="6" t="s">
        <v>278</v>
      </c>
      <c r="C360" s="15">
        <v>1200</v>
      </c>
      <c r="D360" s="25">
        <v>1900</v>
      </c>
      <c r="E360" s="15">
        <v>1900</v>
      </c>
      <c r="F360" s="16">
        <v>1900</v>
      </c>
      <c r="G360" s="16">
        <f t="shared" si="45"/>
        <v>100</v>
      </c>
      <c r="H360" s="3"/>
    </row>
    <row r="361" spans="1:10" x14ac:dyDescent="0.2">
      <c r="A361" s="14"/>
      <c r="B361" s="6" t="s">
        <v>279</v>
      </c>
      <c r="C361" s="15"/>
      <c r="D361" s="25"/>
      <c r="E361" s="15"/>
      <c r="F361" s="16"/>
      <c r="G361" s="16"/>
      <c r="H361" s="3"/>
    </row>
    <row r="362" spans="1:10" x14ac:dyDescent="0.2">
      <c r="A362" s="14"/>
      <c r="B362" s="6" t="s">
        <v>265</v>
      </c>
      <c r="C362" s="15"/>
      <c r="D362" s="25"/>
      <c r="E362" s="15"/>
      <c r="F362" s="16"/>
      <c r="G362" s="16"/>
      <c r="H362" s="3"/>
    </row>
    <row r="363" spans="1:10" x14ac:dyDescent="0.2">
      <c r="A363" s="14">
        <v>637005</v>
      </c>
      <c r="B363" s="6" t="s">
        <v>267</v>
      </c>
      <c r="C363" s="15">
        <v>1000</v>
      </c>
      <c r="D363" s="25">
        <v>1000</v>
      </c>
      <c r="E363" s="15">
        <v>1000</v>
      </c>
      <c r="F363" s="16">
        <v>396</v>
      </c>
      <c r="G363" s="16">
        <f t="shared" si="45"/>
        <v>39.6</v>
      </c>
      <c r="H363" s="3"/>
    </row>
    <row r="364" spans="1:10" x14ac:dyDescent="0.2">
      <c r="A364" s="17"/>
      <c r="B364" s="7"/>
      <c r="C364" s="15"/>
      <c r="D364" s="25"/>
      <c r="E364" s="15"/>
      <c r="F364" s="16"/>
      <c r="G364" s="16"/>
      <c r="H364" s="3"/>
    </row>
    <row r="365" spans="1:10" x14ac:dyDescent="0.2">
      <c r="A365" s="46" t="s">
        <v>458</v>
      </c>
      <c r="B365" s="5" t="s">
        <v>280</v>
      </c>
      <c r="C365" s="5">
        <f t="shared" ref="C365" si="48">SUM(C366:C367)</f>
        <v>250</v>
      </c>
      <c r="D365" s="47">
        <f>SUM(D366:D367)</f>
        <v>250</v>
      </c>
      <c r="E365" s="12">
        <f>SUM(E366:E367)</f>
        <v>250</v>
      </c>
      <c r="F365" s="13">
        <f>SUM(F366:F367)</f>
        <v>250</v>
      </c>
      <c r="G365" s="13">
        <f t="shared" si="45"/>
        <v>100</v>
      </c>
      <c r="H365" s="3"/>
    </row>
    <row r="366" spans="1:10" x14ac:dyDescent="0.2">
      <c r="A366" s="17">
        <v>642004</v>
      </c>
      <c r="B366" s="7" t="s">
        <v>281</v>
      </c>
      <c r="C366" s="15">
        <v>135</v>
      </c>
      <c r="D366" s="25">
        <v>135</v>
      </c>
      <c r="E366" s="15">
        <v>135</v>
      </c>
      <c r="F366" s="16">
        <v>135</v>
      </c>
      <c r="G366" s="16">
        <f t="shared" si="45"/>
        <v>100</v>
      </c>
      <c r="H366" s="3"/>
    </row>
    <row r="367" spans="1:10" x14ac:dyDescent="0.2">
      <c r="A367" s="17">
        <v>642004</v>
      </c>
      <c r="B367" s="7" t="s">
        <v>282</v>
      </c>
      <c r="C367" s="15">
        <v>115</v>
      </c>
      <c r="D367" s="25">
        <v>115</v>
      </c>
      <c r="E367" s="15">
        <v>115</v>
      </c>
      <c r="F367" s="16">
        <v>115</v>
      </c>
      <c r="G367" s="16">
        <f t="shared" si="45"/>
        <v>100</v>
      </c>
      <c r="H367" s="3"/>
    </row>
    <row r="368" spans="1:10" x14ac:dyDescent="0.2">
      <c r="A368" s="17"/>
      <c r="B368" s="7"/>
      <c r="C368" s="15"/>
      <c r="D368" s="15"/>
      <c r="E368" s="15"/>
      <c r="F368" s="16"/>
      <c r="G368" s="16"/>
      <c r="H368" s="3"/>
    </row>
    <row r="369" spans="1:9" x14ac:dyDescent="0.2">
      <c r="A369" s="20" t="s">
        <v>459</v>
      </c>
      <c r="B369" s="19" t="s">
        <v>283</v>
      </c>
      <c r="C369" s="12">
        <f>SUM(C370:C374)</f>
        <v>746512</v>
      </c>
      <c r="D369" s="28">
        <f>SUM(D370:D375)</f>
        <v>773044</v>
      </c>
      <c r="E369" s="12">
        <f>SUM(E370:E375)</f>
        <v>773044</v>
      </c>
      <c r="F369" s="13">
        <f>SUM(F370:F375)</f>
        <v>773044</v>
      </c>
      <c r="G369" s="13">
        <f t="shared" si="45"/>
        <v>100</v>
      </c>
      <c r="H369" s="3"/>
    </row>
    <row r="370" spans="1:9" x14ac:dyDescent="0.2">
      <c r="A370" s="14">
        <v>600000</v>
      </c>
      <c r="B370" s="6" t="s">
        <v>284</v>
      </c>
      <c r="C370" s="15">
        <v>408278</v>
      </c>
      <c r="D370" s="25">
        <v>408278</v>
      </c>
      <c r="E370" s="15">
        <v>408278</v>
      </c>
      <c r="F370" s="16">
        <v>408278</v>
      </c>
      <c r="G370" s="16">
        <f t="shared" si="45"/>
        <v>100</v>
      </c>
      <c r="H370" s="3"/>
    </row>
    <row r="371" spans="1:9" x14ac:dyDescent="0.2">
      <c r="A371" s="14" t="s">
        <v>447</v>
      </c>
      <c r="B371" s="6" t="s">
        <v>285</v>
      </c>
      <c r="C371" s="15"/>
      <c r="D371" s="25">
        <v>14160</v>
      </c>
      <c r="E371" s="15">
        <v>14160</v>
      </c>
      <c r="F371" s="16">
        <v>14160</v>
      </c>
      <c r="G371" s="16">
        <f t="shared" si="45"/>
        <v>100</v>
      </c>
      <c r="H371" s="3"/>
    </row>
    <row r="372" spans="1:9" x14ac:dyDescent="0.2">
      <c r="A372" s="14">
        <v>642005</v>
      </c>
      <c r="B372" s="6" t="s">
        <v>286</v>
      </c>
      <c r="C372" s="15">
        <v>249988</v>
      </c>
      <c r="D372" s="25">
        <v>249988</v>
      </c>
      <c r="E372" s="15">
        <v>249988</v>
      </c>
      <c r="F372" s="16">
        <v>249988</v>
      </c>
      <c r="G372" s="16">
        <f t="shared" si="45"/>
        <v>100</v>
      </c>
      <c r="H372" s="3"/>
    </row>
    <row r="373" spans="1:9" x14ac:dyDescent="0.2">
      <c r="A373" s="14" t="s">
        <v>447</v>
      </c>
      <c r="B373" s="6" t="s">
        <v>287</v>
      </c>
      <c r="C373" s="15"/>
      <c r="D373" s="25">
        <v>10392</v>
      </c>
      <c r="E373" s="15">
        <v>10392</v>
      </c>
      <c r="F373" s="16">
        <v>10392</v>
      </c>
      <c r="G373" s="16">
        <f t="shared" si="45"/>
        <v>100</v>
      </c>
      <c r="H373" s="3"/>
    </row>
    <row r="374" spans="1:9" x14ac:dyDescent="0.2">
      <c r="A374" s="14">
        <v>642005</v>
      </c>
      <c r="B374" s="6" t="s">
        <v>288</v>
      </c>
      <c r="C374" s="15">
        <v>88246</v>
      </c>
      <c r="D374" s="25">
        <v>88246</v>
      </c>
      <c r="E374" s="15">
        <v>88246</v>
      </c>
      <c r="F374" s="16">
        <v>88246</v>
      </c>
      <c r="G374" s="16">
        <f t="shared" si="45"/>
        <v>100</v>
      </c>
      <c r="H374" s="3"/>
    </row>
    <row r="375" spans="1:9" x14ac:dyDescent="0.2">
      <c r="A375" s="14" t="s">
        <v>447</v>
      </c>
      <c r="B375" s="6" t="s">
        <v>289</v>
      </c>
      <c r="C375" s="15"/>
      <c r="D375" s="25">
        <v>1980</v>
      </c>
      <c r="E375" s="15">
        <v>1980</v>
      </c>
      <c r="F375" s="16">
        <v>1980</v>
      </c>
      <c r="G375" s="16">
        <f t="shared" si="45"/>
        <v>100</v>
      </c>
      <c r="H375" s="3"/>
    </row>
    <row r="376" spans="1:9" x14ac:dyDescent="0.2">
      <c r="A376" s="14"/>
      <c r="B376" s="6"/>
      <c r="C376" s="15"/>
      <c r="D376" s="25"/>
      <c r="E376" s="15"/>
      <c r="F376" s="16"/>
      <c r="G376" s="16"/>
      <c r="H376" s="3"/>
    </row>
    <row r="377" spans="1:9" x14ac:dyDescent="0.2">
      <c r="A377" s="20" t="s">
        <v>459</v>
      </c>
      <c r="B377" s="19" t="s">
        <v>290</v>
      </c>
      <c r="C377" s="32">
        <f t="shared" ref="C377" si="49">SUM(C378:C380)</f>
        <v>19565</v>
      </c>
      <c r="D377" s="33">
        <f>SUM(D378:D380)</f>
        <v>20429</v>
      </c>
      <c r="E377" s="32">
        <f>SUM(E379:E380)</f>
        <v>20429</v>
      </c>
      <c r="F377" s="34">
        <f>SUM(F379:F380)</f>
        <v>20429</v>
      </c>
      <c r="G377" s="13">
        <f t="shared" si="45"/>
        <v>100</v>
      </c>
      <c r="H377" s="3"/>
    </row>
    <row r="378" spans="1:9" hidden="1" x14ac:dyDescent="0.2">
      <c r="A378" s="14">
        <v>647011</v>
      </c>
      <c r="B378" s="6" t="s">
        <v>291</v>
      </c>
      <c r="C378" s="15"/>
      <c r="D378" s="25"/>
      <c r="E378" s="15"/>
      <c r="F378" s="16"/>
      <c r="G378" s="16" t="e">
        <f t="shared" si="45"/>
        <v>#DIV/0!</v>
      </c>
      <c r="H378" s="3"/>
    </row>
    <row r="379" spans="1:9" x14ac:dyDescent="0.2">
      <c r="A379" s="14" t="s">
        <v>447</v>
      </c>
      <c r="B379" s="6" t="s">
        <v>292</v>
      </c>
      <c r="C379" s="15"/>
      <c r="D379" s="25">
        <v>864</v>
      </c>
      <c r="E379" s="15">
        <v>864</v>
      </c>
      <c r="F379" s="16">
        <v>864</v>
      </c>
      <c r="G379" s="16">
        <f t="shared" si="45"/>
        <v>100</v>
      </c>
      <c r="H379" s="3"/>
    </row>
    <row r="380" spans="1:9" x14ac:dyDescent="0.2">
      <c r="A380" s="21">
        <v>642004</v>
      </c>
      <c r="B380" s="22" t="s">
        <v>293</v>
      </c>
      <c r="C380" s="15">
        <v>19565</v>
      </c>
      <c r="D380" s="25">
        <v>19565</v>
      </c>
      <c r="E380" s="15">
        <v>19565</v>
      </c>
      <c r="F380" s="16">
        <v>19565</v>
      </c>
      <c r="G380" s="16">
        <f t="shared" si="45"/>
        <v>100</v>
      </c>
      <c r="H380" s="3"/>
    </row>
    <row r="381" spans="1:9" x14ac:dyDescent="0.2">
      <c r="A381" s="21"/>
      <c r="B381" s="22"/>
      <c r="C381" s="12"/>
      <c r="D381" s="12"/>
      <c r="E381" s="12"/>
      <c r="F381" s="13"/>
      <c r="G381" s="16"/>
      <c r="H381" s="3"/>
      <c r="I381" s="23"/>
    </row>
    <row r="382" spans="1:9" x14ac:dyDescent="0.2">
      <c r="A382" s="20" t="s">
        <v>460</v>
      </c>
      <c r="B382" s="19" t="s">
        <v>294</v>
      </c>
      <c r="C382" s="12">
        <f t="shared" ref="C382" si="50">SUM(C383:C388)</f>
        <v>134188</v>
      </c>
      <c r="D382" s="28">
        <f>SUM(D383:D388)</f>
        <v>158285</v>
      </c>
      <c r="E382" s="12">
        <f>SUM(E383:E388)</f>
        <v>158285</v>
      </c>
      <c r="F382" s="13">
        <f>SUM(F383:F388)</f>
        <v>158236.59</v>
      </c>
      <c r="G382" s="13">
        <f t="shared" si="45"/>
        <v>99.969415926967173</v>
      </c>
      <c r="H382" s="3"/>
    </row>
    <row r="383" spans="1:9" x14ac:dyDescent="0.2">
      <c r="A383" s="14">
        <v>600000</v>
      </c>
      <c r="B383" s="6" t="s">
        <v>295</v>
      </c>
      <c r="C383" s="15">
        <v>130788</v>
      </c>
      <c r="D383" s="25">
        <v>130788</v>
      </c>
      <c r="E383" s="15">
        <v>130788</v>
      </c>
      <c r="F383" s="16">
        <v>130788</v>
      </c>
      <c r="G383" s="16">
        <f t="shared" si="45"/>
        <v>100</v>
      </c>
      <c r="H383" s="3"/>
    </row>
    <row r="384" spans="1:9" x14ac:dyDescent="0.2">
      <c r="A384" s="14" t="s">
        <v>447</v>
      </c>
      <c r="B384" s="6" t="s">
        <v>254</v>
      </c>
      <c r="C384" s="15"/>
      <c r="D384" s="25">
        <v>5532</v>
      </c>
      <c r="E384" s="15">
        <v>5532</v>
      </c>
      <c r="F384" s="16">
        <v>5532</v>
      </c>
      <c r="G384" s="16">
        <f t="shared" si="45"/>
        <v>100</v>
      </c>
      <c r="H384" s="3"/>
    </row>
    <row r="385" spans="1:11" x14ac:dyDescent="0.2">
      <c r="A385" s="14" t="s">
        <v>447</v>
      </c>
      <c r="B385" s="6" t="s">
        <v>296</v>
      </c>
      <c r="C385" s="15"/>
      <c r="D385" s="25">
        <v>18869</v>
      </c>
      <c r="E385" s="15">
        <v>18869</v>
      </c>
      <c r="F385" s="16">
        <v>18860.59</v>
      </c>
      <c r="G385" s="16">
        <f t="shared" si="45"/>
        <v>99.955429540516192</v>
      </c>
      <c r="H385" s="3"/>
    </row>
    <row r="386" spans="1:11" x14ac:dyDescent="0.2">
      <c r="A386" s="14" t="s">
        <v>447</v>
      </c>
      <c r="B386" s="6" t="s">
        <v>297</v>
      </c>
      <c r="C386" s="15">
        <v>2400</v>
      </c>
      <c r="D386" s="25">
        <v>2400</v>
      </c>
      <c r="E386" s="15">
        <v>2400</v>
      </c>
      <c r="F386" s="16">
        <v>2360</v>
      </c>
      <c r="G386" s="16">
        <f t="shared" si="45"/>
        <v>98.333333333333329</v>
      </c>
      <c r="H386" s="3"/>
    </row>
    <row r="387" spans="1:11" x14ac:dyDescent="0.2">
      <c r="A387" s="14"/>
      <c r="B387" s="6"/>
      <c r="C387" s="15"/>
      <c r="D387" s="25"/>
      <c r="E387" s="15"/>
      <c r="F387" s="16"/>
      <c r="G387" s="16"/>
      <c r="H387" s="3"/>
      <c r="J387" s="18"/>
    </row>
    <row r="388" spans="1:11" x14ac:dyDescent="0.2">
      <c r="A388" s="14"/>
      <c r="B388" s="6" t="s">
        <v>273</v>
      </c>
      <c r="C388" s="15">
        <v>1000</v>
      </c>
      <c r="D388" s="25">
        <v>696</v>
      </c>
      <c r="E388" s="15">
        <v>696</v>
      </c>
      <c r="F388" s="16">
        <v>696</v>
      </c>
      <c r="G388" s="16">
        <f t="shared" si="45"/>
        <v>100</v>
      </c>
      <c r="H388" s="3"/>
    </row>
    <row r="389" spans="1:11" x14ac:dyDescent="0.2">
      <c r="A389" s="14"/>
      <c r="B389" s="6"/>
      <c r="C389" s="15"/>
      <c r="D389" s="15"/>
      <c r="E389" s="15"/>
      <c r="F389" s="16"/>
      <c r="G389" s="16"/>
      <c r="H389" s="3"/>
    </row>
    <row r="390" spans="1:11" x14ac:dyDescent="0.2">
      <c r="A390" s="10" t="s">
        <v>461</v>
      </c>
      <c r="B390" s="11" t="s">
        <v>298</v>
      </c>
      <c r="C390" s="12">
        <f t="shared" ref="C390" si="51">SUM(C391+C400+C409+C414+C417)</f>
        <v>194592</v>
      </c>
      <c r="D390" s="28">
        <f>SUM(D391+D400+D409+D414+D417)</f>
        <v>333559</v>
      </c>
      <c r="E390" s="12">
        <f>E391+E409+E414+E417</f>
        <v>332759</v>
      </c>
      <c r="F390" s="13">
        <f>F391</f>
        <v>283794.57</v>
      </c>
      <c r="G390" s="13">
        <f t="shared" si="45"/>
        <v>85.285317602228645</v>
      </c>
      <c r="H390" s="3"/>
    </row>
    <row r="391" spans="1:11" x14ac:dyDescent="0.2">
      <c r="A391" s="10" t="s">
        <v>462</v>
      </c>
      <c r="B391" s="11" t="s">
        <v>299</v>
      </c>
      <c r="C391" s="12">
        <f>SUM(C392:C398)</f>
        <v>88096</v>
      </c>
      <c r="D391" s="28">
        <f>SUM(D392:D399)</f>
        <v>125449</v>
      </c>
      <c r="E391" s="12">
        <v>296178</v>
      </c>
      <c r="F391" s="13">
        <v>283794.57</v>
      </c>
      <c r="G391" s="13">
        <f t="shared" ref="G391:G455" si="52">F391/E391*100</f>
        <v>95.81892308003971</v>
      </c>
      <c r="H391" s="3"/>
    </row>
    <row r="392" spans="1:11" x14ac:dyDescent="0.2">
      <c r="A392" s="14" t="s">
        <v>438</v>
      </c>
      <c r="B392" s="6" t="s">
        <v>300</v>
      </c>
      <c r="C392" s="15">
        <v>45000</v>
      </c>
      <c r="D392" s="25">
        <v>43500</v>
      </c>
      <c r="E392" s="15">
        <v>56596</v>
      </c>
      <c r="F392" s="16">
        <v>47125.16</v>
      </c>
      <c r="G392" s="16">
        <f t="shared" si="52"/>
        <v>83.265884514806714</v>
      </c>
      <c r="H392" s="3"/>
      <c r="I392" s="23"/>
    </row>
    <row r="393" spans="1:11" x14ac:dyDescent="0.2">
      <c r="A393" s="14" t="s">
        <v>439</v>
      </c>
      <c r="B393" s="6" t="s">
        <v>92</v>
      </c>
      <c r="C393" s="15">
        <v>16000</v>
      </c>
      <c r="D393" s="25">
        <v>16000</v>
      </c>
      <c r="E393" s="15">
        <v>20300</v>
      </c>
      <c r="F393" s="16">
        <v>15305.74</v>
      </c>
      <c r="G393" s="16">
        <f t="shared" si="52"/>
        <v>75.397733990147785</v>
      </c>
      <c r="H393" s="3"/>
    </row>
    <row r="394" spans="1:11" x14ac:dyDescent="0.2">
      <c r="A394" s="14" t="s">
        <v>429</v>
      </c>
      <c r="B394" s="6" t="s">
        <v>301</v>
      </c>
      <c r="C394" s="15">
        <v>600</v>
      </c>
      <c r="D394" s="25">
        <v>600</v>
      </c>
      <c r="E394" s="15">
        <v>0</v>
      </c>
      <c r="F394" s="16">
        <v>0</v>
      </c>
      <c r="G394" s="16"/>
      <c r="H394" s="3"/>
      <c r="I394" s="18"/>
    </row>
    <row r="395" spans="1:11" x14ac:dyDescent="0.2">
      <c r="A395" s="14" t="s">
        <v>429</v>
      </c>
      <c r="B395" s="6" t="s">
        <v>93</v>
      </c>
      <c r="C395" s="15"/>
      <c r="D395" s="25">
        <v>3000</v>
      </c>
      <c r="E395" s="15">
        <v>9700</v>
      </c>
      <c r="F395" s="16">
        <v>4487.1000000000004</v>
      </c>
      <c r="G395" s="16">
        <f t="shared" si="52"/>
        <v>46.258762886597943</v>
      </c>
      <c r="H395" s="3"/>
    </row>
    <row r="396" spans="1:11" x14ac:dyDescent="0.2">
      <c r="A396" s="14">
        <v>637005</v>
      </c>
      <c r="B396" s="6" t="s">
        <v>302</v>
      </c>
      <c r="C396" s="15"/>
      <c r="D396" s="25">
        <v>21106</v>
      </c>
      <c r="E396" s="15">
        <v>24106</v>
      </c>
      <c r="F396" s="16">
        <v>23314.66</v>
      </c>
      <c r="G396" s="16">
        <f t="shared" si="52"/>
        <v>96.717248817721725</v>
      </c>
      <c r="H396" s="3"/>
    </row>
    <row r="397" spans="1:11" x14ac:dyDescent="0.2">
      <c r="A397" s="14">
        <v>637037</v>
      </c>
      <c r="B397" s="6" t="s">
        <v>303</v>
      </c>
      <c r="C397" s="15"/>
      <c r="D397" s="25">
        <v>14536</v>
      </c>
      <c r="E397" s="15">
        <v>14536</v>
      </c>
      <c r="F397" s="16">
        <v>14536</v>
      </c>
      <c r="G397" s="16">
        <f t="shared" si="52"/>
        <v>100</v>
      </c>
      <c r="H397" s="3"/>
      <c r="K397" s="18"/>
    </row>
    <row r="398" spans="1:11" x14ac:dyDescent="0.2">
      <c r="A398" s="14">
        <v>630000</v>
      </c>
      <c r="B398" s="6" t="s">
        <v>93</v>
      </c>
      <c r="C398" s="15">
        <v>26496</v>
      </c>
      <c r="D398" s="25">
        <v>26496</v>
      </c>
      <c r="E398" s="15"/>
      <c r="F398" s="16"/>
      <c r="G398" s="16"/>
      <c r="H398" s="3"/>
    </row>
    <row r="399" spans="1:11" x14ac:dyDescent="0.2">
      <c r="A399" s="14">
        <v>642015</v>
      </c>
      <c r="B399" s="6" t="s">
        <v>304</v>
      </c>
      <c r="C399" s="15"/>
      <c r="D399" s="25">
        <v>211</v>
      </c>
      <c r="E399" s="15">
        <v>211</v>
      </c>
      <c r="F399" s="16">
        <v>562.03</v>
      </c>
      <c r="G399" s="16">
        <f t="shared" si="52"/>
        <v>266.3649289099526</v>
      </c>
      <c r="H399" s="3"/>
    </row>
    <row r="400" spans="1:11" x14ac:dyDescent="0.2">
      <c r="A400" s="10" t="s">
        <v>463</v>
      </c>
      <c r="B400" s="11" t="s">
        <v>305</v>
      </c>
      <c r="C400" s="12">
        <f t="shared" ref="C400" si="53">SUM(C402:C406)</f>
        <v>66496</v>
      </c>
      <c r="D400" s="28">
        <f>SUM(D401:D407)</f>
        <v>170729</v>
      </c>
      <c r="E400" s="12"/>
      <c r="F400" s="13"/>
      <c r="G400" s="16"/>
      <c r="H400" s="3"/>
    </row>
    <row r="401" spans="1:11" x14ac:dyDescent="0.2">
      <c r="A401" s="21" t="s">
        <v>463</v>
      </c>
      <c r="B401" s="22" t="s">
        <v>306</v>
      </c>
      <c r="C401" s="12"/>
      <c r="D401" s="25">
        <v>50000</v>
      </c>
      <c r="E401" s="15">
        <v>50000</v>
      </c>
      <c r="F401" s="16">
        <v>40090</v>
      </c>
      <c r="G401" s="13">
        <f t="shared" si="52"/>
        <v>80.179999999999993</v>
      </c>
      <c r="H401" s="3"/>
      <c r="I401" s="18"/>
    </row>
    <row r="402" spans="1:11" x14ac:dyDescent="0.2">
      <c r="A402" s="14" t="s">
        <v>438</v>
      </c>
      <c r="B402" s="6" t="s">
        <v>300</v>
      </c>
      <c r="C402" s="15">
        <v>18000</v>
      </c>
      <c r="D402" s="25">
        <v>0</v>
      </c>
      <c r="E402" s="15">
        <v>0</v>
      </c>
      <c r="F402" s="16">
        <v>0</v>
      </c>
      <c r="G402" s="16"/>
      <c r="H402" s="3"/>
    </row>
    <row r="403" spans="1:11" x14ac:dyDescent="0.2">
      <c r="A403" s="14" t="s">
        <v>439</v>
      </c>
      <c r="B403" s="6" t="s">
        <v>307</v>
      </c>
      <c r="C403" s="15">
        <v>6300</v>
      </c>
      <c r="D403" s="25">
        <v>0</v>
      </c>
      <c r="E403" s="15">
        <v>0</v>
      </c>
      <c r="F403" s="16">
        <v>0</v>
      </c>
      <c r="G403" s="16"/>
      <c r="H403" s="3"/>
    </row>
    <row r="404" spans="1:11" x14ac:dyDescent="0.2">
      <c r="A404" s="14" t="s">
        <v>429</v>
      </c>
      <c r="B404" s="6" t="s">
        <v>93</v>
      </c>
      <c r="C404" s="15">
        <v>15700</v>
      </c>
      <c r="D404" s="25">
        <v>0</v>
      </c>
      <c r="E404" s="15">
        <v>0</v>
      </c>
      <c r="F404" s="16">
        <v>5296.92</v>
      </c>
      <c r="G404" s="16"/>
      <c r="H404" s="3"/>
      <c r="K404" s="23"/>
    </row>
    <row r="405" spans="1:11" x14ac:dyDescent="0.2">
      <c r="A405" s="14" t="s">
        <v>463</v>
      </c>
      <c r="B405" s="6" t="s">
        <v>47</v>
      </c>
      <c r="C405" s="15">
        <v>26496</v>
      </c>
      <c r="D405" s="25">
        <v>26496</v>
      </c>
      <c r="E405" s="15">
        <v>26496</v>
      </c>
      <c r="F405" s="16">
        <v>26496</v>
      </c>
      <c r="G405" s="16">
        <f t="shared" si="52"/>
        <v>100</v>
      </c>
      <c r="H405" s="3"/>
      <c r="I405" s="18"/>
    </row>
    <row r="406" spans="1:11" hidden="1" x14ac:dyDescent="0.2">
      <c r="A406" s="14">
        <v>637005</v>
      </c>
      <c r="B406" s="6" t="s">
        <v>308</v>
      </c>
      <c r="C406" s="15"/>
      <c r="D406" s="15">
        <v>0</v>
      </c>
      <c r="E406" s="15"/>
      <c r="F406" s="16"/>
      <c r="G406" s="16" t="e">
        <f t="shared" si="52"/>
        <v>#DIV/0!</v>
      </c>
      <c r="H406" s="3"/>
    </row>
    <row r="407" spans="1:11" x14ac:dyDescent="0.2">
      <c r="A407" s="14" t="s">
        <v>454</v>
      </c>
      <c r="B407" s="6" t="s">
        <v>309</v>
      </c>
      <c r="C407" s="15"/>
      <c r="D407" s="25">
        <v>94233</v>
      </c>
      <c r="E407" s="15">
        <v>94233</v>
      </c>
      <c r="F407" s="16">
        <v>106580.96</v>
      </c>
      <c r="G407" s="16">
        <f t="shared" si="52"/>
        <v>113.1036473422262</v>
      </c>
      <c r="H407" s="3"/>
    </row>
    <row r="408" spans="1:11" x14ac:dyDescent="0.2">
      <c r="A408" s="14"/>
      <c r="B408" s="6"/>
      <c r="C408" s="12"/>
      <c r="D408" s="12"/>
      <c r="E408" s="12"/>
      <c r="F408" s="13"/>
      <c r="G408" s="16"/>
      <c r="H408" s="3"/>
    </row>
    <row r="409" spans="1:11" x14ac:dyDescent="0.2">
      <c r="A409" s="20" t="s">
        <v>464</v>
      </c>
      <c r="B409" s="19" t="s">
        <v>310</v>
      </c>
      <c r="C409" s="12">
        <f t="shared" ref="C409" si="54">SUM(C410:C412)</f>
        <v>1800</v>
      </c>
      <c r="D409" s="28">
        <f>SUM(D410:D412)</f>
        <v>2600</v>
      </c>
      <c r="E409" s="12">
        <f>SUM(E410:E412)</f>
        <v>1800</v>
      </c>
      <c r="F409" s="13">
        <f>SUM(F410:F412)</f>
        <v>1539.3600000000001</v>
      </c>
      <c r="G409" s="13">
        <f t="shared" si="52"/>
        <v>85.52000000000001</v>
      </c>
      <c r="H409" s="3"/>
      <c r="I409" s="18"/>
      <c r="J409" s="18"/>
    </row>
    <row r="410" spans="1:11" x14ac:dyDescent="0.2">
      <c r="A410" s="21">
        <v>637013</v>
      </c>
      <c r="B410" s="22" t="s">
        <v>311</v>
      </c>
      <c r="C410" s="15">
        <v>800</v>
      </c>
      <c r="D410" s="25">
        <v>800</v>
      </c>
      <c r="E410" s="15"/>
      <c r="F410" s="16"/>
      <c r="G410" s="16"/>
      <c r="H410" s="3"/>
    </row>
    <row r="411" spans="1:11" x14ac:dyDescent="0.2">
      <c r="A411" s="21">
        <v>642026</v>
      </c>
      <c r="B411" s="22" t="s">
        <v>311</v>
      </c>
      <c r="C411" s="15"/>
      <c r="D411" s="25">
        <v>800</v>
      </c>
      <c r="E411" s="15">
        <v>800</v>
      </c>
      <c r="F411" s="16">
        <v>829.36</v>
      </c>
      <c r="G411" s="16">
        <f t="shared" si="52"/>
        <v>103.67</v>
      </c>
      <c r="H411" s="3"/>
    </row>
    <row r="412" spans="1:11" x14ac:dyDescent="0.2">
      <c r="A412" s="21" t="s">
        <v>463</v>
      </c>
      <c r="B412" s="22" t="s">
        <v>312</v>
      </c>
      <c r="C412" s="15">
        <v>1000</v>
      </c>
      <c r="D412" s="25">
        <v>1000</v>
      </c>
      <c r="E412" s="15">
        <v>1000</v>
      </c>
      <c r="F412" s="16">
        <v>710</v>
      </c>
      <c r="G412" s="16">
        <f t="shared" si="52"/>
        <v>71</v>
      </c>
      <c r="H412" s="3"/>
    </row>
    <row r="413" spans="1:11" x14ac:dyDescent="0.2">
      <c r="A413" s="21"/>
      <c r="B413" s="22"/>
      <c r="C413" s="15"/>
      <c r="D413" s="25"/>
      <c r="E413" s="15"/>
      <c r="F413" s="16"/>
      <c r="G413" s="16"/>
      <c r="H413" s="3"/>
    </row>
    <row r="414" spans="1:11" x14ac:dyDescent="0.2">
      <c r="A414" s="20" t="s">
        <v>465</v>
      </c>
      <c r="B414" s="19" t="s">
        <v>313</v>
      </c>
      <c r="C414" s="32">
        <f t="shared" ref="C414:D414" si="55">C415</f>
        <v>500</v>
      </c>
      <c r="D414" s="33">
        <f t="shared" si="55"/>
        <v>500</v>
      </c>
      <c r="E414" s="32">
        <f>SUM(E415)</f>
        <v>500</v>
      </c>
      <c r="F414" s="34">
        <f>SUM(F415)</f>
        <v>0</v>
      </c>
      <c r="G414" s="13">
        <f t="shared" si="52"/>
        <v>0</v>
      </c>
      <c r="H414" s="3"/>
    </row>
    <row r="415" spans="1:11" x14ac:dyDescent="0.2">
      <c r="A415" s="21">
        <v>642001</v>
      </c>
      <c r="B415" s="22" t="s">
        <v>314</v>
      </c>
      <c r="C415" s="15">
        <v>500</v>
      </c>
      <c r="D415" s="25">
        <v>500</v>
      </c>
      <c r="E415" s="15">
        <v>500</v>
      </c>
      <c r="F415" s="16">
        <v>0</v>
      </c>
      <c r="G415" s="16">
        <f t="shared" si="52"/>
        <v>0</v>
      </c>
      <c r="H415" s="3"/>
    </row>
    <row r="416" spans="1:11" x14ac:dyDescent="0.2">
      <c r="A416" s="17"/>
      <c r="B416" s="22"/>
      <c r="C416" s="15"/>
      <c r="D416" s="15"/>
      <c r="E416" s="15"/>
      <c r="F416" s="16"/>
      <c r="G416" s="16"/>
      <c r="H416" s="3"/>
    </row>
    <row r="417" spans="1:8" x14ac:dyDescent="0.2">
      <c r="A417" s="10" t="s">
        <v>466</v>
      </c>
      <c r="B417" s="11" t="s">
        <v>315</v>
      </c>
      <c r="C417" s="12">
        <f t="shared" ref="C417" si="56">SUM(C418:C429)</f>
        <v>37700</v>
      </c>
      <c r="D417" s="28">
        <f>SUM(D418:D429)</f>
        <v>34281</v>
      </c>
      <c r="E417" s="12">
        <f>SUM(E418:E429)</f>
        <v>34281</v>
      </c>
      <c r="F417" s="13">
        <f>SUM(F418:F429)</f>
        <v>26285.050000000007</v>
      </c>
      <c r="G417" s="13">
        <f t="shared" si="52"/>
        <v>76.675272016568968</v>
      </c>
      <c r="H417" s="3"/>
    </row>
    <row r="418" spans="1:8" x14ac:dyDescent="0.2">
      <c r="A418" s="14">
        <v>633000</v>
      </c>
      <c r="B418" s="6" t="s">
        <v>316</v>
      </c>
      <c r="C418" s="15">
        <v>4500</v>
      </c>
      <c r="D418" s="25">
        <v>0</v>
      </c>
      <c r="E418" s="15"/>
      <c r="F418" s="16"/>
      <c r="G418" s="16"/>
      <c r="H418" s="3"/>
    </row>
    <row r="419" spans="1:8" x14ac:dyDescent="0.2">
      <c r="A419" s="14" t="s">
        <v>447</v>
      </c>
      <c r="B419" s="6" t="s">
        <v>317</v>
      </c>
      <c r="C419" s="15">
        <v>17280</v>
      </c>
      <c r="D419" s="25">
        <v>17280</v>
      </c>
      <c r="E419" s="15">
        <v>17280</v>
      </c>
      <c r="F419" s="16">
        <v>10783.69</v>
      </c>
      <c r="G419" s="16">
        <f t="shared" si="52"/>
        <v>62.405613425925935</v>
      </c>
      <c r="H419" s="3"/>
    </row>
    <row r="420" spans="1:8" x14ac:dyDescent="0.2">
      <c r="A420" s="14">
        <v>634004</v>
      </c>
      <c r="B420" s="6" t="s">
        <v>318</v>
      </c>
      <c r="C420" s="15">
        <v>200</v>
      </c>
      <c r="D420" s="25">
        <v>200</v>
      </c>
      <c r="E420" s="15">
        <v>200</v>
      </c>
      <c r="F420" s="16">
        <v>0</v>
      </c>
      <c r="G420" s="16">
        <f t="shared" si="52"/>
        <v>0</v>
      </c>
      <c r="H420" s="3"/>
    </row>
    <row r="421" spans="1:8" x14ac:dyDescent="0.2">
      <c r="A421" s="14">
        <v>637005</v>
      </c>
      <c r="B421" s="6" t="s">
        <v>319</v>
      </c>
      <c r="C421" s="15">
        <v>1300</v>
      </c>
      <c r="D421" s="25">
        <v>1300</v>
      </c>
      <c r="E421" s="15">
        <v>1300</v>
      </c>
      <c r="F421" s="16">
        <v>0</v>
      </c>
      <c r="G421" s="16">
        <f t="shared" si="52"/>
        <v>0</v>
      </c>
      <c r="H421" s="3"/>
    </row>
    <row r="422" spans="1:8" x14ac:dyDescent="0.2">
      <c r="A422" s="14">
        <v>637014</v>
      </c>
      <c r="B422" s="6" t="s">
        <v>320</v>
      </c>
      <c r="C422" s="15">
        <v>3600</v>
      </c>
      <c r="D422" s="25">
        <v>3731</v>
      </c>
      <c r="E422" s="15">
        <v>3731</v>
      </c>
      <c r="F422" s="16">
        <v>3731.3</v>
      </c>
      <c r="G422" s="16">
        <f t="shared" si="52"/>
        <v>100.00804073974807</v>
      </c>
      <c r="H422" s="3"/>
    </row>
    <row r="423" spans="1:8" x14ac:dyDescent="0.2">
      <c r="A423" s="14">
        <v>637014</v>
      </c>
      <c r="B423" s="6" t="s">
        <v>321</v>
      </c>
      <c r="C423" s="15">
        <v>2200</v>
      </c>
      <c r="D423" s="25">
        <v>1639</v>
      </c>
      <c r="E423" s="15">
        <v>1639</v>
      </c>
      <c r="F423" s="16">
        <v>1639.24</v>
      </c>
      <c r="G423" s="16">
        <f t="shared" si="52"/>
        <v>100.01464307504575</v>
      </c>
      <c r="H423" s="3"/>
    </row>
    <row r="424" spans="1:8" x14ac:dyDescent="0.2">
      <c r="A424" s="14">
        <v>637014</v>
      </c>
      <c r="B424" s="6" t="s">
        <v>322</v>
      </c>
      <c r="C424" s="15">
        <v>3200</v>
      </c>
      <c r="D424" s="25">
        <v>2033</v>
      </c>
      <c r="E424" s="15">
        <v>2033</v>
      </c>
      <c r="F424" s="16">
        <v>2033</v>
      </c>
      <c r="G424" s="16">
        <f t="shared" si="52"/>
        <v>100</v>
      </c>
      <c r="H424" s="3"/>
    </row>
    <row r="425" spans="1:8" x14ac:dyDescent="0.2">
      <c r="A425" s="14">
        <v>637037</v>
      </c>
      <c r="B425" s="6" t="s">
        <v>323</v>
      </c>
      <c r="C425" s="15"/>
      <c r="D425" s="25">
        <v>6593</v>
      </c>
      <c r="E425" s="15">
        <v>6593</v>
      </c>
      <c r="F425" s="16">
        <v>6593</v>
      </c>
      <c r="G425" s="16">
        <f t="shared" si="52"/>
        <v>100</v>
      </c>
      <c r="H425" s="3"/>
    </row>
    <row r="426" spans="1:8" x14ac:dyDescent="0.2">
      <c r="A426" s="14">
        <v>633009</v>
      </c>
      <c r="B426" s="6" t="s">
        <v>324</v>
      </c>
      <c r="C426" s="15">
        <v>100</v>
      </c>
      <c r="D426" s="25">
        <v>133</v>
      </c>
      <c r="E426" s="15">
        <v>133</v>
      </c>
      <c r="F426" s="16">
        <v>132.72</v>
      </c>
      <c r="G426" s="16">
        <f t="shared" si="52"/>
        <v>99.789473684210535</v>
      </c>
      <c r="H426" s="3"/>
    </row>
    <row r="427" spans="1:8" x14ac:dyDescent="0.2">
      <c r="A427" s="14"/>
      <c r="B427" s="6" t="s">
        <v>325</v>
      </c>
      <c r="C427" s="15"/>
      <c r="D427" s="25">
        <v>642</v>
      </c>
      <c r="E427" s="15">
        <v>642</v>
      </c>
      <c r="F427" s="16">
        <v>641.70000000000005</v>
      </c>
      <c r="G427" s="16">
        <f t="shared" si="52"/>
        <v>99.953271028037392</v>
      </c>
      <c r="H427" s="3"/>
    </row>
    <row r="428" spans="1:8" x14ac:dyDescent="0.2">
      <c r="A428" s="14">
        <v>642007</v>
      </c>
      <c r="B428" s="6" t="s">
        <v>326</v>
      </c>
      <c r="C428" s="15">
        <v>4500</v>
      </c>
      <c r="D428" s="25">
        <v>0</v>
      </c>
      <c r="E428" s="15"/>
      <c r="F428" s="16"/>
      <c r="G428" s="16"/>
      <c r="H428" s="3"/>
    </row>
    <row r="429" spans="1:8" x14ac:dyDescent="0.2">
      <c r="A429" s="14">
        <v>642026</v>
      </c>
      <c r="B429" s="6" t="s">
        <v>327</v>
      </c>
      <c r="C429" s="15">
        <v>820</v>
      </c>
      <c r="D429" s="25">
        <v>730</v>
      </c>
      <c r="E429" s="15">
        <v>730</v>
      </c>
      <c r="F429" s="16">
        <v>730.4</v>
      </c>
      <c r="G429" s="16">
        <f t="shared" si="52"/>
        <v>100.05479452054796</v>
      </c>
      <c r="H429" s="3"/>
    </row>
    <row r="430" spans="1:8" x14ac:dyDescent="0.2">
      <c r="A430" s="17"/>
      <c r="B430" s="7"/>
      <c r="C430" s="15"/>
      <c r="D430" s="15"/>
      <c r="E430" s="15"/>
      <c r="F430" s="16"/>
      <c r="G430" s="16"/>
      <c r="H430" s="3"/>
    </row>
    <row r="431" spans="1:8" x14ac:dyDescent="0.2">
      <c r="A431" s="10"/>
      <c r="B431" s="11" t="s">
        <v>328</v>
      </c>
      <c r="C431" s="12">
        <f>C115+C175+C180+C183+C189+C194+C197+C206+C218+C220+C228+C239+C242+C248+C267+C275+C280+C290+C295+C298+C314+C319+C329+C365+C369+C377+C382+C390</f>
        <v>4369362</v>
      </c>
      <c r="D431" s="12">
        <f>D115+D175+D180+D183+D189+D194+D197+D206+D218+D220+D228+D239+D242+D248+D267+D275+D280+D290+D295+D298+D314+D319+D329+D365+D369+D377+D382+D390+D409+D414+D417</f>
        <v>5015546</v>
      </c>
      <c r="E431" s="12">
        <f>E115+E175+E180+E183+E189+E194+E197+E206+E218+E220+E228+E239+E242+E248+E267+E275+E280+E290+E295+E298+E314+E319+E329+E365+E369+E377+E382+E390</f>
        <v>4922218</v>
      </c>
      <c r="F431" s="13">
        <f>F115+F175+F180+F183+F189+F194+F197+F206+F218+F220+F228+F239+F242+F248+F267+F275+F280+F290+F295+F298+F314+F319+F329+F365+F369+F377+F382+F390+F409+F414+F417</f>
        <v>4594769.4700000007</v>
      </c>
      <c r="G431" s="13">
        <f t="shared" si="52"/>
        <v>93.347541088184244</v>
      </c>
      <c r="H431" s="3"/>
    </row>
    <row r="432" spans="1:8" x14ac:dyDescent="0.2">
      <c r="A432" s="11"/>
      <c r="B432" s="11"/>
      <c r="C432" s="15"/>
      <c r="D432" s="15"/>
      <c r="E432" s="15"/>
      <c r="F432" s="16"/>
      <c r="G432" s="16"/>
      <c r="H432" s="3"/>
    </row>
    <row r="433" spans="1:9" x14ac:dyDescent="0.2">
      <c r="A433" s="11" t="s">
        <v>467</v>
      </c>
      <c r="B433" s="11"/>
      <c r="C433" s="15"/>
      <c r="D433" s="15"/>
      <c r="E433" s="15"/>
      <c r="F433" s="16"/>
      <c r="G433" s="16"/>
      <c r="H433" s="3"/>
    </row>
    <row r="434" spans="1:9" x14ac:dyDescent="0.2">
      <c r="A434" s="20" t="s">
        <v>428</v>
      </c>
      <c r="B434" s="11" t="s">
        <v>329</v>
      </c>
      <c r="C434" s="12">
        <f t="shared" ref="C434" si="57">SUM(C435:C438)</f>
        <v>0</v>
      </c>
      <c r="D434" s="12">
        <f>SUM(D435:D438)</f>
        <v>9460</v>
      </c>
      <c r="E434" s="12">
        <v>9460</v>
      </c>
      <c r="F434" s="13">
        <f>F437</f>
        <v>9460</v>
      </c>
      <c r="G434" s="13">
        <f t="shared" si="52"/>
        <v>100</v>
      </c>
      <c r="H434" s="3"/>
    </row>
    <row r="435" spans="1:9" x14ac:dyDescent="0.2">
      <c r="A435" s="14">
        <v>711001</v>
      </c>
      <c r="B435" s="6" t="s">
        <v>330</v>
      </c>
      <c r="C435" s="15">
        <f>C437</f>
        <v>0</v>
      </c>
      <c r="D435" s="15">
        <v>0</v>
      </c>
      <c r="E435" s="15"/>
      <c r="F435" s="16"/>
      <c r="G435" s="16"/>
      <c r="H435" s="3"/>
    </row>
    <row r="436" spans="1:9" x14ac:dyDescent="0.2">
      <c r="A436" s="14" t="s">
        <v>468</v>
      </c>
      <c r="B436" s="6" t="s">
        <v>331</v>
      </c>
      <c r="C436" s="15">
        <v>0</v>
      </c>
      <c r="D436" s="15">
        <v>0</v>
      </c>
      <c r="E436" s="15"/>
      <c r="F436" s="16"/>
      <c r="G436" s="16"/>
      <c r="H436" s="3"/>
    </row>
    <row r="437" spans="1:9" x14ac:dyDescent="0.2">
      <c r="A437" s="14">
        <v>711001</v>
      </c>
      <c r="B437" s="6" t="s">
        <v>332</v>
      </c>
      <c r="C437" s="15">
        <f>C438</f>
        <v>0</v>
      </c>
      <c r="D437" s="15">
        <v>9460</v>
      </c>
      <c r="E437" s="12">
        <v>9460</v>
      </c>
      <c r="F437" s="13">
        <v>9460</v>
      </c>
      <c r="G437" s="13">
        <f t="shared" si="52"/>
        <v>100</v>
      </c>
      <c r="H437" s="3"/>
    </row>
    <row r="438" spans="1:9" x14ac:dyDescent="0.2">
      <c r="A438" s="14">
        <v>716000</v>
      </c>
      <c r="B438" s="6" t="s">
        <v>333</v>
      </c>
      <c r="C438" s="15">
        <f>C439</f>
        <v>0</v>
      </c>
      <c r="D438" s="15">
        <f t="shared" ref="D438" si="58">D439</f>
        <v>0</v>
      </c>
      <c r="E438" s="15"/>
      <c r="F438" s="16"/>
      <c r="G438" s="16"/>
      <c r="H438" s="3"/>
    </row>
    <row r="439" spans="1:9" x14ac:dyDescent="0.2">
      <c r="A439" s="14"/>
      <c r="B439" s="6"/>
      <c r="C439" s="15"/>
      <c r="D439" s="15"/>
      <c r="E439" s="15"/>
      <c r="F439" s="16"/>
      <c r="G439" s="16"/>
      <c r="H439" s="3"/>
    </row>
    <row r="440" spans="1:9" x14ac:dyDescent="0.2">
      <c r="A440" s="46" t="s">
        <v>469</v>
      </c>
      <c r="B440" s="11" t="s">
        <v>329</v>
      </c>
      <c r="C440" s="12">
        <f t="shared" ref="C440" si="59">SUM(C441+C442)</f>
        <v>50000</v>
      </c>
      <c r="D440" s="12">
        <f>SUM(D441+D442)</f>
        <v>0</v>
      </c>
      <c r="E440" s="12">
        <f>SUM(E441)</f>
        <v>0</v>
      </c>
      <c r="F440" s="13">
        <f>SUM(F441)</f>
        <v>4740</v>
      </c>
      <c r="G440" s="16"/>
      <c r="H440" s="3"/>
    </row>
    <row r="441" spans="1:9" x14ac:dyDescent="0.2">
      <c r="A441" s="17">
        <v>717002</v>
      </c>
      <c r="B441" s="6" t="s">
        <v>489</v>
      </c>
      <c r="C441" s="15">
        <v>50000</v>
      </c>
      <c r="D441" s="48">
        <v>0</v>
      </c>
      <c r="E441" s="48">
        <v>0</v>
      </c>
      <c r="F441" s="16">
        <v>4740</v>
      </c>
      <c r="G441" s="16"/>
      <c r="H441" s="3"/>
    </row>
    <row r="442" spans="1:9" x14ac:dyDescent="0.2">
      <c r="A442" s="14">
        <v>711001</v>
      </c>
      <c r="B442" s="6" t="s">
        <v>334</v>
      </c>
      <c r="C442" s="15">
        <f t="shared" ref="C442:D442" si="60">C443</f>
        <v>0</v>
      </c>
      <c r="D442" s="15">
        <f t="shared" si="60"/>
        <v>0</v>
      </c>
      <c r="E442" s="15">
        <v>0</v>
      </c>
      <c r="F442" s="16">
        <v>0</v>
      </c>
      <c r="G442" s="16"/>
      <c r="H442" s="3"/>
      <c r="I442" s="18"/>
    </row>
    <row r="443" spans="1:9" x14ac:dyDescent="0.2">
      <c r="A443" s="49"/>
      <c r="B443" s="6"/>
      <c r="C443" s="12"/>
      <c r="D443" s="12"/>
      <c r="E443" s="12"/>
      <c r="F443" s="13"/>
      <c r="G443" s="16"/>
      <c r="H443" s="3"/>
    </row>
    <row r="444" spans="1:9" x14ac:dyDescent="0.2">
      <c r="A444" s="49" t="s">
        <v>437</v>
      </c>
      <c r="B444" s="19" t="s">
        <v>162</v>
      </c>
      <c r="C444" s="32">
        <f>SUM(C445:C450)</f>
        <v>9400</v>
      </c>
      <c r="D444" s="32">
        <f>SUM(D445:D450)</f>
        <v>21887</v>
      </c>
      <c r="E444" s="32">
        <f>SUM(E445:E448)</f>
        <v>21887</v>
      </c>
      <c r="F444" s="34">
        <f>SUM(F445:F448)</f>
        <v>21155.440000000002</v>
      </c>
      <c r="G444" s="13">
        <f t="shared" si="52"/>
        <v>96.657559281765444</v>
      </c>
      <c r="H444" s="3"/>
    </row>
    <row r="445" spans="1:9" x14ac:dyDescent="0.2">
      <c r="A445" s="50">
        <v>717001</v>
      </c>
      <c r="B445" s="7" t="s">
        <v>335</v>
      </c>
      <c r="C445" s="15">
        <v>0</v>
      </c>
      <c r="D445" s="15">
        <v>12487</v>
      </c>
      <c r="E445" s="15">
        <v>12487</v>
      </c>
      <c r="F445" s="16">
        <v>11755.44</v>
      </c>
      <c r="G445" s="16">
        <f t="shared" si="52"/>
        <v>94.141427084167546</v>
      </c>
      <c r="H445" s="3"/>
    </row>
    <row r="446" spans="1:9" hidden="1" x14ac:dyDescent="0.2">
      <c r="A446" s="50">
        <v>713005</v>
      </c>
      <c r="B446" s="7" t="s">
        <v>336</v>
      </c>
      <c r="C446" s="15">
        <v>0</v>
      </c>
      <c r="D446" s="15">
        <v>0</v>
      </c>
      <c r="E446" s="15"/>
      <c r="F446" s="16"/>
      <c r="G446" s="16" t="e">
        <f t="shared" si="52"/>
        <v>#DIV/0!</v>
      </c>
      <c r="H446" s="3"/>
    </row>
    <row r="447" spans="1:9" x14ac:dyDescent="0.2">
      <c r="A447" s="6">
        <v>714001</v>
      </c>
      <c r="B447" s="22" t="s">
        <v>337</v>
      </c>
      <c r="C447" s="15">
        <v>5000</v>
      </c>
      <c r="D447" s="15">
        <v>5000</v>
      </c>
      <c r="E447" s="15">
        <v>5000</v>
      </c>
      <c r="F447" s="16">
        <v>5000</v>
      </c>
      <c r="G447" s="16">
        <f t="shared" si="52"/>
        <v>100</v>
      </c>
      <c r="H447" s="3"/>
    </row>
    <row r="448" spans="1:9" x14ac:dyDescent="0.2">
      <c r="A448" s="14">
        <v>713005</v>
      </c>
      <c r="B448" s="22" t="s">
        <v>338</v>
      </c>
      <c r="C448" s="15">
        <v>4400</v>
      </c>
      <c r="D448" s="15">
        <v>4400</v>
      </c>
      <c r="E448" s="15">
        <v>4400</v>
      </c>
      <c r="F448" s="16">
        <v>4400</v>
      </c>
      <c r="G448" s="16">
        <f t="shared" si="52"/>
        <v>100</v>
      </c>
      <c r="H448" s="3"/>
    </row>
    <row r="449" spans="1:8" x14ac:dyDescent="0.2">
      <c r="A449" s="14">
        <v>713005</v>
      </c>
      <c r="B449" s="22" t="s">
        <v>339</v>
      </c>
      <c r="C449" s="15">
        <f t="shared" ref="C449:D450" si="61">C450</f>
        <v>0</v>
      </c>
      <c r="D449" s="15">
        <f t="shared" si="61"/>
        <v>0</v>
      </c>
      <c r="E449" s="15"/>
      <c r="F449" s="16"/>
      <c r="G449" s="16"/>
      <c r="H449" s="3"/>
    </row>
    <row r="450" spans="1:8" x14ac:dyDescent="0.2">
      <c r="A450" s="14">
        <v>713003</v>
      </c>
      <c r="B450" s="22" t="s">
        <v>340</v>
      </c>
      <c r="C450" s="15">
        <f t="shared" si="61"/>
        <v>0</v>
      </c>
      <c r="D450" s="15">
        <f t="shared" si="61"/>
        <v>0</v>
      </c>
      <c r="E450" s="15"/>
      <c r="F450" s="16"/>
      <c r="G450" s="16"/>
      <c r="H450" s="3"/>
    </row>
    <row r="451" spans="1:8" x14ac:dyDescent="0.2">
      <c r="A451" s="51"/>
      <c r="B451" s="22"/>
      <c r="C451" s="12"/>
      <c r="D451" s="12"/>
      <c r="E451" s="12"/>
      <c r="F451" s="13"/>
      <c r="G451" s="16"/>
      <c r="H451" s="3"/>
    </row>
    <row r="452" spans="1:8" x14ac:dyDescent="0.2">
      <c r="A452" s="27" t="s">
        <v>470</v>
      </c>
      <c r="B452" s="11" t="s">
        <v>341</v>
      </c>
      <c r="C452" s="12">
        <f t="shared" ref="C452" si="62">SUM(C453:C462)</f>
        <v>132947</v>
      </c>
      <c r="D452" s="28">
        <f>SUM(D453:D462)</f>
        <v>135703</v>
      </c>
      <c r="E452" s="12">
        <f>SUM(E453:E461)</f>
        <v>135703</v>
      </c>
      <c r="F452" s="13">
        <f>SUM(F453:F461)</f>
        <v>133234.41</v>
      </c>
      <c r="G452" s="13">
        <f t="shared" si="52"/>
        <v>98.180887673817082</v>
      </c>
      <c r="H452" s="3"/>
    </row>
    <row r="453" spans="1:8" x14ac:dyDescent="0.2">
      <c r="A453" s="52" t="s">
        <v>471</v>
      </c>
      <c r="B453" s="7" t="s">
        <v>342</v>
      </c>
      <c r="C453" s="15">
        <v>17947</v>
      </c>
      <c r="D453" s="25">
        <v>34423</v>
      </c>
      <c r="E453" s="15">
        <v>34423</v>
      </c>
      <c r="F453" s="16">
        <v>34422.92</v>
      </c>
      <c r="G453" s="16">
        <f t="shared" si="52"/>
        <v>99.99976759724602</v>
      </c>
      <c r="H453" s="3"/>
    </row>
    <row r="454" spans="1:8" x14ac:dyDescent="0.2">
      <c r="A454" s="52" t="s">
        <v>471</v>
      </c>
      <c r="B454" s="7" t="s">
        <v>343</v>
      </c>
      <c r="C454" s="15"/>
      <c r="D454" s="25">
        <v>0</v>
      </c>
      <c r="E454" s="15"/>
      <c r="F454" s="16"/>
      <c r="G454" s="16"/>
      <c r="H454" s="3"/>
    </row>
    <row r="455" spans="1:8" x14ac:dyDescent="0.2">
      <c r="A455" s="14">
        <v>717002</v>
      </c>
      <c r="B455" s="6" t="s">
        <v>344</v>
      </c>
      <c r="C455" s="15">
        <v>50000</v>
      </c>
      <c r="D455" s="25">
        <v>36338</v>
      </c>
      <c r="E455" s="15">
        <v>36338</v>
      </c>
      <c r="F455" s="16">
        <v>35777.14</v>
      </c>
      <c r="G455" s="16">
        <f t="shared" si="52"/>
        <v>98.456546865540204</v>
      </c>
      <c r="H455" s="3"/>
    </row>
    <row r="456" spans="1:8" x14ac:dyDescent="0.2">
      <c r="A456" s="14">
        <v>717002</v>
      </c>
      <c r="B456" s="6" t="s">
        <v>345</v>
      </c>
      <c r="C456" s="15"/>
      <c r="D456" s="25">
        <v>35942</v>
      </c>
      <c r="E456" s="15">
        <v>35942</v>
      </c>
      <c r="F456" s="16">
        <v>35942</v>
      </c>
      <c r="G456" s="16">
        <f t="shared" ref="G456:G518" si="63">F456/E456*100</f>
        <v>100</v>
      </c>
      <c r="H456" s="3"/>
    </row>
    <row r="457" spans="1:8" x14ac:dyDescent="0.2">
      <c r="A457" s="14">
        <v>717002</v>
      </c>
      <c r="B457" s="6" t="s">
        <v>346</v>
      </c>
      <c r="C457" s="15"/>
      <c r="D457" s="25">
        <v>6000</v>
      </c>
      <c r="E457" s="15">
        <v>6000</v>
      </c>
      <c r="F457" s="16">
        <v>5794.19</v>
      </c>
      <c r="G457" s="16">
        <f t="shared" si="63"/>
        <v>96.569833333333321</v>
      </c>
      <c r="H457" s="3"/>
    </row>
    <row r="458" spans="1:8" x14ac:dyDescent="0.2">
      <c r="A458" s="14">
        <v>717002</v>
      </c>
      <c r="B458" s="6" t="s">
        <v>347</v>
      </c>
      <c r="C458" s="15"/>
      <c r="D458" s="25">
        <v>6000</v>
      </c>
      <c r="E458" s="15">
        <v>6000</v>
      </c>
      <c r="F458" s="16">
        <v>4865.54</v>
      </c>
      <c r="G458" s="16">
        <f t="shared" si="63"/>
        <v>81.092333333333329</v>
      </c>
      <c r="H458" s="3"/>
    </row>
    <row r="459" spans="1:8" x14ac:dyDescent="0.2">
      <c r="A459" s="14">
        <v>717002</v>
      </c>
      <c r="B459" s="6" t="s">
        <v>348</v>
      </c>
      <c r="C459" s="15"/>
      <c r="D459" s="25">
        <v>17000</v>
      </c>
      <c r="E459" s="15">
        <v>17000</v>
      </c>
      <c r="F459" s="16">
        <v>16432.62</v>
      </c>
      <c r="G459" s="16">
        <f t="shared" si="63"/>
        <v>96.66247058823528</v>
      </c>
      <c r="H459" s="3"/>
    </row>
    <row r="460" spans="1:8" x14ac:dyDescent="0.2">
      <c r="A460" s="14">
        <v>717002</v>
      </c>
      <c r="B460" s="6" t="s">
        <v>349</v>
      </c>
      <c r="C460" s="15"/>
      <c r="D460" s="25">
        <v>0</v>
      </c>
      <c r="E460" s="15"/>
      <c r="F460" s="16"/>
      <c r="G460" s="16"/>
      <c r="H460" s="3"/>
    </row>
    <row r="461" spans="1:8" x14ac:dyDescent="0.2">
      <c r="A461" s="14">
        <v>717002</v>
      </c>
      <c r="B461" s="6" t="s">
        <v>350</v>
      </c>
      <c r="C461" s="15">
        <v>65000</v>
      </c>
      <c r="D461" s="25">
        <v>0</v>
      </c>
      <c r="E461" s="15">
        <v>0</v>
      </c>
      <c r="F461" s="16">
        <v>0</v>
      </c>
      <c r="G461" s="16"/>
      <c r="H461" s="3"/>
    </row>
    <row r="462" spans="1:8" x14ac:dyDescent="0.2">
      <c r="A462" s="14" t="s">
        <v>472</v>
      </c>
      <c r="B462" s="6" t="s">
        <v>351</v>
      </c>
      <c r="C462" s="15">
        <f t="shared" ref="C462:D462" si="64">C463</f>
        <v>0</v>
      </c>
      <c r="D462" s="25">
        <f t="shared" si="64"/>
        <v>0</v>
      </c>
      <c r="E462" s="15"/>
      <c r="F462" s="16"/>
      <c r="G462" s="16"/>
      <c r="H462" s="3"/>
    </row>
    <row r="463" spans="1:8" x14ac:dyDescent="0.2">
      <c r="A463" s="29"/>
      <c r="B463" s="22"/>
      <c r="C463" s="12"/>
      <c r="D463" s="12"/>
      <c r="E463" s="12"/>
      <c r="F463" s="13"/>
      <c r="G463" s="16"/>
      <c r="H463" s="3"/>
    </row>
    <row r="464" spans="1:8" x14ac:dyDescent="0.2">
      <c r="A464" s="27" t="s">
        <v>473</v>
      </c>
      <c r="B464" s="11" t="s">
        <v>352</v>
      </c>
      <c r="C464" s="12">
        <f t="shared" ref="C464" si="65">SUM(C465:C466)</f>
        <v>0</v>
      </c>
      <c r="D464" s="12">
        <f>SUM(D465:D466)</f>
        <v>0</v>
      </c>
      <c r="E464" s="12"/>
      <c r="F464" s="13"/>
      <c r="G464" s="16">
        <v>0</v>
      </c>
      <c r="H464" s="3"/>
    </row>
    <row r="465" spans="1:9" x14ac:dyDescent="0.2">
      <c r="A465" s="29" t="s">
        <v>474</v>
      </c>
      <c r="B465" s="6" t="s">
        <v>353</v>
      </c>
      <c r="C465" s="15"/>
      <c r="D465" s="15"/>
      <c r="E465" s="15"/>
      <c r="F465" s="16"/>
      <c r="G465" s="16"/>
      <c r="H465" s="3"/>
    </row>
    <row r="466" spans="1:9" x14ac:dyDescent="0.2">
      <c r="A466" s="29" t="s">
        <v>472</v>
      </c>
      <c r="B466" s="6" t="s">
        <v>354</v>
      </c>
      <c r="C466" s="15">
        <f t="shared" ref="C466:D466" si="66">C467</f>
        <v>0</v>
      </c>
      <c r="D466" s="15">
        <f t="shared" si="66"/>
        <v>0</v>
      </c>
      <c r="E466" s="15"/>
      <c r="F466" s="16"/>
      <c r="G466" s="16">
        <v>0</v>
      </c>
      <c r="H466" s="3"/>
    </row>
    <row r="467" spans="1:9" x14ac:dyDescent="0.2">
      <c r="A467" s="17"/>
      <c r="B467" s="7"/>
      <c r="C467" s="12"/>
      <c r="D467" s="12"/>
      <c r="E467" s="12"/>
      <c r="F467" s="13"/>
      <c r="G467" s="16"/>
      <c r="H467" s="3"/>
    </row>
    <row r="468" spans="1:9" x14ac:dyDescent="0.2">
      <c r="A468" s="20" t="s">
        <v>445</v>
      </c>
      <c r="B468" s="11" t="s">
        <v>189</v>
      </c>
      <c r="C468" s="12">
        <f>SUM(C469:C484)</f>
        <v>1387362</v>
      </c>
      <c r="D468" s="28">
        <f>SUM(D469:D484)</f>
        <v>22208</v>
      </c>
      <c r="E468" s="12">
        <f>SUM(E469:E481)</f>
        <v>19108</v>
      </c>
      <c r="F468" s="13">
        <f>SUM(F469:F481)</f>
        <v>15832.84</v>
      </c>
      <c r="G468" s="13">
        <f t="shared" si="63"/>
        <v>82.859744609587608</v>
      </c>
      <c r="H468" s="3"/>
    </row>
    <row r="469" spans="1:9" x14ac:dyDescent="0.2">
      <c r="A469" s="14" t="s">
        <v>474</v>
      </c>
      <c r="B469" s="6" t="s">
        <v>355</v>
      </c>
      <c r="C469" s="15">
        <v>95906</v>
      </c>
      <c r="D469" s="25">
        <v>0</v>
      </c>
      <c r="E469" s="15">
        <v>0</v>
      </c>
      <c r="F469" s="16">
        <v>0</v>
      </c>
      <c r="G469" s="16"/>
      <c r="H469" s="3"/>
    </row>
    <row r="470" spans="1:9" x14ac:dyDescent="0.2">
      <c r="A470" s="14" t="s">
        <v>474</v>
      </c>
      <c r="B470" s="6" t="s">
        <v>356</v>
      </c>
      <c r="C470" s="15">
        <v>1180976</v>
      </c>
      <c r="D470" s="25">
        <v>0</v>
      </c>
      <c r="E470" s="15"/>
      <c r="F470" s="16"/>
      <c r="G470" s="16"/>
      <c r="H470" s="3"/>
    </row>
    <row r="471" spans="1:9" x14ac:dyDescent="0.2">
      <c r="A471" s="14" t="s">
        <v>474</v>
      </c>
      <c r="B471" s="6" t="s">
        <v>357</v>
      </c>
      <c r="C471" s="15">
        <v>84240</v>
      </c>
      <c r="D471" s="25">
        <v>0</v>
      </c>
      <c r="E471" s="15"/>
      <c r="F471" s="16"/>
      <c r="G471" s="16"/>
      <c r="H471" s="3"/>
    </row>
    <row r="472" spans="1:9" x14ac:dyDescent="0.2">
      <c r="A472" s="14">
        <v>716</v>
      </c>
      <c r="B472" s="6" t="s">
        <v>358</v>
      </c>
      <c r="C472" s="15"/>
      <c r="D472" s="25">
        <v>570</v>
      </c>
      <c r="E472" s="15">
        <v>570</v>
      </c>
      <c r="F472" s="16">
        <v>570</v>
      </c>
      <c r="G472" s="16">
        <f t="shared" si="63"/>
        <v>100</v>
      </c>
      <c r="H472" s="3"/>
    </row>
    <row r="473" spans="1:9" x14ac:dyDescent="0.2">
      <c r="A473" s="14">
        <v>716</v>
      </c>
      <c r="B473" s="6" t="s">
        <v>359</v>
      </c>
      <c r="C473" s="15">
        <v>0</v>
      </c>
      <c r="D473" s="25">
        <v>600</v>
      </c>
      <c r="E473" s="15">
        <v>600</v>
      </c>
      <c r="F473" s="16">
        <v>550</v>
      </c>
      <c r="G473" s="16">
        <f t="shared" si="63"/>
        <v>91.666666666666657</v>
      </c>
      <c r="H473" s="3"/>
    </row>
    <row r="474" spans="1:9" x14ac:dyDescent="0.2">
      <c r="A474" s="14">
        <v>716</v>
      </c>
      <c r="B474" s="6" t="s">
        <v>360</v>
      </c>
      <c r="C474" s="15"/>
      <c r="D474" s="25">
        <v>800</v>
      </c>
      <c r="E474" s="15">
        <v>800</v>
      </c>
      <c r="F474" s="16">
        <v>750</v>
      </c>
      <c r="G474" s="16">
        <f t="shared" si="63"/>
        <v>93.75</v>
      </c>
      <c r="H474" s="3"/>
    </row>
    <row r="475" spans="1:9" x14ac:dyDescent="0.2">
      <c r="A475" s="14">
        <v>716</v>
      </c>
      <c r="B475" s="6" t="s">
        <v>361</v>
      </c>
      <c r="C475" s="15">
        <v>0</v>
      </c>
      <c r="D475" s="25">
        <v>0</v>
      </c>
      <c r="E475" s="15"/>
      <c r="F475" s="16"/>
      <c r="G475" s="16"/>
      <c r="H475" s="3"/>
    </row>
    <row r="476" spans="1:9" x14ac:dyDescent="0.2">
      <c r="A476" s="14">
        <v>711005</v>
      </c>
      <c r="B476" s="6" t="s">
        <v>362</v>
      </c>
      <c r="C476" s="15">
        <v>15000</v>
      </c>
      <c r="D476" s="25">
        <v>5000</v>
      </c>
      <c r="E476" s="15">
        <v>5000</v>
      </c>
      <c r="F476" s="16">
        <v>2043.29</v>
      </c>
      <c r="G476" s="16">
        <f t="shared" si="63"/>
        <v>40.865799999999993</v>
      </c>
      <c r="H476" s="3"/>
      <c r="I476" s="18"/>
    </row>
    <row r="477" spans="1:9" x14ac:dyDescent="0.2">
      <c r="A477" s="14">
        <v>711005</v>
      </c>
      <c r="B477" s="6" t="s">
        <v>363</v>
      </c>
      <c r="C477" s="15"/>
      <c r="D477" s="25">
        <v>4000</v>
      </c>
      <c r="E477" s="15">
        <v>4000</v>
      </c>
      <c r="F477" s="16">
        <v>4000</v>
      </c>
      <c r="G477" s="16">
        <f t="shared" si="63"/>
        <v>100</v>
      </c>
      <c r="H477" s="3"/>
    </row>
    <row r="478" spans="1:9" x14ac:dyDescent="0.2">
      <c r="A478" s="14">
        <v>716000</v>
      </c>
      <c r="B478" s="6" t="s">
        <v>364</v>
      </c>
      <c r="C478" s="15">
        <v>5000</v>
      </c>
      <c r="D478" s="25">
        <v>5000</v>
      </c>
      <c r="E478" s="15">
        <v>5000</v>
      </c>
      <c r="F478" s="16">
        <v>4800</v>
      </c>
      <c r="G478" s="16">
        <f t="shared" si="63"/>
        <v>96</v>
      </c>
      <c r="H478" s="3"/>
    </row>
    <row r="479" spans="1:9" x14ac:dyDescent="0.2">
      <c r="A479" s="14">
        <v>716000</v>
      </c>
      <c r="B479" s="6" t="s">
        <v>365</v>
      </c>
      <c r="C479" s="15">
        <v>6240</v>
      </c>
      <c r="D479" s="25">
        <v>0</v>
      </c>
      <c r="E479" s="15"/>
      <c r="F479" s="16"/>
      <c r="G479" s="16"/>
      <c r="H479" s="3"/>
    </row>
    <row r="480" spans="1:9" x14ac:dyDescent="0.2">
      <c r="A480" s="14">
        <v>712002</v>
      </c>
      <c r="B480" s="6" t="s">
        <v>366</v>
      </c>
      <c r="C480" s="15"/>
      <c r="D480" s="25">
        <v>0</v>
      </c>
      <c r="E480" s="15"/>
      <c r="F480" s="16"/>
      <c r="G480" s="16"/>
      <c r="H480" s="3"/>
    </row>
    <row r="481" spans="1:10" x14ac:dyDescent="0.2">
      <c r="A481" s="14">
        <v>717001</v>
      </c>
      <c r="B481" s="6" t="s">
        <v>367</v>
      </c>
      <c r="C481" s="15"/>
      <c r="D481" s="25">
        <v>3138</v>
      </c>
      <c r="E481" s="15">
        <v>3138</v>
      </c>
      <c r="F481" s="16">
        <v>3119.55</v>
      </c>
      <c r="G481" s="16">
        <f t="shared" si="63"/>
        <v>99.412045889101336</v>
      </c>
      <c r="H481" s="3"/>
    </row>
    <row r="482" spans="1:10" hidden="1" x14ac:dyDescent="0.2">
      <c r="A482" s="14">
        <v>717001</v>
      </c>
      <c r="B482" s="6" t="s">
        <v>368</v>
      </c>
      <c r="C482" s="15"/>
      <c r="D482" s="25">
        <v>3100</v>
      </c>
      <c r="E482" s="15"/>
      <c r="F482" s="16"/>
      <c r="G482" s="16" t="e">
        <f t="shared" si="63"/>
        <v>#DIV/0!</v>
      </c>
      <c r="H482" s="3"/>
    </row>
    <row r="483" spans="1:10" x14ac:dyDescent="0.2">
      <c r="A483" s="14">
        <v>717002</v>
      </c>
      <c r="B483" s="6" t="s">
        <v>369</v>
      </c>
      <c r="C483" s="15"/>
      <c r="D483" s="25">
        <v>0</v>
      </c>
      <c r="E483" s="15"/>
      <c r="F483" s="16"/>
      <c r="G483" s="16"/>
      <c r="H483" s="3"/>
      <c r="J483" s="18"/>
    </row>
    <row r="484" spans="1:10" x14ac:dyDescent="0.2">
      <c r="A484" s="14">
        <v>717003</v>
      </c>
      <c r="B484" s="6" t="s">
        <v>370</v>
      </c>
      <c r="C484" s="15">
        <v>0</v>
      </c>
      <c r="D484" s="25">
        <v>0</v>
      </c>
      <c r="E484" s="15"/>
      <c r="F484" s="16"/>
      <c r="G484" s="16"/>
      <c r="H484" s="3"/>
    </row>
    <row r="485" spans="1:10" x14ac:dyDescent="0.2">
      <c r="A485" s="14"/>
      <c r="B485" s="6"/>
      <c r="C485" s="12"/>
      <c r="D485" s="12"/>
      <c r="E485" s="12"/>
      <c r="F485" s="13"/>
      <c r="G485" s="16"/>
      <c r="H485" s="3"/>
    </row>
    <row r="486" spans="1:10" x14ac:dyDescent="0.2">
      <c r="A486" s="20" t="s">
        <v>446</v>
      </c>
      <c r="B486" s="19" t="s">
        <v>205</v>
      </c>
      <c r="C486" s="5">
        <f t="shared" ref="C486" si="67">SUM(C487:C489)</f>
        <v>0</v>
      </c>
      <c r="D486" s="5">
        <f>SUM(D487:D489)</f>
        <v>0</v>
      </c>
      <c r="E486" s="5"/>
      <c r="F486" s="13"/>
      <c r="G486" s="16">
        <v>0</v>
      </c>
      <c r="H486" s="3"/>
    </row>
    <row r="487" spans="1:10" x14ac:dyDescent="0.2">
      <c r="A487" s="21">
        <v>717000</v>
      </c>
      <c r="B487" s="22" t="s">
        <v>371</v>
      </c>
      <c r="C487" s="15">
        <f t="shared" ref="C487" si="68">C489</f>
        <v>0</v>
      </c>
      <c r="D487" s="15">
        <f>D489</f>
        <v>0</v>
      </c>
      <c r="E487" s="15"/>
      <c r="F487" s="16"/>
      <c r="G487" s="16">
        <v>0</v>
      </c>
      <c r="H487" s="3"/>
    </row>
    <row r="488" spans="1:10" x14ac:dyDescent="0.2">
      <c r="A488" s="21">
        <v>717002</v>
      </c>
      <c r="B488" s="22" t="s">
        <v>372</v>
      </c>
      <c r="C488" s="15">
        <v>0</v>
      </c>
      <c r="D488" s="15">
        <v>0</v>
      </c>
      <c r="E488" s="15"/>
      <c r="F488" s="16"/>
      <c r="G488" s="16">
        <v>0</v>
      </c>
      <c r="H488" s="3"/>
    </row>
    <row r="489" spans="1:10" x14ac:dyDescent="0.2">
      <c r="A489" s="14">
        <v>717001</v>
      </c>
      <c r="B489" s="6" t="s">
        <v>373</v>
      </c>
      <c r="C489" s="15">
        <f t="shared" ref="C489:D489" si="69">C490</f>
        <v>0</v>
      </c>
      <c r="D489" s="15">
        <f t="shared" si="69"/>
        <v>0</v>
      </c>
      <c r="E489" s="15"/>
      <c r="F489" s="16"/>
      <c r="G489" s="16">
        <v>0</v>
      </c>
      <c r="H489" s="3"/>
    </row>
    <row r="490" spans="1:10" x14ac:dyDescent="0.2">
      <c r="A490" s="14"/>
      <c r="B490" s="6"/>
      <c r="C490" s="12"/>
      <c r="D490" s="12"/>
      <c r="E490" s="12"/>
      <c r="F490" s="13"/>
      <c r="G490" s="16"/>
      <c r="H490" s="3"/>
    </row>
    <row r="491" spans="1:10" x14ac:dyDescent="0.2">
      <c r="A491" s="20" t="s">
        <v>450</v>
      </c>
      <c r="B491" s="19" t="s">
        <v>223</v>
      </c>
      <c r="C491" s="5">
        <f t="shared" ref="C491" si="70">SUM(C492:C496)</f>
        <v>284126</v>
      </c>
      <c r="D491" s="28">
        <f>SUM(D492:D496)</f>
        <v>266849</v>
      </c>
      <c r="E491" s="12">
        <f>SUM(E493:E495)</f>
        <v>266849</v>
      </c>
      <c r="F491" s="13">
        <f>SUM(F492:F495)</f>
        <v>268501.8</v>
      </c>
      <c r="G491" s="16">
        <f t="shared" si="63"/>
        <v>100.61937650131722</v>
      </c>
      <c r="H491" s="3"/>
    </row>
    <row r="492" spans="1:10" x14ac:dyDescent="0.2">
      <c r="A492" s="21">
        <v>713005</v>
      </c>
      <c r="B492" s="22" t="s">
        <v>374</v>
      </c>
      <c r="C492" s="15">
        <v>134126</v>
      </c>
      <c r="D492" s="25">
        <v>0</v>
      </c>
      <c r="E492" s="15">
        <v>0</v>
      </c>
      <c r="F492" s="16">
        <v>0</v>
      </c>
      <c r="G492" s="16"/>
      <c r="H492" s="3"/>
    </row>
    <row r="493" spans="1:10" x14ac:dyDescent="0.2">
      <c r="A493" s="21">
        <v>721001</v>
      </c>
      <c r="B493" s="22" t="s">
        <v>375</v>
      </c>
      <c r="C493" s="15"/>
      <c r="D493" s="25">
        <v>119849</v>
      </c>
      <c r="E493" s="15">
        <v>119849</v>
      </c>
      <c r="F493" s="16">
        <v>119849</v>
      </c>
      <c r="G493" s="16">
        <f t="shared" si="63"/>
        <v>100</v>
      </c>
      <c r="H493" s="3"/>
    </row>
    <row r="494" spans="1:10" x14ac:dyDescent="0.2">
      <c r="A494" s="14">
        <v>717</v>
      </c>
      <c r="B494" s="6" t="s">
        <v>376</v>
      </c>
      <c r="C494" s="15">
        <v>150000</v>
      </c>
      <c r="D494" s="25">
        <v>0</v>
      </c>
      <c r="E494" s="15">
        <v>133456</v>
      </c>
      <c r="F494" s="16">
        <v>134375.79999999999</v>
      </c>
      <c r="G494" s="16">
        <f t="shared" si="63"/>
        <v>100.68921592135234</v>
      </c>
      <c r="H494" s="3"/>
    </row>
    <row r="495" spans="1:10" x14ac:dyDescent="0.2">
      <c r="A495" s="14">
        <v>717002</v>
      </c>
      <c r="B495" s="6" t="s">
        <v>377</v>
      </c>
      <c r="C495" s="15"/>
      <c r="D495" s="25">
        <v>147000</v>
      </c>
      <c r="E495" s="15">
        <v>13544</v>
      </c>
      <c r="F495" s="16">
        <v>14277</v>
      </c>
      <c r="G495" s="16">
        <f t="shared" si="63"/>
        <v>105.41199054932073</v>
      </c>
      <c r="H495" s="3"/>
    </row>
    <row r="496" spans="1:10" x14ac:dyDescent="0.2">
      <c r="A496" s="20"/>
      <c r="B496" s="22" t="s">
        <v>378</v>
      </c>
      <c r="C496" s="15">
        <f>C500</f>
        <v>0</v>
      </c>
      <c r="D496" s="15">
        <v>0</v>
      </c>
      <c r="E496" s="15"/>
      <c r="F496" s="16"/>
      <c r="G496" s="16"/>
      <c r="H496" s="3"/>
    </row>
    <row r="497" spans="1:8" x14ac:dyDescent="0.2">
      <c r="A497" s="20"/>
      <c r="B497" s="22"/>
      <c r="C497" s="15"/>
      <c r="D497" s="15"/>
      <c r="E497" s="15"/>
      <c r="F497" s="16"/>
      <c r="G497" s="16"/>
      <c r="H497" s="3"/>
    </row>
    <row r="498" spans="1:8" x14ac:dyDescent="0.2">
      <c r="A498" s="20" t="s">
        <v>452</v>
      </c>
      <c r="B498" s="19" t="s">
        <v>229</v>
      </c>
      <c r="C498" s="12">
        <v>0</v>
      </c>
      <c r="D498" s="12">
        <f>SUM(D499:D500)</f>
        <v>0</v>
      </c>
      <c r="E498" s="12"/>
      <c r="F498" s="13"/>
      <c r="G498" s="16"/>
      <c r="H498" s="3"/>
    </row>
    <row r="499" spans="1:8" x14ac:dyDescent="0.2">
      <c r="A499" s="21">
        <v>717002</v>
      </c>
      <c r="B499" s="22" t="s">
        <v>379</v>
      </c>
      <c r="C499" s="15">
        <v>0</v>
      </c>
      <c r="D499" s="15">
        <v>0</v>
      </c>
      <c r="E499" s="15"/>
      <c r="F499" s="16"/>
      <c r="G499" s="16"/>
      <c r="H499" s="3"/>
    </row>
    <row r="500" spans="1:8" x14ac:dyDescent="0.2">
      <c r="A500" s="14">
        <v>717002</v>
      </c>
      <c r="B500" s="6" t="s">
        <v>380</v>
      </c>
      <c r="C500" s="15"/>
      <c r="D500" s="15">
        <v>0</v>
      </c>
      <c r="E500" s="15"/>
      <c r="F500" s="16"/>
      <c r="G500" s="16"/>
      <c r="H500" s="3"/>
    </row>
    <row r="501" spans="1:8" x14ac:dyDescent="0.2">
      <c r="A501" s="10"/>
      <c r="B501" s="6"/>
      <c r="C501" s="12"/>
      <c r="D501" s="12"/>
      <c r="E501" s="12"/>
      <c r="F501" s="13"/>
      <c r="G501" s="16"/>
      <c r="H501" s="3"/>
    </row>
    <row r="502" spans="1:8" x14ac:dyDescent="0.2">
      <c r="A502" s="20" t="s">
        <v>456</v>
      </c>
      <c r="B502" s="11" t="s">
        <v>381</v>
      </c>
      <c r="C502" s="12">
        <f t="shared" ref="C502" si="71">SUM(C503:C506)</f>
        <v>0</v>
      </c>
      <c r="D502" s="12">
        <f>SUM(D503:D506)</f>
        <v>0</v>
      </c>
      <c r="E502" s="12"/>
      <c r="F502" s="13"/>
      <c r="G502" s="16"/>
      <c r="H502" s="3"/>
    </row>
    <row r="503" spans="1:8" x14ac:dyDescent="0.2">
      <c r="A503" s="21">
        <v>717000</v>
      </c>
      <c r="B503" s="6" t="s">
        <v>382</v>
      </c>
      <c r="C503" s="15">
        <f t="shared" ref="C503:D503" si="72">C504</f>
        <v>0</v>
      </c>
      <c r="D503" s="15">
        <f t="shared" si="72"/>
        <v>0</v>
      </c>
      <c r="E503" s="15"/>
      <c r="F503" s="16"/>
      <c r="G503" s="16"/>
      <c r="H503" s="3"/>
    </row>
    <row r="504" spans="1:8" x14ac:dyDescent="0.2">
      <c r="A504" s="21">
        <v>717000</v>
      </c>
      <c r="B504" s="6" t="s">
        <v>383</v>
      </c>
      <c r="C504" s="15">
        <f t="shared" ref="C504" si="73">C506</f>
        <v>0</v>
      </c>
      <c r="D504" s="15">
        <f>D506</f>
        <v>0</v>
      </c>
      <c r="E504" s="15"/>
      <c r="F504" s="16"/>
      <c r="G504" s="16"/>
      <c r="H504" s="3"/>
    </row>
    <row r="505" spans="1:8" x14ac:dyDescent="0.2">
      <c r="A505" s="21" t="s">
        <v>474</v>
      </c>
      <c r="B505" s="6" t="s">
        <v>384</v>
      </c>
      <c r="C505" s="15"/>
      <c r="D505" s="15"/>
      <c r="E505" s="15"/>
      <c r="F505" s="16"/>
      <c r="G505" s="16"/>
      <c r="H505" s="3"/>
    </row>
    <row r="506" spans="1:8" x14ac:dyDescent="0.2">
      <c r="A506" s="21">
        <v>717000</v>
      </c>
      <c r="B506" s="6" t="s">
        <v>385</v>
      </c>
      <c r="C506" s="15">
        <f t="shared" ref="C506:D506" si="74">C507</f>
        <v>0</v>
      </c>
      <c r="D506" s="15">
        <f t="shared" si="74"/>
        <v>0</v>
      </c>
      <c r="E506" s="15"/>
      <c r="F506" s="16"/>
      <c r="G506" s="16"/>
      <c r="H506" s="3"/>
    </row>
    <row r="507" spans="1:8" x14ac:dyDescent="0.2">
      <c r="A507" s="20"/>
      <c r="B507" s="6"/>
      <c r="C507" s="12"/>
      <c r="D507" s="12"/>
      <c r="E507" s="12"/>
      <c r="F507" s="13"/>
      <c r="G507" s="16"/>
      <c r="H507" s="3"/>
    </row>
    <row r="508" spans="1:8" x14ac:dyDescent="0.2">
      <c r="A508" s="20" t="s">
        <v>457</v>
      </c>
      <c r="B508" s="19" t="s">
        <v>252</v>
      </c>
      <c r="C508" s="12">
        <f t="shared" ref="C508" si="75">SUM(C509:C512)</f>
        <v>0</v>
      </c>
      <c r="D508" s="12">
        <f>SUM(D509:D512)</f>
        <v>1943</v>
      </c>
      <c r="E508" s="12">
        <f>SUM(E509:E512)</f>
        <v>1943</v>
      </c>
      <c r="F508" s="13">
        <f>SUM(F509:F512)</f>
        <v>1943</v>
      </c>
      <c r="G508" s="13">
        <f t="shared" si="63"/>
        <v>100</v>
      </c>
      <c r="H508" s="3"/>
    </row>
    <row r="509" spans="1:8" x14ac:dyDescent="0.2">
      <c r="A509" s="17">
        <v>717000</v>
      </c>
      <c r="B509" s="7" t="s">
        <v>386</v>
      </c>
      <c r="C509" s="15">
        <f>C510</f>
        <v>0</v>
      </c>
      <c r="D509" s="15">
        <v>0</v>
      </c>
      <c r="E509" s="15">
        <v>0</v>
      </c>
      <c r="F509" s="16">
        <v>0</v>
      </c>
      <c r="G509" s="16"/>
      <c r="H509" s="3"/>
    </row>
    <row r="510" spans="1:8" x14ac:dyDescent="0.2">
      <c r="A510" s="17">
        <v>717000</v>
      </c>
      <c r="B510" s="7" t="s">
        <v>387</v>
      </c>
      <c r="C510" s="15">
        <f>C512</f>
        <v>0</v>
      </c>
      <c r="D510" s="15">
        <v>0</v>
      </c>
      <c r="E510" s="15">
        <v>0</v>
      </c>
      <c r="F510" s="16">
        <v>0</v>
      </c>
      <c r="G510" s="16"/>
      <c r="H510" s="3"/>
    </row>
    <row r="511" spans="1:8" x14ac:dyDescent="0.2">
      <c r="A511" s="17" t="s">
        <v>474</v>
      </c>
      <c r="B511" s="7" t="s">
        <v>388</v>
      </c>
      <c r="C511" s="15"/>
      <c r="D511" s="15"/>
      <c r="E511" s="15"/>
      <c r="F511" s="16"/>
      <c r="G511" s="16"/>
      <c r="H511" s="3"/>
    </row>
    <row r="512" spans="1:8" x14ac:dyDescent="0.2">
      <c r="A512" s="21">
        <v>717002</v>
      </c>
      <c r="B512" s="22" t="s">
        <v>389</v>
      </c>
      <c r="C512" s="15">
        <f>C519</f>
        <v>0</v>
      </c>
      <c r="D512" s="15">
        <v>1943</v>
      </c>
      <c r="E512" s="15">
        <v>1943</v>
      </c>
      <c r="F512" s="16">
        <v>1943</v>
      </c>
      <c r="G512" s="16">
        <f t="shared" si="63"/>
        <v>100</v>
      </c>
      <c r="H512" s="3"/>
    </row>
    <row r="513" spans="1:8" x14ac:dyDescent="0.2">
      <c r="A513" s="21"/>
      <c r="B513" s="22"/>
      <c r="C513" s="15"/>
      <c r="D513" s="15"/>
      <c r="E513" s="15"/>
      <c r="F513" s="16"/>
      <c r="G513" s="16"/>
      <c r="H513" s="3"/>
    </row>
    <row r="514" spans="1:8" x14ac:dyDescent="0.2">
      <c r="A514" s="20" t="s">
        <v>461</v>
      </c>
      <c r="B514" s="19" t="s">
        <v>298</v>
      </c>
      <c r="C514" s="12">
        <v>0</v>
      </c>
      <c r="D514" s="12">
        <f>D515</f>
        <v>1250350</v>
      </c>
      <c r="E514" s="12"/>
      <c r="F514" s="13"/>
      <c r="G514" s="16"/>
      <c r="H514" s="53"/>
    </row>
    <row r="515" spans="1:8" x14ac:dyDescent="0.2">
      <c r="A515" s="20" t="s">
        <v>462</v>
      </c>
      <c r="B515" s="19" t="s">
        <v>390</v>
      </c>
      <c r="C515" s="12">
        <v>0</v>
      </c>
      <c r="D515" s="12">
        <f>SUM(D516:D518)</f>
        <v>1250350</v>
      </c>
      <c r="E515" s="12">
        <f>SUM(E516:E518)</f>
        <v>1250350</v>
      </c>
      <c r="F515" s="13">
        <f>SUM(F516:F518)</f>
        <v>1142991.4699999997</v>
      </c>
      <c r="G515" s="13">
        <f t="shared" si="63"/>
        <v>91.413721757907766</v>
      </c>
      <c r="H515" s="53"/>
    </row>
    <row r="516" spans="1:8" x14ac:dyDescent="0.2">
      <c r="A516" s="21" t="s">
        <v>474</v>
      </c>
      <c r="B516" s="22" t="s">
        <v>391</v>
      </c>
      <c r="C516" s="15"/>
      <c r="D516" s="15">
        <v>1159870</v>
      </c>
      <c r="E516" s="15">
        <v>388673</v>
      </c>
      <c r="F516" s="16">
        <v>388672.35</v>
      </c>
      <c r="G516" s="16">
        <f t="shared" si="63"/>
        <v>99.99983276430315</v>
      </c>
      <c r="H516" s="3"/>
    </row>
    <row r="517" spans="1:8" x14ac:dyDescent="0.2">
      <c r="A517" s="21" t="s">
        <v>474</v>
      </c>
      <c r="B517" s="22" t="s">
        <v>392</v>
      </c>
      <c r="C517" s="15"/>
      <c r="D517" s="15">
        <v>84240</v>
      </c>
      <c r="E517" s="15">
        <v>855437</v>
      </c>
      <c r="F517" s="16">
        <v>753607.2</v>
      </c>
      <c r="G517" s="16">
        <f t="shared" si="63"/>
        <v>88.096166053140095</v>
      </c>
      <c r="H517" s="3"/>
    </row>
    <row r="518" spans="1:8" x14ac:dyDescent="0.2">
      <c r="A518" s="21">
        <v>716000</v>
      </c>
      <c r="B518" s="22" t="s">
        <v>393</v>
      </c>
      <c r="C518" s="15"/>
      <c r="D518" s="15">
        <v>6240</v>
      </c>
      <c r="E518" s="15">
        <v>6240</v>
      </c>
      <c r="F518" s="16">
        <v>711.92</v>
      </c>
      <c r="G518" s="16">
        <f t="shared" si="63"/>
        <v>11.408974358974358</v>
      </c>
      <c r="H518" s="3"/>
    </row>
    <row r="519" spans="1:8" x14ac:dyDescent="0.2">
      <c r="A519" s="21"/>
      <c r="B519" s="22"/>
      <c r="C519" s="15"/>
      <c r="D519" s="15"/>
      <c r="E519" s="15"/>
      <c r="F519" s="16"/>
      <c r="G519" s="16"/>
      <c r="H519" s="3"/>
    </row>
    <row r="520" spans="1:8" x14ac:dyDescent="0.2">
      <c r="A520" s="14"/>
      <c r="B520" s="11" t="s">
        <v>394</v>
      </c>
      <c r="C520" s="12">
        <f>C434+C440+C444+C452+C464+C468+C486+C491+C502+C508</f>
        <v>1863835</v>
      </c>
      <c r="D520" s="12">
        <f>D434+D440+D444+D452+D464+D468+D486+D491+D498+D502+D508+D514</f>
        <v>1708400</v>
      </c>
      <c r="E520" s="12">
        <f>E434+E440+E444+E452+E464+E468+E486+E491+E498+E502+E508+E514+E515</f>
        <v>1705300</v>
      </c>
      <c r="F520" s="13">
        <f>F434+F440+F444+F452+F464+F468+F486+F491+F498+F502+F508+F515</f>
        <v>1597858.9599999997</v>
      </c>
      <c r="G520" s="13">
        <f t="shared" ref="G520:G559" si="76">F520/E520*100</f>
        <v>93.69958130534215</v>
      </c>
      <c r="H520" s="3"/>
    </row>
    <row r="521" spans="1:8" x14ac:dyDescent="0.2">
      <c r="A521" s="6"/>
      <c r="B521" s="11"/>
      <c r="C521" s="12"/>
      <c r="D521" s="12"/>
      <c r="E521" s="12"/>
      <c r="F521" s="13"/>
      <c r="G521" s="16"/>
      <c r="H521" s="3"/>
    </row>
    <row r="522" spans="1:8" x14ac:dyDescent="0.2">
      <c r="A522" s="54" t="s">
        <v>475</v>
      </c>
      <c r="B522" s="54"/>
      <c r="C522" s="12"/>
      <c r="D522" s="12"/>
      <c r="E522" s="12"/>
      <c r="F522" s="13"/>
      <c r="G522" s="16"/>
      <c r="H522" s="3"/>
    </row>
    <row r="523" spans="1:8" x14ac:dyDescent="0.2">
      <c r="A523" s="11"/>
      <c r="B523" s="11" t="s">
        <v>395</v>
      </c>
      <c r="C523" s="12">
        <f>C91</f>
        <v>4761658</v>
      </c>
      <c r="D523" s="12">
        <f>D91</f>
        <v>5057225</v>
      </c>
      <c r="E523" s="12">
        <f>E91</f>
        <v>5057225</v>
      </c>
      <c r="F523" s="13">
        <f>F91</f>
        <v>5093366.1099999994</v>
      </c>
      <c r="G523" s="13">
        <f t="shared" si="76"/>
        <v>100.71464310961049</v>
      </c>
      <c r="H523" s="3"/>
    </row>
    <row r="524" spans="1:8" x14ac:dyDescent="0.2">
      <c r="A524" s="11"/>
      <c r="B524" s="11" t="s">
        <v>396</v>
      </c>
      <c r="C524" s="12">
        <f>C111</f>
        <v>1210976</v>
      </c>
      <c r="D524" s="12">
        <f>D111</f>
        <v>745356</v>
      </c>
      <c r="E524" s="12">
        <f>E111</f>
        <v>745356</v>
      </c>
      <c r="F524" s="13">
        <f>F111</f>
        <v>746356.37</v>
      </c>
      <c r="G524" s="13">
        <f t="shared" si="76"/>
        <v>100.13421371800857</v>
      </c>
      <c r="H524" s="3"/>
    </row>
    <row r="525" spans="1:8" x14ac:dyDescent="0.2">
      <c r="A525" s="11"/>
      <c r="B525" s="11" t="s">
        <v>397</v>
      </c>
      <c r="C525" s="12">
        <f>C431</f>
        <v>4369362</v>
      </c>
      <c r="D525" s="12">
        <f>D431</f>
        <v>5015546</v>
      </c>
      <c r="E525" s="12">
        <f>E431</f>
        <v>4922218</v>
      </c>
      <c r="F525" s="13">
        <f>F431</f>
        <v>4594769.4700000007</v>
      </c>
      <c r="G525" s="13">
        <f t="shared" si="76"/>
        <v>93.347541088184244</v>
      </c>
      <c r="H525" s="3"/>
    </row>
    <row r="526" spans="1:8" x14ac:dyDescent="0.2">
      <c r="A526" s="11"/>
      <c r="B526" s="11" t="s">
        <v>398</v>
      </c>
      <c r="C526" s="12">
        <f t="shared" ref="C526" si="77">C520</f>
        <v>1863835</v>
      </c>
      <c r="D526" s="12">
        <f>D520</f>
        <v>1708400</v>
      </c>
      <c r="E526" s="12">
        <f t="shared" ref="E526:F526" si="78">E520</f>
        <v>1705300</v>
      </c>
      <c r="F526" s="13">
        <f t="shared" si="78"/>
        <v>1597858.9599999997</v>
      </c>
      <c r="G526" s="13">
        <f t="shared" si="76"/>
        <v>93.69958130534215</v>
      </c>
      <c r="H526" s="3"/>
    </row>
    <row r="527" spans="1:8" x14ac:dyDescent="0.2">
      <c r="A527" s="6"/>
      <c r="B527" s="11" t="s">
        <v>399</v>
      </c>
      <c r="C527" s="12">
        <f t="shared" ref="C527" si="79">C523+C524-C525-C526</f>
        <v>-260563</v>
      </c>
      <c r="D527" s="12">
        <f>D523+D524-D525-D526</f>
        <v>-921365</v>
      </c>
      <c r="E527" s="12">
        <f t="shared" ref="E527:F527" si="80">E523+E524-E525-E526</f>
        <v>-824937</v>
      </c>
      <c r="F527" s="13">
        <f t="shared" si="80"/>
        <v>-352905.95000000088</v>
      </c>
      <c r="G527" s="13">
        <f t="shared" si="76"/>
        <v>42.779745604815986</v>
      </c>
      <c r="H527" s="3"/>
    </row>
    <row r="528" spans="1:8" x14ac:dyDescent="0.2">
      <c r="A528" s="6"/>
      <c r="B528" s="55"/>
      <c r="C528" s="12"/>
      <c r="D528" s="12"/>
      <c r="E528" s="12"/>
      <c r="F528" s="13"/>
      <c r="G528" s="16"/>
      <c r="H528" s="3"/>
    </row>
    <row r="529" spans="1:10" x14ac:dyDescent="0.2">
      <c r="A529" s="56" t="s">
        <v>476</v>
      </c>
      <c r="B529" s="6"/>
      <c r="C529" s="15"/>
      <c r="D529" s="15"/>
      <c r="E529" s="15"/>
      <c r="F529" s="16"/>
      <c r="G529" s="16"/>
      <c r="H529" s="3"/>
    </row>
    <row r="530" spans="1:10" x14ac:dyDescent="0.2">
      <c r="A530" s="21">
        <v>451</v>
      </c>
      <c r="B530" s="6" t="s">
        <v>76</v>
      </c>
      <c r="C530" s="15"/>
      <c r="D530" s="15"/>
      <c r="E530" s="15"/>
      <c r="F530" s="16"/>
      <c r="G530" s="16"/>
      <c r="H530" s="3"/>
    </row>
    <row r="531" spans="1:10" x14ac:dyDescent="0.2">
      <c r="A531" s="21">
        <v>453</v>
      </c>
      <c r="B531" s="6" t="s">
        <v>400</v>
      </c>
      <c r="C531" s="15"/>
      <c r="D531" s="15">
        <v>1608</v>
      </c>
      <c r="E531" s="15">
        <v>1608</v>
      </c>
      <c r="F531" s="16">
        <v>1608</v>
      </c>
      <c r="G531" s="13">
        <f t="shared" si="76"/>
        <v>100</v>
      </c>
      <c r="H531" s="3"/>
    </row>
    <row r="532" spans="1:10" x14ac:dyDescent="0.2">
      <c r="A532" s="21">
        <v>453</v>
      </c>
      <c r="B532" s="6" t="s">
        <v>401</v>
      </c>
      <c r="C532" s="15"/>
      <c r="D532" s="15">
        <v>5760</v>
      </c>
      <c r="E532" s="15">
        <v>0</v>
      </c>
      <c r="F532" s="16">
        <v>5760</v>
      </c>
      <c r="G532" s="13"/>
      <c r="H532" s="3"/>
    </row>
    <row r="533" spans="1:10" x14ac:dyDescent="0.2">
      <c r="A533" s="21">
        <v>453</v>
      </c>
      <c r="B533" s="6" t="s">
        <v>402</v>
      </c>
      <c r="C533" s="15"/>
      <c r="D533" s="15">
        <v>14536</v>
      </c>
      <c r="E533" s="15">
        <v>0</v>
      </c>
      <c r="F533" s="16">
        <v>14536</v>
      </c>
      <c r="G533" s="13"/>
      <c r="H533" s="3"/>
      <c r="J533" s="18"/>
    </row>
    <row r="534" spans="1:10" x14ac:dyDescent="0.2">
      <c r="A534" s="14">
        <v>454</v>
      </c>
      <c r="B534" s="22" t="s">
        <v>403</v>
      </c>
      <c r="C534" s="15">
        <v>280000</v>
      </c>
      <c r="D534" s="15">
        <v>843500</v>
      </c>
      <c r="E534" s="15">
        <v>863796</v>
      </c>
      <c r="F534" s="16">
        <v>863795.46</v>
      </c>
      <c r="G534" s="13">
        <f t="shared" si="76"/>
        <v>99.99993748523957</v>
      </c>
      <c r="H534" s="3"/>
    </row>
    <row r="535" spans="1:10" x14ac:dyDescent="0.2">
      <c r="A535" s="14"/>
      <c r="B535" s="22" t="s">
        <v>404</v>
      </c>
      <c r="C535" s="15">
        <f t="shared" ref="C535:D535" si="81">C536</f>
        <v>0</v>
      </c>
      <c r="D535" s="15">
        <f t="shared" si="81"/>
        <v>0</v>
      </c>
      <c r="E535" s="15"/>
      <c r="F535" s="16"/>
      <c r="G535" s="13"/>
      <c r="H535" s="3"/>
    </row>
    <row r="536" spans="1:10" x14ac:dyDescent="0.2">
      <c r="A536" s="14">
        <v>411005</v>
      </c>
      <c r="B536" s="22" t="s">
        <v>405</v>
      </c>
      <c r="C536" s="15">
        <f t="shared" ref="C536" si="82">C538</f>
        <v>0</v>
      </c>
      <c r="D536" s="15">
        <f>D538</f>
        <v>0</v>
      </c>
      <c r="E536" s="15"/>
      <c r="F536" s="16"/>
      <c r="G536" s="13"/>
      <c r="H536" s="3"/>
    </row>
    <row r="537" spans="1:10" x14ac:dyDescent="0.2">
      <c r="A537" s="14">
        <v>513001</v>
      </c>
      <c r="B537" s="22" t="s">
        <v>406</v>
      </c>
      <c r="C537" s="15"/>
      <c r="D537" s="15">
        <v>500000</v>
      </c>
      <c r="E537" s="15">
        <v>500000</v>
      </c>
      <c r="F537" s="16">
        <v>500000</v>
      </c>
      <c r="G537" s="13">
        <f t="shared" si="76"/>
        <v>100</v>
      </c>
      <c r="H537" s="3"/>
    </row>
    <row r="538" spans="1:10" x14ac:dyDescent="0.2">
      <c r="A538" s="14">
        <v>513001</v>
      </c>
      <c r="B538" s="22" t="s">
        <v>407</v>
      </c>
      <c r="C538" s="15">
        <f t="shared" ref="C538:D538" si="83">C539</f>
        <v>0</v>
      </c>
      <c r="D538" s="15">
        <f t="shared" si="83"/>
        <v>0</v>
      </c>
      <c r="E538" s="15"/>
      <c r="F538" s="16"/>
      <c r="G538" s="16"/>
      <c r="H538" s="3"/>
    </row>
    <row r="539" spans="1:10" x14ac:dyDescent="0.2">
      <c r="A539" s="14"/>
      <c r="B539" s="22"/>
      <c r="C539" s="15"/>
      <c r="D539" s="15"/>
      <c r="E539" s="15"/>
      <c r="F539" s="16"/>
      <c r="G539" s="16"/>
      <c r="H539" s="3"/>
    </row>
    <row r="540" spans="1:10" x14ac:dyDescent="0.2">
      <c r="A540" s="6"/>
      <c r="B540" s="11" t="s">
        <v>408</v>
      </c>
      <c r="C540" s="12">
        <f t="shared" ref="C540" si="84">SUM(C531:C538)</f>
        <v>280000</v>
      </c>
      <c r="D540" s="12">
        <f>SUM(D531:D538)</f>
        <v>1365404</v>
      </c>
      <c r="E540" s="12">
        <f>SUM(E531:E539)</f>
        <v>1365404</v>
      </c>
      <c r="F540" s="13">
        <f>SUM(F530:F539)</f>
        <v>1385699.46</v>
      </c>
      <c r="G540" s="13">
        <f t="shared" si="76"/>
        <v>101.48640695354634</v>
      </c>
      <c r="H540" s="3"/>
    </row>
    <row r="541" spans="1:10" x14ac:dyDescent="0.2">
      <c r="A541" s="6"/>
      <c r="B541" s="11"/>
      <c r="C541" s="15"/>
      <c r="D541" s="15"/>
      <c r="E541" s="15"/>
      <c r="F541" s="16"/>
      <c r="G541" s="16"/>
      <c r="H541" s="3"/>
    </row>
    <row r="542" spans="1:10" x14ac:dyDescent="0.2">
      <c r="A542" s="11" t="s">
        <v>477</v>
      </c>
      <c r="B542" s="6"/>
      <c r="C542" s="15"/>
      <c r="D542" s="15"/>
      <c r="E542" s="15"/>
      <c r="F542" s="16"/>
      <c r="G542" s="16"/>
      <c r="H542" s="3"/>
    </row>
    <row r="543" spans="1:10" x14ac:dyDescent="0.2">
      <c r="A543" s="22">
        <v>813002</v>
      </c>
      <c r="B543" s="6" t="s">
        <v>409</v>
      </c>
      <c r="C543" s="15">
        <v>4000</v>
      </c>
      <c r="D543" s="15">
        <v>4000</v>
      </c>
      <c r="E543" s="15">
        <v>4000</v>
      </c>
      <c r="F543" s="16">
        <v>4000</v>
      </c>
      <c r="G543" s="13">
        <f t="shared" si="76"/>
        <v>100</v>
      </c>
      <c r="H543" s="3"/>
    </row>
    <row r="544" spans="1:10" x14ac:dyDescent="0.2">
      <c r="A544" s="6">
        <v>821004</v>
      </c>
      <c r="B544" s="6" t="s">
        <v>410</v>
      </c>
      <c r="C544" s="15"/>
      <c r="D544" s="15">
        <v>500000</v>
      </c>
      <c r="E544" s="15">
        <v>500000</v>
      </c>
      <c r="F544" s="16">
        <v>500000</v>
      </c>
      <c r="G544" s="13">
        <f t="shared" si="76"/>
        <v>100</v>
      </c>
      <c r="H544" s="3"/>
    </row>
    <row r="545" spans="1:12" x14ac:dyDescent="0.2">
      <c r="A545" s="22">
        <v>821005</v>
      </c>
      <c r="B545" s="22" t="s">
        <v>411</v>
      </c>
      <c r="C545" s="15">
        <v>8900</v>
      </c>
      <c r="D545" s="15">
        <v>8900</v>
      </c>
      <c r="E545" s="15">
        <v>8900</v>
      </c>
      <c r="F545" s="16">
        <v>9141.8700000000008</v>
      </c>
      <c r="G545" s="13">
        <f t="shared" si="76"/>
        <v>102.71764044943821</v>
      </c>
      <c r="H545" s="3"/>
    </row>
    <row r="546" spans="1:12" x14ac:dyDescent="0.2">
      <c r="A546" s="6"/>
      <c r="B546" s="19" t="s">
        <v>412</v>
      </c>
      <c r="C546" s="12">
        <f t="shared" ref="C546" si="85">SUM(C543:C545)</f>
        <v>12900</v>
      </c>
      <c r="D546" s="12">
        <f>SUM(D543:D545)</f>
        <v>512900</v>
      </c>
      <c r="E546" s="12">
        <f>SUM(E543:E545)</f>
        <v>512900</v>
      </c>
      <c r="F546" s="13">
        <f>SUM(F543:F545)</f>
        <v>513141.87</v>
      </c>
      <c r="G546" s="13">
        <f t="shared" si="76"/>
        <v>100.0471573406122</v>
      </c>
      <c r="H546" s="3"/>
    </row>
    <row r="547" spans="1:12" x14ac:dyDescent="0.2">
      <c r="A547" s="7"/>
      <c r="B547" s="7"/>
      <c r="C547" s="12"/>
      <c r="D547" s="12"/>
      <c r="E547" s="12"/>
      <c r="F547" s="13"/>
      <c r="G547" s="16"/>
      <c r="H547" s="3"/>
    </row>
    <row r="548" spans="1:12" x14ac:dyDescent="0.2">
      <c r="A548" s="6"/>
      <c r="B548" s="19" t="s">
        <v>413</v>
      </c>
      <c r="C548" s="12"/>
      <c r="D548" s="12"/>
      <c r="E548" s="12"/>
      <c r="F548" s="13"/>
      <c r="G548" s="16"/>
      <c r="H548" s="3"/>
    </row>
    <row r="549" spans="1:12" x14ac:dyDescent="0.2">
      <c r="A549" s="6"/>
      <c r="B549" s="19" t="s">
        <v>414</v>
      </c>
      <c r="C549" s="12">
        <f>C523</f>
        <v>4761658</v>
      </c>
      <c r="D549" s="12">
        <f>D523</f>
        <v>5057225</v>
      </c>
      <c r="E549" s="12">
        <f>E91</f>
        <v>5057225</v>
      </c>
      <c r="F549" s="13">
        <f>F91</f>
        <v>5093366.1099999994</v>
      </c>
      <c r="G549" s="13">
        <f t="shared" si="76"/>
        <v>100.71464310961049</v>
      </c>
      <c r="H549" s="3"/>
      <c r="I549" s="18"/>
    </row>
    <row r="550" spans="1:12" x14ac:dyDescent="0.2">
      <c r="A550" s="11"/>
      <c r="B550" s="19" t="s">
        <v>415</v>
      </c>
      <c r="C550" s="12">
        <f>C524</f>
        <v>1210976</v>
      </c>
      <c r="D550" s="12">
        <f>D524</f>
        <v>745356</v>
      </c>
      <c r="E550" s="12">
        <f>E111</f>
        <v>745356</v>
      </c>
      <c r="F550" s="13">
        <f>F111</f>
        <v>746356.37</v>
      </c>
      <c r="G550" s="13">
        <f t="shared" si="76"/>
        <v>100.13421371800857</v>
      </c>
      <c r="H550" s="3"/>
    </row>
    <row r="551" spans="1:12" x14ac:dyDescent="0.2">
      <c r="A551" s="11"/>
      <c r="B551" s="19" t="s">
        <v>416</v>
      </c>
      <c r="C551" s="12">
        <f t="shared" ref="C551" si="86">C540</f>
        <v>280000</v>
      </c>
      <c r="D551" s="12">
        <f>D540</f>
        <v>1365404</v>
      </c>
      <c r="E551" s="12">
        <f>E540</f>
        <v>1365404</v>
      </c>
      <c r="F551" s="13">
        <f>F540</f>
        <v>1385699.46</v>
      </c>
      <c r="G551" s="13">
        <f t="shared" si="76"/>
        <v>101.48640695354634</v>
      </c>
      <c r="H551" s="3"/>
    </row>
    <row r="552" spans="1:12" x14ac:dyDescent="0.2">
      <c r="A552" s="6"/>
      <c r="B552" s="19" t="s">
        <v>417</v>
      </c>
      <c r="C552" s="12">
        <f t="shared" ref="C552" si="87">SUM(C549:C551)</f>
        <v>6252634</v>
      </c>
      <c r="D552" s="12">
        <f>SUM(D549:D551)</f>
        <v>7167985</v>
      </c>
      <c r="E552" s="12">
        <f>E540+E91+E111</f>
        <v>7167985</v>
      </c>
      <c r="F552" s="13">
        <f>F540+F91+F111</f>
        <v>7225421.9399999995</v>
      </c>
      <c r="G552" s="13">
        <f t="shared" si="76"/>
        <v>100.80129827280608</v>
      </c>
      <c r="H552" s="3"/>
    </row>
    <row r="553" spans="1:12" x14ac:dyDescent="0.2">
      <c r="A553" s="6"/>
      <c r="B553" s="22"/>
      <c r="C553" s="12"/>
      <c r="D553" s="12"/>
      <c r="E553" s="12"/>
      <c r="F553" s="13"/>
      <c r="G553" s="16"/>
      <c r="H553" s="3"/>
    </row>
    <row r="554" spans="1:12" x14ac:dyDescent="0.2">
      <c r="A554" s="6"/>
      <c r="B554" s="19" t="s">
        <v>418</v>
      </c>
      <c r="C554" s="12">
        <f t="shared" ref="C554:F555" si="88">C525</f>
        <v>4369362</v>
      </c>
      <c r="D554" s="12">
        <f t="shared" si="88"/>
        <v>5015546</v>
      </c>
      <c r="E554" s="12">
        <f t="shared" si="88"/>
        <v>4922218</v>
      </c>
      <c r="F554" s="13">
        <f t="shared" si="88"/>
        <v>4594769.4700000007</v>
      </c>
      <c r="G554" s="13">
        <f t="shared" si="76"/>
        <v>93.347541088184244</v>
      </c>
      <c r="H554" s="3"/>
      <c r="K554" s="18"/>
      <c r="L554" s="18"/>
    </row>
    <row r="555" spans="1:12" x14ac:dyDescent="0.2">
      <c r="A555" s="6"/>
      <c r="B555" s="19" t="s">
        <v>419</v>
      </c>
      <c r="C555" s="12">
        <f t="shared" si="88"/>
        <v>1863835</v>
      </c>
      <c r="D555" s="12">
        <f t="shared" si="88"/>
        <v>1708400</v>
      </c>
      <c r="E555" s="12">
        <f t="shared" si="88"/>
        <v>1705300</v>
      </c>
      <c r="F555" s="13">
        <f t="shared" si="88"/>
        <v>1597858.9599999997</v>
      </c>
      <c r="G555" s="13">
        <f t="shared" si="76"/>
        <v>93.69958130534215</v>
      </c>
      <c r="H555" s="3"/>
    </row>
    <row r="556" spans="1:12" x14ac:dyDescent="0.2">
      <c r="A556" s="11"/>
      <c r="B556" s="19" t="s">
        <v>420</v>
      </c>
      <c r="C556" s="12">
        <f t="shared" ref="C556" si="89">C546</f>
        <v>12900</v>
      </c>
      <c r="D556" s="12">
        <f>D546</f>
        <v>512900</v>
      </c>
      <c r="E556" s="12">
        <f>E546</f>
        <v>512900</v>
      </c>
      <c r="F556" s="13">
        <f>F546</f>
        <v>513141.87</v>
      </c>
      <c r="G556" s="13">
        <f t="shared" si="76"/>
        <v>100.0471573406122</v>
      </c>
      <c r="H556" s="3"/>
    </row>
    <row r="557" spans="1:12" x14ac:dyDescent="0.2">
      <c r="A557" s="6"/>
      <c r="B557" s="19" t="s">
        <v>421</v>
      </c>
      <c r="C557" s="12">
        <f t="shared" ref="C557" si="90">SUM(C554:C556)</f>
        <v>6246097</v>
      </c>
      <c r="D557" s="12">
        <f>SUM(D554:D556)</f>
        <v>7236846</v>
      </c>
      <c r="E557" s="12">
        <f t="shared" ref="E557:F557" si="91">SUM(E554:E556)</f>
        <v>7140418</v>
      </c>
      <c r="F557" s="13">
        <f t="shared" si="91"/>
        <v>6705770.3000000007</v>
      </c>
      <c r="G557" s="13">
        <f t="shared" si="76"/>
        <v>93.912853561234101</v>
      </c>
      <c r="H557" s="3"/>
    </row>
    <row r="558" spans="1:12" x14ac:dyDescent="0.2">
      <c r="A558" s="11"/>
      <c r="B558" s="22"/>
      <c r="C558" s="12"/>
      <c r="D558" s="12"/>
      <c r="E558" s="12"/>
      <c r="F558" s="13"/>
      <c r="G558" s="13"/>
      <c r="H558" s="3"/>
    </row>
    <row r="559" spans="1:12" x14ac:dyDescent="0.2">
      <c r="A559" s="6"/>
      <c r="B559" s="19" t="s">
        <v>422</v>
      </c>
      <c r="C559" s="12">
        <f t="shared" ref="C559" si="92">C552-C557</f>
        <v>6537</v>
      </c>
      <c r="D559" s="12">
        <f>D552-D557</f>
        <v>-68861</v>
      </c>
      <c r="E559" s="12">
        <f>E552-E557</f>
        <v>27567</v>
      </c>
      <c r="F559" s="13">
        <f>F552-F557</f>
        <v>519651.63999999873</v>
      </c>
      <c r="G559" s="13">
        <f t="shared" si="76"/>
        <v>1885.0496608263459</v>
      </c>
      <c r="H559" s="3"/>
    </row>
    <row r="560" spans="1:12" x14ac:dyDescent="0.2">
      <c r="A560" s="3"/>
      <c r="B560" s="19"/>
      <c r="C560" s="7"/>
      <c r="D560" s="7"/>
      <c r="E560" s="15"/>
      <c r="F560" s="16"/>
      <c r="G560" s="16"/>
      <c r="H560" s="3"/>
    </row>
    <row r="561" spans="1:8" x14ac:dyDescent="0.2">
      <c r="A561" s="3"/>
      <c r="B561" s="3"/>
      <c r="C561" s="3"/>
      <c r="D561" s="3"/>
      <c r="E561" s="3"/>
      <c r="F561" s="57"/>
      <c r="G561" s="3"/>
      <c r="H561" s="3"/>
    </row>
    <row r="562" spans="1:8" x14ac:dyDescent="0.2">
      <c r="A562" s="3"/>
      <c r="B562" s="3" t="s">
        <v>496</v>
      </c>
      <c r="C562" s="3"/>
      <c r="D562" s="3"/>
      <c r="E562" s="3"/>
      <c r="F562" s="57"/>
      <c r="G562" s="3"/>
      <c r="H562" s="3"/>
    </row>
    <row r="563" spans="1:8" x14ac:dyDescent="0.2">
      <c r="A563" s="3"/>
      <c r="B563" s="3"/>
      <c r="C563" s="3"/>
      <c r="D563" s="3"/>
      <c r="E563" s="3"/>
      <c r="F563" s="57"/>
      <c r="G563" s="3"/>
      <c r="H563" s="3"/>
    </row>
    <row r="564" spans="1:8" x14ac:dyDescent="0.2">
      <c r="A564" s="3"/>
      <c r="B564" s="3"/>
      <c r="C564" s="3"/>
      <c r="D564" s="3"/>
      <c r="E564" s="3"/>
      <c r="F564" s="57"/>
      <c r="G564" s="3"/>
      <c r="H564" s="3"/>
    </row>
    <row r="565" spans="1:8" x14ac:dyDescent="0.2">
      <c r="A565" s="3"/>
      <c r="B565" s="3"/>
      <c r="C565" s="3"/>
      <c r="D565" s="3"/>
      <c r="E565" s="3"/>
      <c r="F565" s="57"/>
      <c r="G565" s="3"/>
      <c r="H565" s="3"/>
    </row>
    <row r="566" spans="1:8" x14ac:dyDescent="0.2">
      <c r="A566" s="3"/>
      <c r="B566" s="3"/>
      <c r="C566" s="3"/>
      <c r="D566" s="3"/>
      <c r="E566" s="3"/>
      <c r="F566" s="57"/>
      <c r="G566" s="3"/>
      <c r="H566" s="3"/>
    </row>
    <row r="567" spans="1:8" x14ac:dyDescent="0.2">
      <c r="A567" s="3"/>
      <c r="B567" s="3"/>
      <c r="C567" s="3"/>
      <c r="D567" s="3"/>
      <c r="E567" s="3"/>
      <c r="F567" s="57"/>
      <c r="G567" s="3"/>
      <c r="H567" s="3"/>
    </row>
    <row r="568" spans="1:8" x14ac:dyDescent="0.2">
      <c r="A568" s="3"/>
      <c r="B568" s="3"/>
      <c r="C568" s="3"/>
      <c r="D568" s="3"/>
      <c r="E568" s="3"/>
      <c r="F568" s="57"/>
      <c r="G568" s="3"/>
      <c r="H568" s="3"/>
    </row>
    <row r="569" spans="1:8" x14ac:dyDescent="0.2">
      <c r="A569" s="3"/>
      <c r="B569" s="3"/>
      <c r="C569" s="3"/>
      <c r="D569" s="3"/>
      <c r="E569" s="3"/>
      <c r="F569" s="57"/>
      <c r="G569" s="3"/>
      <c r="H569" s="3"/>
    </row>
    <row r="570" spans="1:8" x14ac:dyDescent="0.2">
      <c r="A570" s="3"/>
      <c r="B570" s="3"/>
      <c r="C570" s="3"/>
      <c r="D570" s="3"/>
      <c r="E570" s="3"/>
      <c r="F570" s="57"/>
      <c r="G570" s="3"/>
      <c r="H570" s="3"/>
    </row>
    <row r="571" spans="1:8" x14ac:dyDescent="0.2">
      <c r="A571" s="3"/>
      <c r="B571" s="3"/>
      <c r="C571" s="3"/>
      <c r="D571" s="3"/>
      <c r="E571" s="3"/>
      <c r="F571" s="57"/>
      <c r="G571" s="3"/>
      <c r="H571" s="3"/>
    </row>
    <row r="572" spans="1:8" x14ac:dyDescent="0.2">
      <c r="A572" s="3"/>
      <c r="B572" s="3"/>
      <c r="C572" s="3"/>
      <c r="D572" s="3"/>
      <c r="E572" s="3"/>
      <c r="F572" s="57"/>
      <c r="G572" s="3"/>
      <c r="H572" s="3"/>
    </row>
    <row r="573" spans="1:8" x14ac:dyDescent="0.2">
      <c r="A573" s="3"/>
      <c r="B573" s="3"/>
      <c r="C573" s="3"/>
      <c r="D573" s="3"/>
      <c r="E573" s="3"/>
      <c r="F573" s="57"/>
      <c r="G573" s="3"/>
      <c r="H573" s="3"/>
    </row>
    <row r="574" spans="1:8" x14ac:dyDescent="0.2">
      <c r="A574" s="3"/>
      <c r="B574" s="3"/>
      <c r="C574" s="3"/>
      <c r="D574" s="3"/>
      <c r="E574" s="3"/>
      <c r="F574" s="57"/>
      <c r="G574" s="3"/>
      <c r="H574" s="3"/>
    </row>
    <row r="575" spans="1:8" x14ac:dyDescent="0.2">
      <c r="A575" s="3"/>
      <c r="B575" s="3"/>
      <c r="C575" s="3"/>
      <c r="D575" s="3"/>
      <c r="E575" s="3"/>
      <c r="F575" s="57"/>
      <c r="G575" s="3"/>
      <c r="H575" s="3"/>
    </row>
  </sheetData>
  <mergeCells count="1">
    <mergeCell ref="B1:G1"/>
  </mergeCells>
  <pageMargins left="0.59055118110236227" right="0.59055118110236227" top="0.78740157480314965" bottom="0.78740157480314965" header="0.51181102362204722" footer="0.51181102362204722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2014-05-13T10:16:32Z</dcterms:modified>
</cp:coreProperties>
</file>