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a35486\Desktop\"/>
    </mc:Choice>
  </mc:AlternateContent>
  <bookViews>
    <workbookView xWindow="0" yWindow="30" windowWidth="7485" windowHeight="4140" activeTab="2"/>
  </bookViews>
  <sheets>
    <sheet name="Kryci list" sheetId="3" r:id="rId1"/>
    <sheet name="Rekapitulacia" sheetId="4" r:id="rId2"/>
    <sheet name="Prehlad" sheetId="5" r:id="rId3"/>
    <sheet name="Figury" sheetId="6" r:id="rId4"/>
  </sheets>
  <definedNames>
    <definedName name="_xlnm._FilterDatabase" hidden="1">#REF!</definedName>
    <definedName name="fakt1R">#REF!</definedName>
    <definedName name="_xlnm.Print_Titles" localSheetId="3">Figury!$8:$10</definedName>
    <definedName name="_xlnm.Print_Titles" localSheetId="2">Prehlad!$8:$10</definedName>
    <definedName name="_xlnm.Print_Titles" localSheetId="1">Rekapitulacia!$8:$10</definedName>
    <definedName name="_xlnm.Print_Area" localSheetId="3">Figury!$A:$D</definedName>
    <definedName name="_xlnm.Print_Area" localSheetId="0">'Kryci list'!$A:$J</definedName>
    <definedName name="_xlnm.Print_Area" localSheetId="2">Prehlad!$A:$O</definedName>
    <definedName name="_xlnm.Print_Area" localSheetId="1">Rekapitulacia!$A$1:$F$27</definedName>
  </definedNames>
  <calcPr calcId="152511"/>
</workbook>
</file>

<file path=xl/calcChain.xml><?xml version="1.0" encoding="utf-8"?>
<calcChain xmlns="http://schemas.openxmlformats.org/spreadsheetml/2006/main">
  <c r="I30" i="3" l="1"/>
  <c r="J30" i="3" s="1"/>
  <c r="E22" i="4"/>
  <c r="W93" i="5"/>
  <c r="G22" i="4" s="1"/>
  <c r="N93" i="5"/>
  <c r="F22" i="4" s="1"/>
  <c r="L93" i="5"/>
  <c r="I93" i="5"/>
  <c r="C22" i="4" s="1"/>
  <c r="J92" i="5"/>
  <c r="J93" i="5" s="1"/>
  <c r="D22" i="4" s="1"/>
  <c r="H92" i="5"/>
  <c r="H93" i="5" s="1"/>
  <c r="B22" i="4" s="1"/>
  <c r="G21" i="4"/>
  <c r="W89" i="5"/>
  <c r="W95" i="5" s="1"/>
  <c r="G23" i="4" s="1"/>
  <c r="N89" i="5"/>
  <c r="N95" i="5" s="1"/>
  <c r="F23" i="4" s="1"/>
  <c r="L86" i="5"/>
  <c r="L89" i="5" s="1"/>
  <c r="J86" i="5"/>
  <c r="I86" i="5"/>
  <c r="I89" i="5" s="1"/>
  <c r="J83" i="5"/>
  <c r="J89" i="5" s="1"/>
  <c r="H83" i="5"/>
  <c r="H89" i="5" s="1"/>
  <c r="C18" i="4"/>
  <c r="W77" i="5"/>
  <c r="G18" i="4" s="1"/>
  <c r="N77" i="5"/>
  <c r="F18" i="4" s="1"/>
  <c r="I77" i="5"/>
  <c r="L76" i="5"/>
  <c r="J76" i="5"/>
  <c r="J77" i="5" s="1"/>
  <c r="H76" i="5"/>
  <c r="L73" i="5"/>
  <c r="L77" i="5" s="1"/>
  <c r="E18" i="4" s="1"/>
  <c r="J73" i="5"/>
  <c r="H73" i="5"/>
  <c r="G17" i="4"/>
  <c r="F17" i="4"/>
  <c r="W70" i="5"/>
  <c r="W79" i="5" s="1"/>
  <c r="G19" i="4" s="1"/>
  <c r="N70" i="5"/>
  <c r="N79" i="5" s="1"/>
  <c r="F19" i="4" s="1"/>
  <c r="I70" i="5"/>
  <c r="C17" i="4" s="1"/>
  <c r="J69" i="5"/>
  <c r="H69" i="5"/>
  <c r="L66" i="5"/>
  <c r="L70" i="5" s="1"/>
  <c r="J66" i="5"/>
  <c r="J70" i="5" s="1"/>
  <c r="H66" i="5"/>
  <c r="E14" i="4"/>
  <c r="C14" i="4"/>
  <c r="W60" i="5"/>
  <c r="G14" i="4" s="1"/>
  <c r="N60" i="5"/>
  <c r="F14" i="4" s="1"/>
  <c r="L60" i="5"/>
  <c r="J60" i="5"/>
  <c r="D14" i="4" s="1"/>
  <c r="I60" i="5"/>
  <c r="J59" i="5"/>
  <c r="H59" i="5"/>
  <c r="H60" i="5" s="1"/>
  <c r="B14" i="4" s="1"/>
  <c r="F13" i="4"/>
  <c r="W56" i="5"/>
  <c r="G13" i="4" s="1"/>
  <c r="N56" i="5"/>
  <c r="I56" i="5"/>
  <c r="C13" i="4" s="1"/>
  <c r="L53" i="5"/>
  <c r="J53" i="5"/>
  <c r="H53" i="5"/>
  <c r="J52" i="5"/>
  <c r="H52" i="5"/>
  <c r="L42" i="5"/>
  <c r="J42" i="5"/>
  <c r="H42" i="5"/>
  <c r="L32" i="5"/>
  <c r="L56" i="5" s="1"/>
  <c r="E13" i="4" s="1"/>
  <c r="J32" i="5"/>
  <c r="J56" i="5" s="1"/>
  <c r="H32" i="5"/>
  <c r="F12" i="4"/>
  <c r="W29" i="5"/>
  <c r="G12" i="4" s="1"/>
  <c r="N29" i="5"/>
  <c r="N62" i="5" s="1"/>
  <c r="L29" i="5"/>
  <c r="I29" i="5"/>
  <c r="C12" i="4" s="1"/>
  <c r="J25" i="5"/>
  <c r="H25" i="5"/>
  <c r="J24" i="5"/>
  <c r="H24" i="5"/>
  <c r="J23" i="5"/>
  <c r="H23" i="5"/>
  <c r="J21" i="5"/>
  <c r="H21" i="5"/>
  <c r="J20" i="5"/>
  <c r="H20" i="5"/>
  <c r="J14" i="5"/>
  <c r="H14" i="5"/>
  <c r="F1" i="3"/>
  <c r="F12" i="3"/>
  <c r="J12" i="3"/>
  <c r="F13" i="3"/>
  <c r="J13" i="3"/>
  <c r="F14" i="3"/>
  <c r="J14" i="3"/>
  <c r="F19" i="3"/>
  <c r="J20" i="3"/>
  <c r="F26" i="3"/>
  <c r="J26" i="3"/>
  <c r="D8" i="5"/>
  <c r="B8" i="4"/>
  <c r="H77" i="5" l="1"/>
  <c r="B18" i="4" s="1"/>
  <c r="H29" i="5"/>
  <c r="B12" i="4" s="1"/>
  <c r="J29" i="5"/>
  <c r="H56" i="5"/>
  <c r="B13" i="4" s="1"/>
  <c r="H70" i="5"/>
  <c r="H79" i="5" s="1"/>
  <c r="D17" i="4"/>
  <c r="J79" i="5"/>
  <c r="E70" i="5"/>
  <c r="L79" i="5"/>
  <c r="E19" i="4" s="1"/>
  <c r="E17" i="4"/>
  <c r="D18" i="4"/>
  <c r="E77" i="5"/>
  <c r="C21" i="4"/>
  <c r="I95" i="5"/>
  <c r="D13" i="4"/>
  <c r="E56" i="5"/>
  <c r="N97" i="5"/>
  <c r="F26" i="4" s="1"/>
  <c r="F15" i="4"/>
  <c r="E89" i="5"/>
  <c r="J95" i="5"/>
  <c r="D21" i="4"/>
  <c r="H62" i="5"/>
  <c r="E29" i="5"/>
  <c r="J62" i="5"/>
  <c r="D12" i="4"/>
  <c r="L62" i="5"/>
  <c r="B17" i="4"/>
  <c r="H95" i="5"/>
  <c r="B21" i="4"/>
  <c r="L95" i="5"/>
  <c r="E23" i="4" s="1"/>
  <c r="E21" i="4"/>
  <c r="E12" i="4"/>
  <c r="W62" i="5"/>
  <c r="F21" i="4"/>
  <c r="I62" i="5"/>
  <c r="I79" i="5"/>
  <c r="E60" i="5"/>
  <c r="E93" i="5"/>
  <c r="J97" i="5" l="1"/>
  <c r="E62" i="5"/>
  <c r="D15" i="4"/>
  <c r="D17" i="3"/>
  <c r="F17" i="3" s="1"/>
  <c r="B19" i="4"/>
  <c r="D23" i="4"/>
  <c r="E95" i="5"/>
  <c r="I97" i="5"/>
  <c r="C26" i="4" s="1"/>
  <c r="C15" i="4"/>
  <c r="E16" i="3"/>
  <c r="G15" i="4"/>
  <c r="W97" i="5"/>
  <c r="G26" i="4" s="1"/>
  <c r="L97" i="5"/>
  <c r="E26" i="4" s="1"/>
  <c r="E15" i="4"/>
  <c r="D19" i="4"/>
  <c r="E79" i="5"/>
  <c r="C19" i="4"/>
  <c r="E17" i="3"/>
  <c r="B23" i="4"/>
  <c r="D18" i="3"/>
  <c r="D16" i="3"/>
  <c r="H97" i="5"/>
  <c r="B26" i="4" s="1"/>
  <c r="B15" i="4"/>
  <c r="C23" i="4"/>
  <c r="E18" i="3"/>
  <c r="F18" i="3" l="1"/>
  <c r="E20" i="3"/>
  <c r="F16" i="3"/>
  <c r="F20" i="3" s="1"/>
  <c r="J28" i="3" s="1"/>
  <c r="D20" i="3"/>
  <c r="D26" i="4"/>
  <c r="E97" i="5"/>
  <c r="I29" i="3" l="1"/>
  <c r="J29" i="3" s="1"/>
  <c r="J31" i="3"/>
</calcChain>
</file>

<file path=xl/sharedStrings.xml><?xml version="1.0" encoding="utf-8"?>
<sst xmlns="http://schemas.openxmlformats.org/spreadsheetml/2006/main" count="459" uniqueCount="247">
  <si>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</si>
  <si>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</si>
  <si>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</si>
  <si>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</si>
  <si>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</si>
  <si>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</si>
  <si>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</si>
  <si>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</si>
  <si>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</si>
  <si>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</si>
  <si>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</si>
  <si>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</si>
  <si>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</si>
  <si>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</si>
  <si>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</si>
  <si>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</si>
  <si>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</si>
  <si>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</si>
  <si>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</si>
  <si>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</si>
  <si>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Rozpočet: 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</si>
  <si>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</si>
  <si>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</si>
  <si>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</si>
  <si>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</si>
  <si>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</si>
  <si>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</si>
  <si>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</si>
  <si>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</si>
  <si>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</si>
  <si>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</si>
  <si>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</si>
  <si>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</si>
  <si>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</si>
  <si>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</si>
  <si>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</si>
  <si>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</si>
  <si>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</si>
  <si>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</si>
  <si>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</si>
  <si>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</si>
  <si>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</si>
  <si>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</si>
  <si>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</si>
  <si>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</si>
  <si>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</si>
  <si>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</si>
  <si>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</si>
  <si>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</si>
  <si>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</si>
  <si>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</si>
  <si>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</si>
  <si>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</si>
  <si>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</si>
  <si>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</si>
  <si>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</si>
  <si>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</si>
  <si>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</si>
  <si>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</si>
  <si>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</si>
  <si>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>Rekapitulácia splátky v</t>
  </si>
  <si>
    <t>Rekapitulácia výrobnej kalkulácie v</t>
  </si>
  <si>
    <t>Popis položky, stavebného dielu, remesla</t>
  </si>
  <si>
    <t>Konštrukcie</t>
  </si>
  <si>
    <t>Špecifikovaný</t>
  </si>
  <si>
    <t>Spolu</t>
  </si>
  <si>
    <t>Hmotnosť v tonách</t>
  </si>
  <si>
    <t>Suť v tonách</t>
  </si>
  <si>
    <t>a práce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</si>
  <si>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</si>
  <si>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</si>
  <si>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</si>
  <si>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</si>
  <si>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</si>
  <si>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</si>
  <si>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</si>
  <si>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</si>
  <si>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</si>
  <si>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</si>
  <si>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</si>
  <si>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</si>
  <si>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</si>
  <si>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</si>
  <si>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</si>
  <si>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</si>
  <si>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</si>
  <si>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</si>
  <si>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</si>
  <si>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</si>
  <si>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</si>
  <si>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</si>
  <si>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</si>
  <si>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</si>
  <si>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</si>
  <si>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</si>
  <si>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</si>
  <si>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</si>
  <si>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</si>
  <si>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</si>
  <si>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Názov figúry</t>
  </si>
  <si>
    <t>Popis figúry</t>
  </si>
  <si>
    <t>Aritmetický výraz</t>
  </si>
  <si>
    <t>Hodnota</t>
  </si>
  <si>
    <t>Odberateľ: MESTO NÁMESTOVO</t>
  </si>
  <si>
    <t xml:space="preserve">Spracoval: ZUSKINOVÁ IVETA                         </t>
  </si>
  <si>
    <t>Projektant: ATELIÉR GAM RUŽOMBEROK</t>
  </si>
  <si>
    <t xml:space="preserve">JKSO : </t>
  </si>
  <si>
    <t>Dodávateľ: VYBRANÝ KONKURZNÝM KONANÍM</t>
  </si>
  <si>
    <t>Dátum: 07.02.2014</t>
  </si>
  <si>
    <t>Stavba :NÁUČNÝ CHODNÍK NÁBREŽIE V NÁMESTOVE</t>
  </si>
  <si>
    <t>Objekt :SO 03-LÁVKA</t>
  </si>
  <si>
    <t>ASO - Iveta Zuskinová</t>
  </si>
  <si>
    <t xml:space="preserve"> ASO - Iveta Zuskinová</t>
  </si>
  <si>
    <t>NÁMESTOVO</t>
  </si>
  <si>
    <t>JKSO :</t>
  </si>
  <si>
    <t>ZUSKINOVÁ IVETA</t>
  </si>
  <si>
    <t>MESTO NÁMESTOVO</t>
  </si>
  <si>
    <t>VYBRANÝ KONKURZNÝM KONANÍM</t>
  </si>
  <si>
    <t>ATELIÉR GAM RUŽOMBEROK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</si>
  <si>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</si>
  <si>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</si>
  <si>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</si>
  <si>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</si>
  <si>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Územné vplyvy</t>
  </si>
  <si>
    <t xml:space="preserve"> Mimostavenisková doprava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</si>
  <si>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</si>
  <si>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</si>
  <si>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</si>
  <si>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</si>
  <si>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</si>
  <si>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</si>
  <si>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</si>
  <si>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272</t>
  </si>
  <si>
    <t>45.11.21 13320-1101</t>
  </si>
  <si>
    <t xml:space="preserve">Hĺbenie rýh a šachiet v horn. tr. 3 do 100 m3                                                                           </t>
  </si>
  <si>
    <t xml:space="preserve">m3      </t>
  </si>
  <si>
    <t xml:space="preserve">                    </t>
  </si>
  <si>
    <t>45.11.21</t>
  </si>
  <si>
    <t xml:space="preserve">p01                                                                                                                     </t>
  </si>
  <si>
    <t>0,80*6,40*1,50 =   7.680</t>
  </si>
  <si>
    <t>0,80*6,40*1,00 =   5.120</t>
  </si>
  <si>
    <t xml:space="preserve">p02                                                                                                                     </t>
  </si>
  <si>
    <t>2,00*1,00*1,60*2 =   6.400</t>
  </si>
  <si>
    <t>45.11.21 13320-1109</t>
  </si>
  <si>
    <t xml:space="preserve">Príplatok za lepivosť horniny tr.3                                                                                      </t>
  </si>
  <si>
    <t>45.11.24 16230-1101</t>
  </si>
  <si>
    <t xml:space="preserve">Vodorovné premiestnenie výkopku do 500 m horn. tr. 1-4                                                                  </t>
  </si>
  <si>
    <t>45.11.24</t>
  </si>
  <si>
    <t>19,20-3,508 =   15.692</t>
  </si>
  <si>
    <t>45.11.21 16710-1101</t>
  </si>
  <si>
    <t xml:space="preserve">Nakladanie výkopku do 100 m3 v horn. tr. 1-4                                                                            </t>
  </si>
  <si>
    <t>45.11.24 17120-1201</t>
  </si>
  <si>
    <t xml:space="preserve">Uloženie sypaniny na skládku                                                                                            </t>
  </si>
  <si>
    <t>45.11.21 17410-1101</t>
  </si>
  <si>
    <t xml:space="preserve">Zásyp zhutnený jám, rýh, šachiet alebo okolo objektu                                                                    </t>
  </si>
  <si>
    <t>0,40*0,90*6,40 =   2.304</t>
  </si>
  <si>
    <t>0,40*0,40*6,40 =   1.024</t>
  </si>
  <si>
    <t>0,25*0,60*0,60*2 =   0.180</t>
  </si>
  <si>
    <t xml:space="preserve">1 - ZEMNE PRÁCE  spolu: </t>
  </si>
  <si>
    <t>3 - ZVISLÉ A KOMPLETNÉ KONŠTRUKCIE</t>
  </si>
  <si>
    <t>015</t>
  </si>
  <si>
    <t>45.21.51 38532-3802</t>
  </si>
  <si>
    <t xml:space="preserve">Kompletné konštrukcie zo železobetónu tr.C 25/30                                                                        </t>
  </si>
  <si>
    <t>45.21.51</t>
  </si>
  <si>
    <t xml:space="preserve">statika v.č.D2                                                                                                          </t>
  </si>
  <si>
    <t>0,80*0,60*6,40+0,40*0,90*6,40 =   5.376</t>
  </si>
  <si>
    <t>1,00*2,00*1,00*2 =   4.000</t>
  </si>
  <si>
    <t>1,50*0,50*3,00*2 =   4.500</t>
  </si>
  <si>
    <t>1,50*0,50*0,70*2 =   1.050</t>
  </si>
  <si>
    <t>3,00*0,30*0,50*2 =   0.900</t>
  </si>
  <si>
    <t>0,75*0,70*0,50*2 =   0.525</t>
  </si>
  <si>
    <t>45.21.51 38535-3131</t>
  </si>
  <si>
    <t xml:space="preserve">Debnenie konštrukcií zhotovenie                                                                                         </t>
  </si>
  <si>
    <t xml:space="preserve">m2      </t>
  </si>
  <si>
    <t>0,80*0,60*2+0,90*0,40*2 =   1.680</t>
  </si>
  <si>
    <t>1,50*6,40*2 =   19.200</t>
  </si>
  <si>
    <t>2,00*1,00*2*2 =   8.000</t>
  </si>
  <si>
    <t>1,00*1,00*2*2 =   4.000</t>
  </si>
  <si>
    <t>0,50*3,00*2*2+1,50*3,00*2*2 =   24.000</t>
  </si>
  <si>
    <t>1,50*0,70*2*2 =   4.200</t>
  </si>
  <si>
    <t>3,00*0,30*2*2 =   3.600</t>
  </si>
  <si>
    <t>0,75*0,70*2 =   1.050</t>
  </si>
  <si>
    <t>2,10*0,50*2*2 =   4.200</t>
  </si>
  <si>
    <t>45.21.51 38535-3132</t>
  </si>
  <si>
    <t xml:space="preserve">Debnenie konštrukcií odstránenie                                                                                        </t>
  </si>
  <si>
    <t>45.21.51 38536-3016</t>
  </si>
  <si>
    <t xml:space="preserve">Výstuž konštrukcií  z ocele BSt 500 (10505)                                                                             </t>
  </si>
  <si>
    <t xml:space="preserve">t       </t>
  </si>
  <si>
    <t xml:space="preserve">statika v.č.D.2                                                                                                         </t>
  </si>
  <si>
    <t>0,70538 =   0.705</t>
  </si>
  <si>
    <t xml:space="preserve">3 - ZVISLÉ A KOMPLETNÉ KONŠTRUKCIE  spolu: </t>
  </si>
  <si>
    <t>9 - OSTATNÉ KONŠTRUKCIE A PRÁCE</t>
  </si>
  <si>
    <t>45.21.51 99813-3221</t>
  </si>
  <si>
    <t xml:space="preserve">Presun hmôt konštr. monolit, mont. v. do 50 m                                                                           </t>
  </si>
  <si>
    <t xml:space="preserve">9 - OSTATNÉ KONŠTRUKCIE A PRÁCE  spolu: </t>
  </si>
  <si>
    <t xml:space="preserve">PRÁCE A DODÁVKY HSV  spolu: </t>
  </si>
  <si>
    <t>PRÁCE A DODÁVKY PSV</t>
  </si>
  <si>
    <t>766 - Konštrukcie stolárske</t>
  </si>
  <si>
    <t>700</t>
  </si>
  <si>
    <t>45.00.00 766.1-11</t>
  </si>
  <si>
    <t xml:space="preserve">Drevoplastové dosky TWINSON vr.dodávky,montáže-komplet                                                                  </t>
  </si>
  <si>
    <t>I</t>
  </si>
  <si>
    <t>45.00.00</t>
  </si>
  <si>
    <t xml:space="preserve">podlaha lávky                                                                                                           </t>
  </si>
  <si>
    <t>72,00*1,08 =   77.760</t>
  </si>
  <si>
    <t>766</t>
  </si>
  <si>
    <t>45.42.13 99876-6201</t>
  </si>
  <si>
    <t xml:space="preserve">Presun hmôt pre konštr. stolárske v objektoch výšky do 6 m                                                              </t>
  </si>
  <si>
    <t xml:space="preserve">%       </t>
  </si>
  <si>
    <t>45.42.13</t>
  </si>
  <si>
    <t xml:space="preserve">766 - Konštrukcie stolárske  spolu: </t>
  </si>
  <si>
    <t>783 - Nátery</t>
  </si>
  <si>
    <t>783</t>
  </si>
  <si>
    <t>45.44.2* 78312-5130</t>
  </si>
  <si>
    <t xml:space="preserve">Nátery ocel. konštr. ľahk. C, CC syntetické dvojnásobné                                                                 </t>
  </si>
  <si>
    <t>45.44.2*</t>
  </si>
  <si>
    <t xml:space="preserve">oc.konštrukcia                                                                                                          </t>
  </si>
  <si>
    <t>5,55263*32 =   177.684</t>
  </si>
  <si>
    <t>45.44.2* 78312-5730</t>
  </si>
  <si>
    <t xml:space="preserve">Nátery ocel. konštr. ľahk. C, CC syntetické základné                                                                    </t>
  </si>
  <si>
    <t xml:space="preserve">783 - Nátery  spolu: </t>
  </si>
  <si>
    <t xml:space="preserve">PRÁCE A DODÁVKY PSV  spolu: </t>
  </si>
  <si>
    <t>PRÁCE A DODÁVKY M</t>
  </si>
  <si>
    <t>M43 - 172 Montáž oceľových konštrukcií</t>
  </si>
  <si>
    <t>943</t>
  </si>
  <si>
    <t>45.25.42 43086-1008</t>
  </si>
  <si>
    <t xml:space="preserve">Montáž : Krivka cenová prvá do 10000 kg                                                                                 </t>
  </si>
  <si>
    <t xml:space="preserve">kg      </t>
  </si>
  <si>
    <t>M</t>
  </si>
  <si>
    <t>45.25.42</t>
  </si>
  <si>
    <t xml:space="preserve">oc.konštrukcia-statika                                                                                                  </t>
  </si>
  <si>
    <t>5047,85 =   5047.850</t>
  </si>
  <si>
    <t>MAT</t>
  </si>
  <si>
    <t>28.11.23 553 000020</t>
  </si>
  <si>
    <t xml:space="preserve">Oceľové konštrukcie - predbežná cena                                                                                    </t>
  </si>
  <si>
    <t>28.11.23</t>
  </si>
  <si>
    <t>5047,85*1,10 =   5552.635</t>
  </si>
  <si>
    <t xml:space="preserve">M43 - 172 Montáž oceľových konštrukcií  spolu: </t>
  </si>
  <si>
    <t>999 - MCE ostatné</t>
  </si>
  <si>
    <t>45.25.42 99043-0301</t>
  </si>
  <si>
    <t xml:space="preserve">Presun hmôt pre M 43 do 500 m                                                                                           </t>
  </si>
  <si>
    <t xml:space="preserve">999 - MCE ostatné  spolu: </t>
  </si>
  <si>
    <t xml:space="preserve">PRÁCE A DODÁVKY M  spolu: </t>
  </si>
  <si>
    <t>Za rozpočet celkom</t>
  </si>
  <si>
    <t>Spracoval: ZUSKINOVÁ IVETA</t>
  </si>
  <si>
    <t>Figura</t>
  </si>
  <si>
    <t>Dátum: 19.7.2018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</si>
</sst>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Sk&quot;_-;\-* #,##0\ &quot;Sk&quot;_-;_-* &quot;-&quot;\ &quot;Sk&quot;_-;_-@_-"/>
    <numFmt numFmtId="165" formatCode="#,##0.000"/>
    <numFmt numFmtId="166" formatCode="#,##0.00000"/>
    <numFmt numFmtId="167" formatCode="#,##0&quot; &quot;"/>
    <numFmt numFmtId="168" formatCode="#,##0&quot; Sk&quot;;[Red]&quot;-&quot;#,##0&quot; Sk&quot;"/>
    <numFmt numFmtId="169" formatCode="0.000"/>
  </numFmts>
  <fonts count="18">
    <font>
      <sz val="10"/>
      <name val="Arial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7"/>
      <name val="Letter Gothic CE"/>
      <charset val="238"/>
    </font>
    <font>
      <sz val="8"/>
      <color indexed="12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6" fillId="0" borderId="1">
      <alignment vertical="center"/>
    </xf>
    <xf numFmtId="0" fontId="6" fillId="0" borderId="1" applyFont="0" applyFill="0" applyBorder="0">
      <alignment vertical="center"/>
    </xf>
    <xf numFmtId="168" fontId="6" fillId="0" borderId="1"/>
    <xf numFmtId="0" fontId="6" fillId="0" borderId="1" applyFont="0" applyFill="0"/>
    <xf numFmtId="164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2" applyNumberFormat="0" applyFill="0" applyAlignment="0" applyProtection="0"/>
    <xf numFmtId="0" fontId="5" fillId="0" borderId="0"/>
    <xf numFmtId="0" fontId="1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3" applyBorder="0">
      <alignment vertical="center"/>
    </xf>
    <xf numFmtId="0" fontId="12" fillId="0" borderId="0" applyNumberFormat="0" applyFill="0" applyBorder="0" applyAlignment="0" applyProtection="0"/>
    <xf numFmtId="0" fontId="6" fillId="0" borderId="3">
      <alignment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3" applyNumberFormat="0" applyFill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</cellStyleXfs>
  <cellXfs count="156">
    <xf numFmtId="0" fontId="0" fillId="0" borderId="0" xfId="0"/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2" fillId="0" borderId="0" xfId="0" applyFont="1" applyProtection="1"/>
    <xf numFmtId="165" fontId="1" fillId="0" borderId="0" xfId="0" applyNumberFormat="1" applyFont="1" applyProtection="1"/>
    <xf numFmtId="4" fontId="1" fillId="0" borderId="0" xfId="0" applyNumberFormat="1" applyFont="1" applyProtection="1"/>
    <xf numFmtId="166" fontId="1" fillId="0" borderId="0" xfId="0" applyNumberFormat="1" applyFont="1" applyProtection="1"/>
    <xf numFmtId="49" fontId="1" fillId="0" borderId="0" xfId="0" applyNumberFormat="1" applyFont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Continuous"/>
    </xf>
    <xf numFmtId="0" fontId="1" fillId="0" borderId="7" xfId="0" applyFont="1" applyBorder="1" applyAlignment="1" applyProtection="1">
      <alignment horizontal="centerContinuous"/>
    </xf>
    <xf numFmtId="0" fontId="1" fillId="0" borderId="8" xfId="0" applyFont="1" applyBorder="1" applyAlignment="1" applyProtection="1">
      <alignment horizontal="centerContinuous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3" fillId="0" borderId="0" xfId="0" applyFont="1" applyProtection="1"/>
    <xf numFmtId="0" fontId="1" fillId="0" borderId="15" xfId="28" applyFont="1" applyBorder="1" applyAlignment="1">
      <alignment horizontal="left" vertical="center"/>
    </xf>
    <xf numFmtId="0" fontId="1" fillId="0" borderId="16" xfId="28" applyFont="1" applyBorder="1" applyAlignment="1">
      <alignment horizontal="left" vertical="center"/>
    </xf>
    <xf numFmtId="0" fontId="1" fillId="0" borderId="16" xfId="28" applyFont="1" applyBorder="1" applyAlignment="1">
      <alignment horizontal="right" vertical="center"/>
    </xf>
    <xf numFmtId="0" fontId="1" fillId="0" borderId="17" xfId="28" applyFont="1" applyBorder="1" applyAlignment="1">
      <alignment horizontal="left" vertical="center"/>
    </xf>
    <xf numFmtId="0" fontId="1" fillId="0" borderId="18" xfId="28" applyFont="1" applyBorder="1" applyAlignment="1">
      <alignment horizontal="left" vertical="center"/>
    </xf>
    <xf numFmtId="0" fontId="1" fillId="0" borderId="19" xfId="28" applyFont="1" applyBorder="1" applyAlignment="1">
      <alignment horizontal="left" vertical="center"/>
    </xf>
    <xf numFmtId="0" fontId="1" fillId="0" borderId="19" xfId="28" applyFont="1" applyBorder="1" applyAlignment="1">
      <alignment horizontal="right" vertical="center"/>
    </xf>
    <xf numFmtId="0" fontId="1" fillId="0" borderId="20" xfId="28" applyFont="1" applyBorder="1" applyAlignment="1">
      <alignment horizontal="left" vertical="center"/>
    </xf>
    <xf numFmtId="0" fontId="1" fillId="0" borderId="21" xfId="28" applyFont="1" applyBorder="1" applyAlignment="1">
      <alignment horizontal="left" vertical="center"/>
    </xf>
    <xf numFmtId="0" fontId="1" fillId="0" borderId="22" xfId="28" applyFont="1" applyBorder="1" applyAlignment="1">
      <alignment horizontal="left" vertical="center"/>
    </xf>
    <xf numFmtId="0" fontId="1" fillId="0" borderId="22" xfId="28" applyFont="1" applyBorder="1" applyAlignment="1">
      <alignment horizontal="right" vertical="center"/>
    </xf>
    <xf numFmtId="0" fontId="1" fillId="0" borderId="23" xfId="28" applyFont="1" applyBorder="1" applyAlignment="1">
      <alignment horizontal="left" vertical="center"/>
    </xf>
    <xf numFmtId="0" fontId="1" fillId="0" borderId="24" xfId="28" applyFont="1" applyBorder="1" applyAlignment="1">
      <alignment horizontal="left" vertical="center"/>
    </xf>
    <xf numFmtId="0" fontId="1" fillId="0" borderId="25" xfId="28" applyFont="1" applyBorder="1" applyAlignment="1">
      <alignment horizontal="right" vertical="center"/>
    </xf>
    <xf numFmtId="0" fontId="1" fillId="0" borderId="25" xfId="28" applyFont="1" applyBorder="1" applyAlignment="1">
      <alignment horizontal="left" vertical="center"/>
    </xf>
    <xf numFmtId="0" fontId="1" fillId="0" borderId="27" xfId="28" applyFont="1" applyBorder="1" applyAlignment="1">
      <alignment horizontal="left" vertical="center"/>
    </xf>
    <xf numFmtId="0" fontId="1" fillId="0" borderId="28" xfId="28" applyFont="1" applyBorder="1" applyAlignment="1">
      <alignment horizontal="right" vertical="center"/>
    </xf>
    <xf numFmtId="0" fontId="1" fillId="0" borderId="28" xfId="28" applyFont="1" applyBorder="1" applyAlignment="1">
      <alignment horizontal="left" vertical="center"/>
    </xf>
    <xf numFmtId="0" fontId="1" fillId="0" borderId="29" xfId="28" applyFont="1" applyBorder="1" applyAlignment="1">
      <alignment horizontal="left" vertical="center"/>
    </xf>
    <xf numFmtId="0" fontId="1" fillId="0" borderId="30" xfId="28" applyFont="1" applyBorder="1" applyAlignment="1">
      <alignment horizontal="left" vertical="center"/>
    </xf>
    <xf numFmtId="0" fontId="1" fillId="0" borderId="31" xfId="28" applyFont="1" applyBorder="1" applyAlignment="1">
      <alignment horizontal="left" vertical="center"/>
    </xf>
    <xf numFmtId="0" fontId="1" fillId="0" borderId="32" xfId="28" applyFont="1" applyBorder="1" applyAlignment="1">
      <alignment horizontal="left" vertical="center"/>
    </xf>
    <xf numFmtId="0" fontId="1" fillId="0" borderId="33" xfId="28" applyFont="1" applyBorder="1" applyAlignment="1">
      <alignment horizontal="left" vertical="center"/>
    </xf>
    <xf numFmtId="0" fontId="1" fillId="0" borderId="34" xfId="28" applyFont="1" applyBorder="1" applyAlignment="1">
      <alignment horizontal="left" vertical="center"/>
    </xf>
    <xf numFmtId="0" fontId="1" fillId="0" borderId="34" xfId="28" applyFont="1" applyBorder="1" applyAlignment="1">
      <alignment horizontal="center" vertical="center"/>
    </xf>
    <xf numFmtId="0" fontId="1" fillId="0" borderId="35" xfId="28" applyFont="1" applyBorder="1" applyAlignment="1">
      <alignment horizontal="center" vertical="center"/>
    </xf>
    <xf numFmtId="0" fontId="1" fillId="0" borderId="36" xfId="28" applyFont="1" applyBorder="1" applyAlignment="1">
      <alignment horizontal="center" vertical="center"/>
    </xf>
    <xf numFmtId="0" fontId="1" fillId="0" borderId="37" xfId="28" applyFont="1" applyBorder="1" applyAlignment="1">
      <alignment horizontal="center" vertical="center"/>
    </xf>
    <xf numFmtId="0" fontId="1" fillId="0" borderId="38" xfId="28" applyFont="1" applyBorder="1" applyAlignment="1">
      <alignment horizontal="center" vertical="center"/>
    </xf>
    <xf numFmtId="0" fontId="1" fillId="0" borderId="39" xfId="28" applyFont="1" applyBorder="1" applyAlignment="1">
      <alignment horizontal="center" vertical="center"/>
    </xf>
    <xf numFmtId="0" fontId="1" fillId="0" borderId="40" xfId="28" applyFont="1" applyBorder="1" applyAlignment="1">
      <alignment horizontal="left" vertical="center"/>
    </xf>
    <xf numFmtId="0" fontId="1" fillId="0" borderId="41" xfId="28" applyFont="1" applyBorder="1" applyAlignment="1">
      <alignment horizontal="left" vertical="center"/>
    </xf>
    <xf numFmtId="0" fontId="1" fillId="0" borderId="42" xfId="28" applyFont="1" applyBorder="1" applyAlignment="1">
      <alignment horizontal="center" vertical="center"/>
    </xf>
    <xf numFmtId="0" fontId="1" fillId="0" borderId="3" xfId="28" applyFont="1" applyBorder="1" applyAlignment="1">
      <alignment horizontal="left" vertical="center"/>
    </xf>
    <xf numFmtId="0" fontId="1" fillId="0" borderId="43" xfId="28" applyFont="1" applyBorder="1" applyAlignment="1">
      <alignment horizontal="left" vertical="center"/>
    </xf>
    <xf numFmtId="0" fontId="1" fillId="0" borderId="44" xfId="28" applyFont="1" applyBorder="1" applyAlignment="1">
      <alignment horizontal="center" vertical="center"/>
    </xf>
    <xf numFmtId="0" fontId="1" fillId="0" borderId="45" xfId="28" applyFont="1" applyBorder="1" applyAlignment="1">
      <alignment horizontal="left" vertical="center"/>
    </xf>
    <xf numFmtId="0" fontId="1" fillId="0" borderId="46" xfId="28" applyFont="1" applyBorder="1" applyAlignment="1">
      <alignment horizontal="center" vertical="center"/>
    </xf>
    <xf numFmtId="0" fontId="1" fillId="0" borderId="47" xfId="28" applyFont="1" applyBorder="1" applyAlignment="1">
      <alignment horizontal="left" vertical="center"/>
    </xf>
    <xf numFmtId="10" fontId="1" fillId="0" borderId="47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left" vertical="center"/>
    </xf>
    <xf numFmtId="0" fontId="1" fillId="0" borderId="46" xfId="28" applyFont="1" applyBorder="1" applyAlignment="1">
      <alignment horizontal="right" vertical="center"/>
    </xf>
    <xf numFmtId="0" fontId="1" fillId="0" borderId="49" xfId="28" applyFont="1" applyBorder="1" applyAlignment="1">
      <alignment horizontal="center" vertical="center"/>
    </xf>
    <xf numFmtId="0" fontId="1" fillId="0" borderId="50" xfId="28" applyFont="1" applyBorder="1" applyAlignment="1">
      <alignment horizontal="left" vertical="center"/>
    </xf>
    <xf numFmtId="0" fontId="1" fillId="0" borderId="50" xfId="28" applyFont="1" applyBorder="1" applyAlignment="1">
      <alignment horizontal="right" vertical="center"/>
    </xf>
    <xf numFmtId="0" fontId="1" fillId="0" borderId="51" xfId="28" applyFont="1" applyBorder="1" applyAlignment="1">
      <alignment horizontal="right" vertical="center"/>
    </xf>
    <xf numFmtId="3" fontId="1" fillId="0" borderId="0" xfId="28" applyNumberFormat="1" applyFont="1" applyBorder="1" applyAlignment="1">
      <alignment horizontal="right" vertical="center"/>
    </xf>
    <xf numFmtId="0" fontId="1" fillId="0" borderId="49" xfId="28" applyFont="1" applyBorder="1" applyAlignment="1">
      <alignment horizontal="left" vertical="center"/>
    </xf>
    <xf numFmtId="0" fontId="1" fillId="0" borderId="0" xfId="28" applyFont="1" applyBorder="1" applyAlignment="1">
      <alignment horizontal="right" vertical="center"/>
    </xf>
    <xf numFmtId="0" fontId="1" fillId="0" borderId="0" xfId="28" applyFont="1" applyBorder="1" applyAlignment="1">
      <alignment horizontal="left" vertical="center"/>
    </xf>
    <xf numFmtId="0" fontId="1" fillId="0" borderId="52" xfId="28" applyFont="1" applyBorder="1" applyAlignment="1">
      <alignment horizontal="right" vertical="center"/>
    </xf>
    <xf numFmtId="0" fontId="1" fillId="0" borderId="53" xfId="28" applyFont="1" applyBorder="1" applyAlignment="1">
      <alignment horizontal="right" vertical="center"/>
    </xf>
    <xf numFmtId="3" fontId="1" fillId="0" borderId="52" xfId="28" applyNumberFormat="1" applyFont="1" applyBorder="1" applyAlignment="1">
      <alignment horizontal="right" vertical="center"/>
    </xf>
    <xf numFmtId="3" fontId="1" fillId="0" borderId="54" xfId="28" applyNumberFormat="1" applyFont="1" applyBorder="1" applyAlignment="1">
      <alignment horizontal="right" vertical="center"/>
    </xf>
    <xf numFmtId="0" fontId="1" fillId="0" borderId="55" xfId="28" applyFont="1" applyBorder="1" applyAlignment="1">
      <alignment horizontal="left" vertical="center"/>
    </xf>
    <xf numFmtId="0" fontId="1" fillId="0" borderId="50" xfId="28" applyFont="1" applyBorder="1" applyAlignment="1">
      <alignment horizontal="center" vertical="center"/>
    </xf>
    <xf numFmtId="0" fontId="1" fillId="0" borderId="56" xfId="28" applyFont="1" applyBorder="1" applyAlignment="1">
      <alignment horizontal="center" vertical="center"/>
    </xf>
    <xf numFmtId="0" fontId="1" fillId="0" borderId="57" xfId="28" applyFont="1" applyBorder="1" applyAlignment="1">
      <alignment horizontal="left" vertical="center"/>
    </xf>
    <xf numFmtId="0" fontId="1" fillId="0" borderId="0" xfId="28" applyFont="1"/>
    <xf numFmtId="0" fontId="1" fillId="0" borderId="0" xfId="28" applyFont="1" applyAlignment="1">
      <alignment horizontal="left" vertical="center"/>
    </xf>
    <xf numFmtId="0" fontId="1" fillId="0" borderId="36" xfId="28" applyFont="1" applyBorder="1" applyAlignment="1">
      <alignment horizontal="left" vertical="center"/>
    </xf>
    <xf numFmtId="0" fontId="3" fillId="0" borderId="58" xfId="28" applyFont="1" applyBorder="1" applyAlignment="1">
      <alignment horizontal="center" vertical="center"/>
    </xf>
    <xf numFmtId="0" fontId="3" fillId="0" borderId="59" xfId="28" applyFont="1" applyBorder="1" applyAlignment="1">
      <alignment horizontal="center" vertical="center"/>
    </xf>
    <xf numFmtId="0" fontId="1" fillId="0" borderId="60" xfId="28" applyFont="1" applyBorder="1" applyAlignment="1">
      <alignment horizontal="left" vertical="center"/>
    </xf>
    <xf numFmtId="167" fontId="1" fillId="0" borderId="63" xfId="28" applyNumberFormat="1" applyFont="1" applyBorder="1" applyAlignment="1">
      <alignment horizontal="right" vertical="center"/>
    </xf>
    <xf numFmtId="0" fontId="1" fillId="0" borderId="48" xfId="28" applyFont="1" applyBorder="1" applyAlignment="1">
      <alignment horizontal="right" vertical="center"/>
    </xf>
    <xf numFmtId="0" fontId="1" fillId="0" borderId="64" xfId="28" applyNumberFormat="1" applyFont="1" applyBorder="1" applyAlignment="1">
      <alignment horizontal="left" vertical="center"/>
    </xf>
    <xf numFmtId="10" fontId="1" fillId="0" borderId="28" xfId="28" applyNumberFormat="1" applyFont="1" applyBorder="1" applyAlignment="1">
      <alignment horizontal="right" vertical="center"/>
    </xf>
    <xf numFmtId="10" fontId="1" fillId="0" borderId="19" xfId="28" applyNumberFormat="1" applyFont="1" applyBorder="1" applyAlignment="1">
      <alignment horizontal="right" vertical="center"/>
    </xf>
    <xf numFmtId="10" fontId="1" fillId="0" borderId="65" xfId="28" applyNumberFormat="1" applyFont="1" applyBorder="1" applyAlignment="1">
      <alignment horizontal="right" vertical="center"/>
    </xf>
    <xf numFmtId="0" fontId="1" fillId="0" borderId="15" xfId="28" applyFont="1" applyBorder="1" applyAlignment="1">
      <alignment horizontal="right" vertical="center"/>
    </xf>
    <xf numFmtId="0" fontId="1" fillId="0" borderId="27" xfId="28" applyFont="1" applyBorder="1" applyAlignment="1">
      <alignment horizontal="right" vertical="center"/>
    </xf>
    <xf numFmtId="0" fontId="1" fillId="0" borderId="30" xfId="28" applyFont="1" applyBorder="1" applyAlignment="1">
      <alignment horizontal="right" vertical="center"/>
    </xf>
    <xf numFmtId="0" fontId="1" fillId="0" borderId="31" xfId="28" applyFont="1" applyBorder="1" applyAlignment="1">
      <alignment horizontal="right" vertical="center"/>
    </xf>
    <xf numFmtId="0" fontId="1" fillId="0" borderId="66" xfId="0" applyFont="1" applyBorder="1" applyAlignment="1" applyProtection="1">
      <alignment horizontal="center"/>
    </xf>
    <xf numFmtId="0" fontId="1" fillId="0" borderId="4" xfId="0" applyNumberFormat="1" applyFont="1" applyBorder="1" applyAlignment="1" applyProtection="1">
      <alignment horizontal="center"/>
    </xf>
    <xf numFmtId="0" fontId="1" fillId="0" borderId="5" xfId="0" applyNumberFormat="1" applyFont="1" applyBorder="1" applyAlignment="1" applyProtection="1">
      <alignment horizontal="center"/>
    </xf>
    <xf numFmtId="0" fontId="1" fillId="0" borderId="67" xfId="0" applyNumberFormat="1" applyFont="1" applyBorder="1" applyAlignment="1" applyProtection="1">
      <alignment horizontal="center"/>
    </xf>
    <xf numFmtId="0" fontId="1" fillId="0" borderId="9" xfId="0" applyNumberFormat="1" applyFont="1" applyBorder="1" applyAlignment="1" applyProtection="1">
      <alignment horizontal="center"/>
    </xf>
    <xf numFmtId="0" fontId="1" fillId="0" borderId="10" xfId="0" applyNumberFormat="1" applyFont="1" applyBorder="1" applyAlignment="1" applyProtection="1">
      <alignment horizontal="center"/>
    </xf>
    <xf numFmtId="0" fontId="1" fillId="0" borderId="68" xfId="0" applyNumberFormat="1" applyFont="1" applyBorder="1" applyAlignment="1" applyProtection="1">
      <alignment horizontal="center"/>
    </xf>
    <xf numFmtId="0" fontId="1" fillId="0" borderId="0" xfId="27" applyFont="1"/>
    <xf numFmtId="0" fontId="3" fillId="0" borderId="0" xfId="27" applyFont="1"/>
    <xf numFmtId="49" fontId="3" fillId="0" borderId="0" xfId="27" applyNumberFormat="1" applyFont="1"/>
    <xf numFmtId="0" fontId="2" fillId="0" borderId="0" xfId="27" applyFont="1" applyAlignment="1">
      <alignment horizontal="left" vertical="center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67" xfId="0" applyNumberFormat="1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6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right"/>
      <protection locked="0"/>
    </xf>
    <xf numFmtId="3" fontId="1" fillId="0" borderId="71" xfId="28" applyNumberFormat="1" applyFont="1" applyBorder="1" applyAlignment="1">
      <alignment horizontal="right" vertical="center"/>
    </xf>
    <xf numFmtId="3" fontId="1" fillId="0" borderId="53" xfId="28" applyNumberFormat="1" applyFont="1" applyBorder="1" applyAlignment="1">
      <alignment horizontal="right" vertical="center"/>
    </xf>
    <xf numFmtId="3" fontId="1" fillId="0" borderId="72" xfId="28" applyNumberFormat="1" applyFont="1" applyBorder="1" applyAlignment="1">
      <alignment horizontal="right" vertical="center"/>
    </xf>
    <xf numFmtId="3" fontId="1" fillId="0" borderId="17" xfId="28" applyNumberFormat="1" applyFont="1" applyBorder="1" applyAlignment="1">
      <alignment horizontal="right" vertical="center"/>
    </xf>
    <xf numFmtId="3" fontId="1" fillId="0" borderId="29" xfId="28" applyNumberFormat="1" applyFont="1" applyBorder="1" applyAlignment="1">
      <alignment horizontal="right" vertical="center"/>
    </xf>
    <xf numFmtId="3" fontId="1" fillId="0" borderId="32" xfId="28" applyNumberFormat="1" applyFont="1" applyBorder="1" applyAlignment="1">
      <alignment horizontal="right" vertic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165" fontId="1" fillId="0" borderId="0" xfId="0" applyNumberFormat="1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66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69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 wrapText="1"/>
    </xf>
    <xf numFmtId="4" fontId="1" fillId="0" borderId="40" xfId="28" applyNumberFormat="1" applyFont="1" applyBorder="1" applyAlignment="1">
      <alignment horizontal="right" vertical="center"/>
    </xf>
    <xf numFmtId="4" fontId="1" fillId="0" borderId="69" xfId="28" applyNumberFormat="1" applyFont="1" applyBorder="1" applyAlignment="1">
      <alignment horizontal="right" vertical="center"/>
    </xf>
    <xf numFmtId="4" fontId="1" fillId="0" borderId="3" xfId="28" applyNumberFormat="1" applyFont="1" applyBorder="1" applyAlignment="1">
      <alignment horizontal="right" vertical="center"/>
    </xf>
    <xf numFmtId="4" fontId="1" fillId="0" borderId="61" xfId="28" applyNumberFormat="1" applyFont="1" applyBorder="1" applyAlignment="1">
      <alignment horizontal="right" vertical="center"/>
    </xf>
    <xf numFmtId="4" fontId="1" fillId="0" borderId="70" xfId="28" applyNumberFormat="1" applyFont="1" applyBorder="1" applyAlignment="1">
      <alignment horizontal="right" vertical="center"/>
    </xf>
    <xf numFmtId="4" fontId="1" fillId="0" borderId="45" xfId="28" applyNumberFormat="1" applyFont="1" applyBorder="1" applyAlignment="1">
      <alignment horizontal="right" vertical="center"/>
    </xf>
    <xf numFmtId="4" fontId="1" fillId="0" borderId="48" xfId="28" applyNumberFormat="1" applyFont="1" applyBorder="1" applyAlignment="1">
      <alignment horizontal="right" vertical="center"/>
    </xf>
    <xf numFmtId="4" fontId="1" fillId="0" borderId="62" xfId="28" applyNumberFormat="1" applyFont="1" applyBorder="1" applyAlignment="1">
      <alignment horizontal="right" vertical="center"/>
    </xf>
    <xf numFmtId="4" fontId="1" fillId="0" borderId="47" xfId="28" applyNumberFormat="1" applyFont="1" applyBorder="1" applyAlignment="1">
      <alignment horizontal="right" vertical="center"/>
    </xf>
    <xf numFmtId="49" fontId="3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right" vertical="top" wrapText="1"/>
    </xf>
    <xf numFmtId="4" fontId="3" fillId="0" borderId="0" xfId="0" applyNumberFormat="1" applyFont="1" applyAlignment="1" applyProtection="1">
      <alignment vertical="top"/>
    </xf>
    <xf numFmtId="166" fontId="3" fillId="0" borderId="0" xfId="0" applyNumberFormat="1" applyFont="1" applyAlignment="1" applyProtection="1">
      <alignment vertical="top"/>
    </xf>
    <xf numFmtId="165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14" fontId="1" fillId="0" borderId="26" xfId="28" applyNumberFormat="1" applyFont="1" applyBorder="1" applyAlignment="1">
      <alignment horizontal="left" vertical="center"/>
    </xf>
  </cellXfs>
  <cellStyles count="53">
    <cellStyle name="1 000 Sk" xfId="1"/>
    <cellStyle name="1 000,-  Sk" xfId="2"/>
    <cellStyle name="1 000,- Kč" xfId="3"/>
    <cellStyle name="1 000,- Sk" xfId="4"/>
    <cellStyle name="1000 Sk_fakturuj99" xfId="5"/>
    <cellStyle name="20 % – Zvýraznění1" xfId="6"/>
    <cellStyle name="20 % – Zvýraznění2" xfId="7"/>
    <cellStyle name="20 % – Zvýraznění3" xfId="8"/>
    <cellStyle name="20 % – Zvýraznění4" xfId="9"/>
    <cellStyle name="20 % – Zvýraznění5" xfId="10"/>
    <cellStyle name="20 % – Zvýraznění6" xfId="11"/>
    <cellStyle name="20 % - zvýraznenie1" xfId="35" builtinId="30" hidden="1"/>
    <cellStyle name="20 % - zvýraznenie2" xfId="38" builtinId="34" hidden="1"/>
    <cellStyle name="20 % - zvýraznenie3" xfId="41" builtinId="38" hidden="1"/>
    <cellStyle name="20 % - zvýraznenie4" xfId="44" builtinId="42" hidden="1"/>
    <cellStyle name="20 % - zvýraznenie5" xfId="47" builtinId="46" hidden="1"/>
    <cellStyle name="20 % - zvýraznenie6" xfId="50" builtinId="50" hidden="1"/>
    <cellStyle name="40 % – Zvýraznění1" xfId="12"/>
    <cellStyle name="40 % – Zvýraznění2" xfId="13"/>
    <cellStyle name="40 % – Zvýraznění3" xfId="14"/>
    <cellStyle name="40 % – Zvýraznění4" xfId="15"/>
    <cellStyle name="40 % – Zvýraznění5" xfId="16"/>
    <cellStyle name="40 % – Zvýraznění6" xfId="17"/>
    <cellStyle name="40 % - zvýraznenie1" xfId="36" builtinId="31" hidden="1"/>
    <cellStyle name="40 % - zvýraznenie2" xfId="39" builtinId="35" hidden="1"/>
    <cellStyle name="40 % - zvýraznenie3" xfId="42" builtinId="39" hidden="1"/>
    <cellStyle name="40 % - zvýraznenie4" xfId="45" builtinId="43" hidden="1"/>
    <cellStyle name="40 % - zvýraznenie5" xfId="48" builtinId="47" hidden="1"/>
    <cellStyle name="40 % - zvýraznenie6" xfId="51" builtinId="51" hidden="1"/>
    <cellStyle name="60 % – Zvýraznění1" xfId="18"/>
    <cellStyle name="60 % – Zvýraznění2" xfId="19"/>
    <cellStyle name="60 % – Zvýraznění3" xfId="20"/>
    <cellStyle name="60 % – Zvýraznění4" xfId="21"/>
    <cellStyle name="60 % – Zvýraznění5" xfId="22"/>
    <cellStyle name="60 % – Zvýraznění6" xfId="23"/>
    <cellStyle name="60 % - zvýraznenie1" xfId="37" builtinId="32" hidden="1"/>
    <cellStyle name="60 % - zvýraznenie2" xfId="40" builtinId="36" hidden="1"/>
    <cellStyle name="60 % - zvýraznenie3" xfId="43" builtinId="40" hidden="1"/>
    <cellStyle name="60 % - zvýraznenie4" xfId="46" builtinId="44" hidden="1"/>
    <cellStyle name="60 % - zvýraznenie5" xfId="49" builtinId="48" hidden="1"/>
    <cellStyle name="60 % - zvýraznenie6" xfId="52" builtinId="52" hidden="1"/>
    <cellStyle name="Celkem" xfId="24"/>
    <cellStyle name="data" xfId="25"/>
    <cellStyle name="Název" xfId="26"/>
    <cellStyle name="Normálne" xfId="0" builtinId="0"/>
    <cellStyle name="normálne_KLs" xfId="27"/>
    <cellStyle name="normálne_KLv" xfId="28"/>
    <cellStyle name="Spolu" xfId="34" builtinId="25" hidden="1"/>
    <cellStyle name="TEXT" xfId="29"/>
    <cellStyle name="Text upozornění" xfId="30"/>
    <cellStyle name="Text upozornenia" xfId="33" builtinId="11" hidden="1"/>
    <cellStyle name="TEXT1" xfId="31"/>
    <cellStyle name="Titul" xfId="32" builtinId="15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285750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val="000000"/>
          </a:solidFill>
          <a:prstDash val="solid"/>
          <a:round/>
          <a:headEnd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opLeftCell="A10" workbookViewId="0">
      <selection activeCell="E35" sqref="E35"/>
    </sheetView>
  </sheetViews>
  <sheetFormatPr defaultRowHeight="12.75"/>
  <cols>
    <col min="1" max="1" width="0.7109375" style="80" customWidth="1"/>
    <col min="2" max="2" width="3.7109375" style="80" customWidth="1"/>
    <col min="3" max="3" width="6.85546875" style="80" customWidth="1"/>
    <col min="4" max="6" width="14" style="80" customWidth="1"/>
    <col min="7" max="7" width="3.85546875" style="80" customWidth="1"/>
    <col min="8" max="8" width="17.7109375" style="80" customWidth="1"/>
    <col min="9" max="9" width="8.7109375" style="80" customWidth="1"/>
    <col min="10" max="10" width="14" style="80" customWidth="1"/>
    <col min="11" max="11" width="2.28515625" style="80" customWidth="1"/>
    <col min="12" max="12" width="6.85546875" style="80" customWidth="1"/>
    <col min="13" max="23" width="9.140625" style="80"/>
    <col min="24" max="25" width="5.7109375" style="80" customWidth="1"/>
    <col min="26" max="26" width="6.5703125" style="80" customWidth="1"/>
    <col min="27" max="27" width="21.42578125" style="80" customWidth="1"/>
    <col min="28" max="28" width="4.28515625" style="80" customWidth="1"/>
    <col min="29" max="29" width="8.28515625" style="80" customWidth="1"/>
    <col min="30" max="30" width="8.7109375" style="80" customWidth="1"/>
    <col min="31" max="16384" width="9.140625" style="80"/>
  </cols>
  <sheetData>
    <row r="1" spans="2:30" ht="28.5" customHeight="1" thickBot="1">
      <c r="B1" s="81" t="s">
        <v>112</v>
      </c>
      <c r="C1" s="81"/>
      <c r="D1" s="81"/>
      <c r="F1" s="106" t="str">
        <f>CONCATENATE(AA2," ",AB2," ",AC2," ",AD2)</f>
        <v xml:space="preserve">Krycí list rozpočtu v EUR  </v>
      </c>
      <c r="G1" s="81"/>
      <c r="H1" s="81"/>
      <c r="I1" s="81"/>
      <c r="J1" s="81"/>
      <c r="Z1" s="103" t="s">
        <v>5</v>
      </c>
      <c r="AA1" s="103" t="s">
        <v>6</v>
      </c>
      <c r="AB1" s="103" t="s">
        <v>7</v>
      </c>
      <c r="AC1" s="103" t="s">
        <v>8</v>
      </c>
      <c r="AD1" s="103" t="s">
        <v>9</v>
      </c>
    </row>
    <row r="2" spans="2:30" ht="18" customHeight="1" thickTop="1">
      <c r="B2" s="22"/>
      <c r="C2" s="23" t="s">
        <v>109</v>
      </c>
      <c r="D2" s="23"/>
      <c r="E2" s="23"/>
      <c r="F2" s="23"/>
      <c r="G2" s="24" t="s">
        <v>10</v>
      </c>
      <c r="H2" s="23" t="s">
        <v>113</v>
      </c>
      <c r="I2" s="23"/>
      <c r="J2" s="25"/>
      <c r="Z2" s="103" t="s">
        <v>11</v>
      </c>
      <c r="AA2" s="104" t="s">
        <v>12</v>
      </c>
      <c r="AB2" s="104" t="s">
        <v>13</v>
      </c>
      <c r="AC2" s="104"/>
      <c r="AD2" s="105"/>
    </row>
    <row r="3" spans="2:30" ht="18" customHeight="1">
      <c r="B3" s="26"/>
      <c r="C3" s="27" t="s">
        <v>110</v>
      </c>
      <c r="D3" s="27"/>
      <c r="E3" s="27"/>
      <c r="F3" s="27"/>
      <c r="G3" s="28" t="s">
        <v>114</v>
      </c>
      <c r="H3" s="27"/>
      <c r="I3" s="27"/>
      <c r="J3" s="29"/>
      <c r="Z3" s="103" t="s">
        <v>14</v>
      </c>
      <c r="AA3" s="104" t="s">
        <v>15</v>
      </c>
      <c r="AB3" s="104" t="s">
        <v>13</v>
      </c>
      <c r="AC3" s="104" t="s">
        <v>16</v>
      </c>
      <c r="AD3" s="105" t="s">
        <v>17</v>
      </c>
    </row>
    <row r="4" spans="2:30" ht="18" customHeight="1">
      <c r="B4" s="30"/>
      <c r="C4" s="31"/>
      <c r="D4" s="31"/>
      <c r="E4" s="31"/>
      <c r="F4" s="31"/>
      <c r="G4" s="32"/>
      <c r="H4" s="31"/>
      <c r="I4" s="31"/>
      <c r="J4" s="33"/>
      <c r="Z4" s="103" t="s">
        <v>18</v>
      </c>
      <c r="AA4" s="104" t="s">
        <v>19</v>
      </c>
      <c r="AB4" s="104" t="s">
        <v>13</v>
      </c>
      <c r="AC4" s="104"/>
      <c r="AD4" s="105"/>
    </row>
    <row r="5" spans="2:30" ht="18" customHeight="1" thickBot="1">
      <c r="B5" s="34"/>
      <c r="C5" s="36" t="s">
        <v>20</v>
      </c>
      <c r="D5" s="36"/>
      <c r="E5" s="36" t="s">
        <v>21</v>
      </c>
      <c r="F5" s="35"/>
      <c r="G5" s="35" t="s">
        <v>22</v>
      </c>
      <c r="H5" s="36" t="s">
        <v>115</v>
      </c>
      <c r="I5" s="35" t="s">
        <v>23</v>
      </c>
      <c r="J5" s="155">
        <v>43300</v>
      </c>
      <c r="Z5" s="103" t="s">
        <v>24</v>
      </c>
      <c r="AA5" s="104" t="s">
        <v>15</v>
      </c>
      <c r="AB5" s="104" t="s">
        <v>13</v>
      </c>
      <c r="AC5" s="104" t="s">
        <v>16</v>
      </c>
      <c r="AD5" s="105" t="s">
        <v>17</v>
      </c>
    </row>
    <row r="6" spans="2:30" ht="18" customHeight="1" thickTop="1">
      <c r="B6" s="22"/>
      <c r="C6" s="23" t="s">
        <v>2</v>
      </c>
      <c r="D6" s="23" t="s">
        <v>116</v>
      </c>
      <c r="E6" s="23"/>
      <c r="F6" s="23"/>
      <c r="G6" s="23" t="s">
        <v>25</v>
      </c>
      <c r="H6" s="23"/>
      <c r="I6" s="23"/>
      <c r="J6" s="25"/>
    </row>
    <row r="7" spans="2:30" ht="18" customHeight="1">
      <c r="B7" s="37"/>
      <c r="C7" s="38"/>
      <c r="D7" s="39"/>
      <c r="E7" s="39"/>
      <c r="F7" s="39"/>
      <c r="G7" s="39" t="s">
        <v>26</v>
      </c>
      <c r="H7" s="39"/>
      <c r="I7" s="39"/>
      <c r="J7" s="40"/>
    </row>
    <row r="8" spans="2:30" ht="18" customHeight="1">
      <c r="B8" s="26"/>
      <c r="C8" s="27" t="s">
        <v>1</v>
      </c>
      <c r="D8" s="27" t="s">
        <v>117</v>
      </c>
      <c r="E8" s="27"/>
      <c r="F8" s="27"/>
      <c r="G8" s="27" t="s">
        <v>25</v>
      </c>
      <c r="H8" s="27"/>
      <c r="I8" s="27"/>
      <c r="J8" s="29"/>
    </row>
    <row r="9" spans="2:30" ht="18" customHeight="1">
      <c r="B9" s="30"/>
      <c r="C9" s="32"/>
      <c r="D9" s="31"/>
      <c r="E9" s="31"/>
      <c r="F9" s="31"/>
      <c r="G9" s="39" t="s">
        <v>26</v>
      </c>
      <c r="H9" s="31"/>
      <c r="I9" s="31"/>
      <c r="J9" s="33"/>
    </row>
    <row r="10" spans="2:30" ht="18" customHeight="1">
      <c r="B10" s="26"/>
      <c r="C10" s="27" t="s">
        <v>27</v>
      </c>
      <c r="D10" s="27" t="s">
        <v>118</v>
      </c>
      <c r="E10" s="27"/>
      <c r="F10" s="27"/>
      <c r="G10" s="27" t="s">
        <v>25</v>
      </c>
      <c r="H10" s="27"/>
      <c r="I10" s="27"/>
      <c r="J10" s="29"/>
    </row>
    <row r="11" spans="2:30" ht="18" customHeight="1" thickBot="1">
      <c r="B11" s="41"/>
      <c r="C11" s="42"/>
      <c r="D11" s="42"/>
      <c r="E11" s="42"/>
      <c r="F11" s="42"/>
      <c r="G11" s="42" t="s">
        <v>26</v>
      </c>
      <c r="H11" s="42"/>
      <c r="I11" s="42"/>
      <c r="J11" s="43"/>
    </row>
    <row r="12" spans="2:30" ht="18" customHeight="1" thickTop="1">
      <c r="B12" s="92"/>
      <c r="C12" s="23"/>
      <c r="D12" s="23"/>
      <c r="E12" s="23"/>
      <c r="F12" s="124">
        <f>IF(B12&lt;&gt;0,ROUND($J$31/B12,0),0)</f>
        <v>0</v>
      </c>
      <c r="G12" s="24"/>
      <c r="H12" s="23"/>
      <c r="I12" s="23"/>
      <c r="J12" s="127">
        <f>IF(G12&lt;&gt;0,ROUND($J$31/G12,0),0)</f>
        <v>0</v>
      </c>
    </row>
    <row r="13" spans="2:30" ht="18" customHeight="1">
      <c r="B13" s="93"/>
      <c r="C13" s="39"/>
      <c r="D13" s="39"/>
      <c r="E13" s="39"/>
      <c r="F13" s="125">
        <f>IF(B13&lt;&gt;0,ROUND($J$31/B13,0),0)</f>
        <v>0</v>
      </c>
      <c r="G13" s="38"/>
      <c r="H13" s="39"/>
      <c r="I13" s="39"/>
      <c r="J13" s="128">
        <f>IF(G13&lt;&gt;0,ROUND($J$31/G13,0),0)</f>
        <v>0</v>
      </c>
    </row>
    <row r="14" spans="2:30" ht="18" customHeight="1" thickBot="1">
      <c r="B14" s="94"/>
      <c r="C14" s="42"/>
      <c r="D14" s="42"/>
      <c r="E14" s="42"/>
      <c r="F14" s="126">
        <f>IF(B14&lt;&gt;0,ROUND($J$31/B14,0),0)</f>
        <v>0</v>
      </c>
      <c r="G14" s="95"/>
      <c r="H14" s="42"/>
      <c r="I14" s="42"/>
      <c r="J14" s="129">
        <f>IF(G14&lt;&gt;0,ROUND($J$31/G14,0),0)</f>
        <v>0</v>
      </c>
    </row>
    <row r="15" spans="2:30" ht="18" customHeight="1" thickTop="1">
      <c r="B15" s="83" t="s">
        <v>28</v>
      </c>
      <c r="C15" s="45" t="s">
        <v>29</v>
      </c>
      <c r="D15" s="46" t="s">
        <v>30</v>
      </c>
      <c r="E15" s="46" t="s">
        <v>31</v>
      </c>
      <c r="F15" s="47" t="s">
        <v>32</v>
      </c>
      <c r="G15" s="83" t="s">
        <v>33</v>
      </c>
      <c r="H15" s="48" t="s">
        <v>34</v>
      </c>
      <c r="I15" s="49"/>
      <c r="J15" s="50"/>
    </row>
    <row r="16" spans="2:30" ht="18" customHeight="1">
      <c r="B16" s="51">
        <v>1</v>
      </c>
      <c r="C16" s="52" t="s">
        <v>35</v>
      </c>
      <c r="D16" s="140">
        <f>Prehlad!H62</f>
        <v>0</v>
      </c>
      <c r="E16" s="140">
        <f>Prehlad!I62</f>
        <v>0</v>
      </c>
      <c r="F16" s="141">
        <f>D16+E16</f>
        <v>0</v>
      </c>
      <c r="G16" s="51">
        <v>6</v>
      </c>
      <c r="H16" s="53" t="s">
        <v>119</v>
      </c>
      <c r="I16" s="88"/>
      <c r="J16" s="141">
        <v>0</v>
      </c>
    </row>
    <row r="17" spans="2:10" ht="18" customHeight="1">
      <c r="B17" s="54">
        <v>2</v>
      </c>
      <c r="C17" s="55" t="s">
        <v>36</v>
      </c>
      <c r="D17" s="142">
        <f>Prehlad!H79</f>
        <v>0</v>
      </c>
      <c r="E17" s="142">
        <f>Prehlad!I79</f>
        <v>0</v>
      </c>
      <c r="F17" s="141">
        <f>D17+E17</f>
        <v>0</v>
      </c>
      <c r="G17" s="54">
        <v>7</v>
      </c>
      <c r="H17" s="56" t="s">
        <v>120</v>
      </c>
      <c r="I17" s="27"/>
      <c r="J17" s="143">
        <v>0</v>
      </c>
    </row>
    <row r="18" spans="2:10" ht="18" customHeight="1">
      <c r="B18" s="54">
        <v>3</v>
      </c>
      <c r="C18" s="55" t="s">
        <v>37</v>
      </c>
      <c r="D18" s="142">
        <f>Prehlad!H95</f>
        <v>0</v>
      </c>
      <c r="E18" s="142">
        <f>Prehlad!I95</f>
        <v>0</v>
      </c>
      <c r="F18" s="141">
        <f>D18+E18</f>
        <v>0</v>
      </c>
      <c r="G18" s="54">
        <v>8</v>
      </c>
      <c r="H18" s="56" t="s">
        <v>121</v>
      </c>
      <c r="I18" s="27"/>
      <c r="J18" s="143">
        <v>0</v>
      </c>
    </row>
    <row r="19" spans="2:10" ht="18" customHeight="1" thickBot="1">
      <c r="B19" s="54">
        <v>4</v>
      </c>
      <c r="C19" s="55" t="s">
        <v>38</v>
      </c>
      <c r="D19" s="142"/>
      <c r="E19" s="142"/>
      <c r="F19" s="144">
        <f>D19+E19</f>
        <v>0</v>
      </c>
      <c r="G19" s="54">
        <v>9</v>
      </c>
      <c r="H19" s="56" t="s">
        <v>3</v>
      </c>
      <c r="I19" s="27"/>
      <c r="J19" s="143">
        <v>0</v>
      </c>
    </row>
    <row r="20" spans="2:10" ht="18" customHeight="1" thickBot="1">
      <c r="B20" s="57">
        <v>5</v>
      </c>
      <c r="C20" s="58" t="s">
        <v>39</v>
      </c>
      <c r="D20" s="145">
        <f>SUM(D16:D19)</f>
        <v>0</v>
      </c>
      <c r="E20" s="146">
        <f>SUM(E16:E19)</f>
        <v>0</v>
      </c>
      <c r="F20" s="147">
        <f>SUM(F16:F19)</f>
        <v>0</v>
      </c>
      <c r="G20" s="59">
        <v>10</v>
      </c>
      <c r="I20" s="87" t="s">
        <v>40</v>
      </c>
      <c r="J20" s="147">
        <f>SUM(J16:J19)</f>
        <v>0</v>
      </c>
    </row>
    <row r="21" spans="2:10" ht="18" customHeight="1" thickTop="1">
      <c r="B21" s="83" t="s">
        <v>41</v>
      </c>
      <c r="C21" s="82"/>
      <c r="D21" s="49" t="s">
        <v>42</v>
      </c>
      <c r="E21" s="49"/>
      <c r="F21" s="50"/>
      <c r="G21" s="83" t="s">
        <v>43</v>
      </c>
      <c r="H21" s="48" t="s">
        <v>44</v>
      </c>
      <c r="I21" s="49"/>
      <c r="J21" s="50"/>
    </row>
    <row r="22" spans="2:10" ht="18" customHeight="1">
      <c r="B22" s="51">
        <v>11</v>
      </c>
      <c r="C22" s="53" t="s">
        <v>122</v>
      </c>
      <c r="D22" s="89" t="s">
        <v>3</v>
      </c>
      <c r="E22" s="91"/>
      <c r="F22" s="141"/>
      <c r="G22" s="54">
        <v>16</v>
      </c>
      <c r="H22" s="56" t="s">
        <v>45</v>
      </c>
      <c r="I22" s="60"/>
      <c r="J22" s="143">
        <v>0</v>
      </c>
    </row>
    <row r="23" spans="2:10" ht="18" customHeight="1">
      <c r="B23" s="54">
        <v>12</v>
      </c>
      <c r="C23" s="56" t="s">
        <v>123</v>
      </c>
      <c r="D23" s="90"/>
      <c r="E23" s="61"/>
      <c r="F23" s="143"/>
      <c r="G23" s="54">
        <v>17</v>
      </c>
      <c r="H23" s="56" t="s">
        <v>125</v>
      </c>
      <c r="I23" s="60"/>
      <c r="J23" s="143">
        <v>0</v>
      </c>
    </row>
    <row r="24" spans="2:10" ht="18" customHeight="1">
      <c r="B24" s="54">
        <v>13</v>
      </c>
      <c r="C24" s="56" t="s">
        <v>124</v>
      </c>
      <c r="D24" s="90"/>
      <c r="E24" s="61"/>
      <c r="F24" s="143"/>
      <c r="G24" s="54">
        <v>18</v>
      </c>
      <c r="H24" s="56" t="s">
        <v>126</v>
      </c>
      <c r="I24" s="60"/>
      <c r="J24" s="143">
        <v>0</v>
      </c>
    </row>
    <row r="25" spans="2:10" ht="18" customHeight="1" thickBot="1">
      <c r="B25" s="54">
        <v>14</v>
      </c>
      <c r="C25" s="56" t="s">
        <v>3</v>
      </c>
      <c r="D25" s="90"/>
      <c r="E25" s="61">
        <v>0</v>
      </c>
      <c r="F25" s="143">
        <v>0</v>
      </c>
      <c r="G25" s="54">
        <v>19</v>
      </c>
      <c r="H25" s="56" t="s">
        <v>3</v>
      </c>
      <c r="I25" s="60"/>
      <c r="J25" s="143">
        <v>0</v>
      </c>
    </row>
    <row r="26" spans="2:10" ht="18" customHeight="1" thickBot="1">
      <c r="B26" s="57">
        <v>15</v>
      </c>
      <c r="C26" s="62"/>
      <c r="D26" s="63"/>
      <c r="E26" s="63" t="s">
        <v>46</v>
      </c>
      <c r="F26" s="147">
        <f>SUM(F22:F25)</f>
        <v>0</v>
      </c>
      <c r="G26" s="57">
        <v>20</v>
      </c>
      <c r="H26" s="62"/>
      <c r="I26" s="63" t="s">
        <v>47</v>
      </c>
      <c r="J26" s="147">
        <f>SUM(J22:J25)</f>
        <v>0</v>
      </c>
    </row>
    <row r="27" spans="2:10" ht="18" customHeight="1" thickTop="1">
      <c r="B27" s="64"/>
      <c r="C27" s="65" t="s">
        <v>48</v>
      </c>
      <c r="D27" s="66"/>
      <c r="E27" s="67" t="s">
        <v>49</v>
      </c>
      <c r="F27" s="68"/>
      <c r="G27" s="83" t="s">
        <v>50</v>
      </c>
      <c r="H27" s="48" t="s">
        <v>51</v>
      </c>
      <c r="I27" s="49"/>
      <c r="J27" s="50"/>
    </row>
    <row r="28" spans="2:10" ht="18" customHeight="1">
      <c r="B28" s="69"/>
      <c r="C28" s="70"/>
      <c r="D28" s="71"/>
      <c r="E28" s="72"/>
      <c r="F28" s="68"/>
      <c r="G28" s="51">
        <v>21</v>
      </c>
      <c r="H28" s="53"/>
      <c r="I28" s="73" t="s">
        <v>52</v>
      </c>
      <c r="J28" s="141">
        <f>ROUND(F20,2)+J20+F26+J26</f>
        <v>0</v>
      </c>
    </row>
    <row r="29" spans="2:10" ht="18" customHeight="1">
      <c r="B29" s="69"/>
      <c r="C29" s="71" t="s">
        <v>53</v>
      </c>
      <c r="D29" s="71"/>
      <c r="E29" s="74"/>
      <c r="F29" s="68"/>
      <c r="G29" s="54">
        <v>22</v>
      </c>
      <c r="H29" s="56" t="s">
        <v>127</v>
      </c>
      <c r="I29" s="148">
        <f>J28-I30</f>
        <v>0</v>
      </c>
      <c r="J29" s="143">
        <f>ROUND((I29*20)/100,2)</f>
        <v>0</v>
      </c>
    </row>
    <row r="30" spans="2:10" ht="18" customHeight="1" thickBot="1">
      <c r="B30" s="26"/>
      <c r="C30" s="27" t="s">
        <v>54</v>
      </c>
      <c r="D30" s="27"/>
      <c r="E30" s="74"/>
      <c r="F30" s="68"/>
      <c r="G30" s="54">
        <v>23</v>
      </c>
      <c r="H30" s="56" t="s">
        <v>128</v>
      </c>
      <c r="I30" s="148">
        <f>SUMIF(Prehlad!O11:O9999,0,Prehlad!J11:J9999)</f>
        <v>0</v>
      </c>
      <c r="J30" s="143">
        <f>ROUND((I30*0)/100,1)</f>
        <v>0</v>
      </c>
    </row>
    <row r="31" spans="2:10" ht="18" customHeight="1" thickBot="1">
      <c r="B31" s="69"/>
      <c r="C31" s="71"/>
      <c r="D31" s="71"/>
      <c r="E31" s="74"/>
      <c r="F31" s="68"/>
      <c r="G31" s="57">
        <v>24</v>
      </c>
      <c r="H31" s="62"/>
      <c r="I31" s="63" t="s">
        <v>55</v>
      </c>
      <c r="J31" s="147">
        <f>SUM(J28:J30)</f>
        <v>0</v>
      </c>
    </row>
    <row r="32" spans="2:10" ht="18" customHeight="1" thickTop="1" thickBot="1">
      <c r="B32" s="64"/>
      <c r="C32" s="71"/>
      <c r="D32" s="68"/>
      <c r="E32" s="75"/>
      <c r="F32" s="68"/>
      <c r="G32" s="84" t="s">
        <v>56</v>
      </c>
      <c r="H32" s="85" t="s">
        <v>129</v>
      </c>
      <c r="I32" s="44"/>
      <c r="J32" s="86">
        <v>0</v>
      </c>
    </row>
    <row r="33" spans="2:10" ht="18" customHeight="1" thickTop="1">
      <c r="B33" s="76"/>
      <c r="C33" s="77"/>
      <c r="D33" s="65" t="s">
        <v>57</v>
      </c>
      <c r="E33" s="77"/>
      <c r="F33" s="77"/>
      <c r="G33" s="77"/>
      <c r="H33" s="77" t="s">
        <v>58</v>
      </c>
      <c r="I33" s="77"/>
      <c r="J33" s="78"/>
    </row>
    <row r="34" spans="2:10" ht="18" customHeight="1">
      <c r="B34" s="69"/>
      <c r="C34" s="70"/>
      <c r="D34" s="71"/>
      <c r="E34" s="71"/>
      <c r="F34" s="70"/>
      <c r="G34" s="71"/>
      <c r="H34" s="71"/>
      <c r="I34" s="71"/>
      <c r="J34" s="79"/>
    </row>
    <row r="35" spans="2:10" ht="18" customHeight="1">
      <c r="B35" s="69"/>
      <c r="C35" s="71" t="s">
        <v>53</v>
      </c>
      <c r="D35" s="71"/>
      <c r="E35" s="71"/>
      <c r="F35" s="70"/>
      <c r="G35" s="71" t="s">
        <v>53</v>
      </c>
      <c r="H35" s="71"/>
      <c r="I35" s="71"/>
      <c r="J35" s="79"/>
    </row>
    <row r="36" spans="2:10" ht="18" customHeight="1">
      <c r="B36" s="26"/>
      <c r="C36" s="27" t="s">
        <v>54</v>
      </c>
      <c r="D36" s="27"/>
      <c r="E36" s="27"/>
      <c r="F36" s="28"/>
      <c r="G36" s="27" t="s">
        <v>54</v>
      </c>
      <c r="H36" s="27"/>
      <c r="I36" s="27"/>
      <c r="J36" s="29"/>
    </row>
    <row r="37" spans="2:10" ht="18" customHeight="1">
      <c r="B37" s="69"/>
      <c r="C37" s="71" t="s">
        <v>49</v>
      </c>
      <c r="D37" s="71"/>
      <c r="E37" s="71"/>
      <c r="F37" s="70"/>
      <c r="G37" s="71" t="s">
        <v>49</v>
      </c>
      <c r="H37" s="71"/>
      <c r="I37" s="71"/>
      <c r="J37" s="79"/>
    </row>
    <row r="38" spans="2:10" ht="18" customHeight="1">
      <c r="B38" s="69"/>
      <c r="C38" s="71"/>
      <c r="D38" s="71"/>
      <c r="E38" s="71"/>
      <c r="F38" s="71"/>
      <c r="G38" s="71"/>
      <c r="H38" s="71"/>
      <c r="I38" s="71"/>
      <c r="J38" s="79"/>
    </row>
    <row r="39" spans="2:10" ht="18" customHeight="1">
      <c r="B39" s="69"/>
      <c r="C39" s="71"/>
      <c r="D39" s="71"/>
      <c r="E39" s="71"/>
      <c r="F39" s="71"/>
      <c r="G39" s="71"/>
      <c r="H39" s="71"/>
      <c r="I39" s="71"/>
      <c r="J39" s="79"/>
    </row>
    <row r="40" spans="2:10" ht="18" customHeight="1">
      <c r="B40" s="69"/>
      <c r="C40" s="71"/>
      <c r="D40" s="71"/>
      <c r="E40" s="71"/>
      <c r="F40" s="71"/>
      <c r="G40" s="71"/>
      <c r="H40" s="71"/>
      <c r="I40" s="71"/>
      <c r="J40" s="79"/>
    </row>
    <row r="41" spans="2:10" ht="18" customHeight="1" thickBot="1">
      <c r="B41" s="41"/>
      <c r="C41" s="42"/>
      <c r="D41" s="42"/>
      <c r="E41" s="42"/>
      <c r="F41" s="42"/>
      <c r="G41" s="42"/>
      <c r="H41" s="42"/>
      <c r="I41" s="42"/>
      <c r="J41" s="43"/>
    </row>
    <row r="42" spans="2:10" ht="14.25" customHeight="1" thickTop="1"/>
    <row r="43" spans="2:10" ht="2.25" customHeight="1"/>
  </sheetData>
  <printOptions horizontalCentered="1" verticalCentered="1"/>
  <pageMargins left="0.24" right="0.27" top="0.35433070866141736" bottom="0.43307086614173229" header="0.31496062992125984" footer="0.3543307086614173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>
      <pane ySplit="10" topLeftCell="A11" activePane="bottomLeft" state="frozen"/>
      <selection pane="bottomLeft" activeCell="O23" sqref="O23"/>
    </sheetView>
  </sheetViews>
  <sheetFormatPr defaultRowHeight="12.75"/>
  <cols>
    <col min="1" max="1" width="42.28515625" style="1" customWidth="1"/>
    <col min="2" max="2" width="11.85546875" style="6" customWidth="1"/>
    <col min="3" max="3" width="11.42578125" style="6" customWidth="1"/>
    <col min="4" max="4" width="11.5703125" style="6" customWidth="1"/>
    <col min="5" max="5" width="12.140625" style="7" customWidth="1"/>
    <col min="6" max="6" width="8.5703125" style="5" customWidth="1"/>
    <col min="7" max="7" width="9.140625" style="5"/>
    <col min="8" max="23" width="9.140625" style="1"/>
    <col min="24" max="25" width="5.7109375" style="1" customWidth="1"/>
    <col min="26" max="26" width="6.5703125" style="1" customWidth="1"/>
    <col min="27" max="27" width="24.285156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1:30">
      <c r="A1" s="21" t="s">
        <v>103</v>
      </c>
      <c r="C1" s="1"/>
      <c r="E1" s="21" t="s">
        <v>104</v>
      </c>
      <c r="F1" s="1"/>
      <c r="G1" s="1"/>
      <c r="Z1" s="103" t="s">
        <v>5</v>
      </c>
      <c r="AA1" s="103" t="s">
        <v>6</v>
      </c>
      <c r="AB1" s="103" t="s">
        <v>7</v>
      </c>
      <c r="AC1" s="103" t="s">
        <v>8</v>
      </c>
      <c r="AD1" s="103" t="s">
        <v>9</v>
      </c>
    </row>
    <row r="2" spans="1:30">
      <c r="A2" s="21" t="s">
        <v>105</v>
      </c>
      <c r="C2" s="1"/>
      <c r="E2" s="21" t="s">
        <v>106</v>
      </c>
      <c r="F2" s="1"/>
      <c r="G2" s="1"/>
      <c r="Z2" s="103" t="s">
        <v>11</v>
      </c>
      <c r="AA2" s="104" t="s">
        <v>59</v>
      </c>
      <c r="AB2" s="104" t="s">
        <v>13</v>
      </c>
      <c r="AC2" s="104"/>
      <c r="AD2" s="105"/>
    </row>
    <row r="3" spans="1:30">
      <c r="A3" s="21" t="s">
        <v>107</v>
      </c>
      <c r="C3" s="1"/>
      <c r="E3" s="21" t="s">
        <v>246</v>
      </c>
      <c r="F3" s="1"/>
      <c r="G3" s="1"/>
      <c r="Z3" s="103" t="s">
        <v>14</v>
      </c>
      <c r="AA3" s="104" t="s">
        <v>60</v>
      </c>
      <c r="AB3" s="104" t="s">
        <v>13</v>
      </c>
      <c r="AC3" s="104" t="s">
        <v>16</v>
      </c>
      <c r="AD3" s="105" t="s">
        <v>17</v>
      </c>
    </row>
    <row r="4" spans="1:30">
      <c r="B4" s="1"/>
      <c r="C4" s="1"/>
      <c r="D4" s="1"/>
      <c r="E4" s="1"/>
      <c r="F4" s="1"/>
      <c r="G4" s="1"/>
      <c r="Z4" s="103" t="s">
        <v>18</v>
      </c>
      <c r="AA4" s="104" t="s">
        <v>61</v>
      </c>
      <c r="AB4" s="104" t="s">
        <v>13</v>
      </c>
      <c r="AC4" s="104"/>
      <c r="AD4" s="105"/>
    </row>
    <row r="5" spans="1:30">
      <c r="A5" s="21" t="s">
        <v>109</v>
      </c>
      <c r="B5" s="1"/>
      <c r="C5" s="1"/>
      <c r="D5" s="1"/>
      <c r="E5" s="1"/>
      <c r="F5" s="1"/>
      <c r="G5" s="1"/>
      <c r="Z5" s="103" t="s">
        <v>24</v>
      </c>
      <c r="AA5" s="104" t="s">
        <v>60</v>
      </c>
      <c r="AB5" s="104" t="s">
        <v>13</v>
      </c>
      <c r="AC5" s="104" t="s">
        <v>16</v>
      </c>
      <c r="AD5" s="105" t="s">
        <v>17</v>
      </c>
    </row>
    <row r="6" spans="1:30">
      <c r="A6" s="21" t="s">
        <v>110</v>
      </c>
      <c r="B6" s="1"/>
      <c r="C6" s="1"/>
      <c r="D6" s="1"/>
      <c r="E6" s="1"/>
      <c r="F6" s="1"/>
      <c r="G6" s="1"/>
    </row>
    <row r="7" spans="1:30">
      <c r="A7" s="21"/>
      <c r="B7" s="1"/>
      <c r="C7" s="1"/>
      <c r="D7" s="1"/>
      <c r="E7" s="1"/>
      <c r="F7" s="1"/>
      <c r="G7" s="1"/>
    </row>
    <row r="8" spans="1:30" ht="14.25" thickBot="1">
      <c r="A8" s="1" t="s">
        <v>111</v>
      </c>
      <c r="B8" s="4" t="str">
        <f>CONCATENATE(AA2," ",AB2," ",AC2," ",AD2)</f>
        <v xml:space="preserve">Rekapitulácia rozpočtu v EUR  </v>
      </c>
      <c r="G8" s="1"/>
    </row>
    <row r="9" spans="1:30" ht="13.5" thickTop="1">
      <c r="A9" s="9" t="s">
        <v>62</v>
      </c>
      <c r="B9" s="10" t="s">
        <v>63</v>
      </c>
      <c r="C9" s="10" t="s">
        <v>64</v>
      </c>
      <c r="D9" s="10" t="s">
        <v>65</v>
      </c>
      <c r="E9" s="18" t="s">
        <v>66</v>
      </c>
      <c r="F9" s="19" t="s">
        <v>67</v>
      </c>
      <c r="G9" s="1"/>
    </row>
    <row r="10" spans="1:30" ht="13.5" thickBot="1">
      <c r="A10" s="14"/>
      <c r="B10" s="15" t="s">
        <v>68</v>
      </c>
      <c r="C10" s="15" t="s">
        <v>31</v>
      </c>
      <c r="D10" s="15"/>
      <c r="E10" s="15" t="s">
        <v>65</v>
      </c>
      <c r="F10" s="20" t="s">
        <v>65</v>
      </c>
      <c r="G10" s="108" t="s">
        <v>69</v>
      </c>
    </row>
    <row r="11" spans="1:30" ht="13.5" thickTop="1"/>
    <row r="12" spans="1:30">
      <c r="A12" s="1" t="s">
        <v>131</v>
      </c>
      <c r="B12" s="6">
        <f>Prehlad!H29</f>
        <v>0</v>
      </c>
      <c r="C12" s="6">
        <f>Prehlad!I29</f>
        <v>0</v>
      </c>
      <c r="D12" s="6">
        <f>Prehlad!J29</f>
        <v>0</v>
      </c>
      <c r="E12" s="7">
        <f>Prehlad!L29</f>
        <v>0</v>
      </c>
      <c r="F12" s="5">
        <f>Prehlad!N29</f>
        <v>0</v>
      </c>
      <c r="G12" s="5">
        <f>Prehlad!W29</f>
        <v>75.344000000000023</v>
      </c>
    </row>
    <row r="13" spans="1:30">
      <c r="A13" s="1" t="s">
        <v>159</v>
      </c>
      <c r="B13" s="6">
        <f>Prehlad!H56</f>
        <v>0</v>
      </c>
      <c r="C13" s="6">
        <f>Prehlad!I56</f>
        <v>0</v>
      </c>
      <c r="D13" s="6">
        <f>Prehlad!J56</f>
        <v>0</v>
      </c>
      <c r="E13" s="7">
        <f>Prehlad!L56</f>
        <v>41.350952630000002</v>
      </c>
      <c r="F13" s="5">
        <f>Prehlad!N56</f>
        <v>0</v>
      </c>
      <c r="G13" s="5">
        <f>Prehlad!W56</f>
        <v>227.46</v>
      </c>
    </row>
    <row r="14" spans="1:30">
      <c r="A14" s="1" t="s">
        <v>191</v>
      </c>
      <c r="B14" s="6">
        <f>Prehlad!H60</f>
        <v>0</v>
      </c>
      <c r="C14" s="6">
        <f>Prehlad!I60</f>
        <v>0</v>
      </c>
      <c r="D14" s="6">
        <f>Prehlad!J60</f>
        <v>0</v>
      </c>
      <c r="E14" s="7">
        <f>Prehlad!L60</f>
        <v>0</v>
      </c>
      <c r="F14" s="5">
        <f>Prehlad!N60</f>
        <v>0</v>
      </c>
      <c r="G14" s="5">
        <f>Prehlad!W60</f>
        <v>15.052</v>
      </c>
    </row>
    <row r="15" spans="1:30">
      <c r="A15" s="1" t="s">
        <v>195</v>
      </c>
      <c r="B15" s="6">
        <f>Prehlad!H62</f>
        <v>0</v>
      </c>
      <c r="C15" s="6">
        <f>Prehlad!I62</f>
        <v>0</v>
      </c>
      <c r="D15" s="6">
        <f>Prehlad!J62</f>
        <v>0</v>
      </c>
      <c r="E15" s="7">
        <f>Prehlad!L62</f>
        <v>41.350952630000002</v>
      </c>
      <c r="F15" s="5">
        <f>Prehlad!N62</f>
        <v>0</v>
      </c>
      <c r="G15" s="5">
        <f>Prehlad!W62</f>
        <v>317.85600000000005</v>
      </c>
    </row>
    <row r="17" spans="1:7">
      <c r="A17" s="1" t="s">
        <v>197</v>
      </c>
      <c r="B17" s="6">
        <f>Prehlad!H70</f>
        <v>0</v>
      </c>
      <c r="C17" s="6">
        <f>Prehlad!I70</f>
        <v>0</v>
      </c>
      <c r="D17" s="6">
        <f>Prehlad!J70</f>
        <v>0</v>
      </c>
      <c r="E17" s="7">
        <f>Prehlad!L70</f>
        <v>1.3615776000000002</v>
      </c>
      <c r="F17" s="5">
        <f>Prehlad!N70</f>
        <v>0</v>
      </c>
      <c r="G17" s="5">
        <f>Prehlad!W70</f>
        <v>152.95400000000001</v>
      </c>
    </row>
    <row r="18" spans="1:7">
      <c r="A18" s="1" t="s">
        <v>211</v>
      </c>
      <c r="B18" s="6">
        <f>Prehlad!H77</f>
        <v>0</v>
      </c>
      <c r="C18" s="6">
        <f>Prehlad!I77</f>
        <v>0</v>
      </c>
      <c r="D18" s="6">
        <f>Prehlad!J77</f>
        <v>0</v>
      </c>
      <c r="E18" s="7">
        <f>Prehlad!L77</f>
        <v>7.2850440000000002E-2</v>
      </c>
      <c r="F18" s="5">
        <f>Prehlad!N77</f>
        <v>0</v>
      </c>
      <c r="G18" s="5">
        <f>Prehlad!W77</f>
        <v>35.003999999999998</v>
      </c>
    </row>
    <row r="19" spans="1:7">
      <c r="A19" s="1" t="s">
        <v>221</v>
      </c>
      <c r="B19" s="6">
        <f>Prehlad!H79</f>
        <v>0</v>
      </c>
      <c r="C19" s="6">
        <f>Prehlad!I79</f>
        <v>0</v>
      </c>
      <c r="D19" s="6">
        <f>Prehlad!J79</f>
        <v>0</v>
      </c>
      <c r="E19" s="7">
        <f>Prehlad!L79</f>
        <v>1.4344280400000002</v>
      </c>
      <c r="F19" s="5">
        <f>Prehlad!N79</f>
        <v>0</v>
      </c>
      <c r="G19" s="5">
        <f>Prehlad!W79</f>
        <v>187.958</v>
      </c>
    </row>
    <row r="21" spans="1:7">
      <c r="A21" s="1" t="s">
        <v>223</v>
      </c>
      <c r="B21" s="6">
        <f>Prehlad!H89</f>
        <v>0</v>
      </c>
      <c r="C21" s="6">
        <f>Prehlad!I89</f>
        <v>0</v>
      </c>
      <c r="D21" s="6">
        <f>Prehlad!J89</f>
        <v>0</v>
      </c>
      <c r="E21" s="7">
        <f>Prehlad!L89</f>
        <v>5.5526350000000004</v>
      </c>
      <c r="F21" s="5">
        <f>Prehlad!N89</f>
        <v>0</v>
      </c>
      <c r="G21" s="5">
        <f>Prehlad!W89</f>
        <v>75.718000000000004</v>
      </c>
    </row>
    <row r="22" spans="1:7">
      <c r="A22" s="1" t="s">
        <v>238</v>
      </c>
      <c r="B22" s="6">
        <f>Prehlad!H93</f>
        <v>0</v>
      </c>
      <c r="C22" s="6">
        <f>Prehlad!I93</f>
        <v>0</v>
      </c>
      <c r="D22" s="6">
        <f>Prehlad!J93</f>
        <v>0</v>
      </c>
      <c r="E22" s="7">
        <f>Prehlad!L93</f>
        <v>0</v>
      </c>
      <c r="F22" s="5">
        <f>Prehlad!N93</f>
        <v>0</v>
      </c>
      <c r="G22" s="5">
        <f>Prehlad!W93</f>
        <v>0</v>
      </c>
    </row>
    <row r="23" spans="1:7">
      <c r="A23" s="1" t="s">
        <v>242</v>
      </c>
      <c r="B23" s="6">
        <f>Prehlad!H95</f>
        <v>0</v>
      </c>
      <c r="C23" s="6">
        <f>Prehlad!I95</f>
        <v>0</v>
      </c>
      <c r="D23" s="6">
        <f>Prehlad!J95</f>
        <v>0</v>
      </c>
      <c r="E23" s="7">
        <f>Prehlad!L95</f>
        <v>5.5526350000000004</v>
      </c>
      <c r="F23" s="5">
        <f>Prehlad!N95</f>
        <v>0</v>
      </c>
      <c r="G23" s="5">
        <f>Prehlad!W95</f>
        <v>75.718000000000004</v>
      </c>
    </row>
    <row r="26" spans="1:7">
      <c r="A26" s="1" t="s">
        <v>243</v>
      </c>
      <c r="B26" s="6">
        <f>Prehlad!H97</f>
        <v>0</v>
      </c>
      <c r="C26" s="6">
        <f>Prehlad!I97</f>
        <v>0</v>
      </c>
      <c r="D26" s="6">
        <f>Prehlad!J97</f>
        <v>0</v>
      </c>
      <c r="E26" s="7">
        <f>Prehlad!L97</f>
        <v>48.338015670000004</v>
      </c>
      <c r="F26" s="5">
        <f>Prehlad!N97</f>
        <v>0</v>
      </c>
      <c r="G26" s="5">
        <f>Prehlad!W97</f>
        <v>581.53200000000004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abSelected="1" workbookViewId="0">
      <pane ySplit="10" topLeftCell="A32" activePane="bottomLeft" state="frozen"/>
      <selection pane="bottomLeft" activeCell="J109" sqref="J109"/>
    </sheetView>
  </sheetViews>
  <sheetFormatPr defaultRowHeight="12.75"/>
  <cols>
    <col min="1" max="1" width="4.140625" style="130" customWidth="1"/>
    <col min="2" max="2" width="5" style="131" customWidth="1"/>
    <col min="3" max="3" width="13" style="132" customWidth="1"/>
    <col min="4" max="4" width="35.7109375" style="139" customWidth="1"/>
    <col min="5" max="5" width="10.7109375" style="134" customWidth="1"/>
    <col min="6" max="6" width="5.28515625" style="133" customWidth="1"/>
    <col min="7" max="7" width="9.7109375" style="135" customWidth="1"/>
    <col min="8" max="9" width="9.7109375" style="135" hidden="1" customWidth="1"/>
    <col min="10" max="10" width="10.7109375" style="135" customWidth="1"/>
    <col min="11" max="11" width="7.42578125" style="136" hidden="1" customWidth="1"/>
    <col min="12" max="12" width="8.28515625" style="136" hidden="1" customWidth="1"/>
    <col min="13" max="13" width="9.140625" style="134" hidden="1" customWidth="1"/>
    <col min="14" max="14" width="7" style="134" hidden="1" customWidth="1"/>
    <col min="15" max="15" width="3.5703125" style="133" customWidth="1"/>
    <col min="16" max="16" width="12.7109375" style="133" hidden="1" customWidth="1"/>
    <col min="17" max="19" width="13.28515625" style="134" hidden="1" customWidth="1"/>
    <col min="20" max="20" width="10.5703125" style="137" hidden="1" customWidth="1"/>
    <col min="21" max="21" width="10.28515625" style="137" hidden="1" customWidth="1"/>
    <col min="22" max="22" width="5.7109375" style="137" hidden="1" customWidth="1"/>
    <col min="23" max="23" width="9.140625" style="138"/>
    <col min="24" max="25" width="5.7109375" style="133" customWidth="1"/>
    <col min="26" max="26" width="6.5703125" style="133" customWidth="1"/>
    <col min="27" max="27" width="24.85546875" style="133" customWidth="1"/>
    <col min="28" max="28" width="4.28515625" style="133" customWidth="1"/>
    <col min="29" max="29" width="8.28515625" style="133" customWidth="1"/>
    <col min="30" max="30" width="8.7109375" style="133" customWidth="1"/>
    <col min="31" max="34" width="9.140625" style="133"/>
    <col min="35" max="16384" width="9.140625" style="1"/>
  </cols>
  <sheetData>
    <row r="1" spans="1:34">
      <c r="A1" s="21" t="s">
        <v>103</v>
      </c>
      <c r="B1" s="1"/>
      <c r="C1" s="1"/>
      <c r="D1" s="1"/>
      <c r="E1" s="21" t="s">
        <v>104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3" t="s">
        <v>5</v>
      </c>
      <c r="AA1" s="103" t="s">
        <v>6</v>
      </c>
      <c r="AB1" s="103" t="s">
        <v>7</v>
      </c>
      <c r="AC1" s="103" t="s">
        <v>8</v>
      </c>
      <c r="AD1" s="103" t="s">
        <v>9</v>
      </c>
      <c r="AE1" s="1"/>
      <c r="AF1" s="1"/>
      <c r="AG1" s="1"/>
      <c r="AH1" s="1"/>
    </row>
    <row r="2" spans="1:34">
      <c r="A2" s="21" t="s">
        <v>105</v>
      </c>
      <c r="B2" s="1"/>
      <c r="C2" s="1"/>
      <c r="D2" s="1"/>
      <c r="E2" s="21" t="s">
        <v>106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3" t="s">
        <v>11</v>
      </c>
      <c r="AA2" s="104" t="s">
        <v>70</v>
      </c>
      <c r="AB2" s="104" t="s">
        <v>13</v>
      </c>
      <c r="AC2" s="104"/>
      <c r="AD2" s="105"/>
      <c r="AE2" s="1"/>
      <c r="AF2" s="1"/>
      <c r="AG2" s="1"/>
      <c r="AH2" s="1"/>
    </row>
    <row r="3" spans="1:34">
      <c r="A3" s="21" t="s">
        <v>107</v>
      </c>
      <c r="B3" s="1"/>
      <c r="C3" s="1"/>
      <c r="D3" s="1"/>
      <c r="E3" s="21" t="s">
        <v>246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3" t="s">
        <v>14</v>
      </c>
      <c r="AA3" s="104" t="s">
        <v>71</v>
      </c>
      <c r="AB3" s="104" t="s">
        <v>13</v>
      </c>
      <c r="AC3" s="104" t="s">
        <v>16</v>
      </c>
      <c r="AD3" s="105" t="s">
        <v>17</v>
      </c>
      <c r="AE3" s="1"/>
      <c r="AF3" s="1"/>
      <c r="AG3" s="1"/>
      <c r="AH3" s="1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3" t="s">
        <v>18</v>
      </c>
      <c r="AA4" s="104" t="s">
        <v>72</v>
      </c>
      <c r="AB4" s="104" t="s">
        <v>13</v>
      </c>
      <c r="AC4" s="104"/>
      <c r="AD4" s="105"/>
      <c r="AE4" s="1"/>
      <c r="AF4" s="1"/>
      <c r="AG4" s="1"/>
      <c r="AH4" s="1"/>
    </row>
    <row r="5" spans="1:34">
      <c r="A5" s="21" t="s">
        <v>109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3" t="s">
        <v>24</v>
      </c>
      <c r="AA5" s="104" t="s">
        <v>71</v>
      </c>
      <c r="AB5" s="104" t="s">
        <v>13</v>
      </c>
      <c r="AC5" s="104" t="s">
        <v>16</v>
      </c>
      <c r="AD5" s="105" t="s">
        <v>17</v>
      </c>
      <c r="AE5" s="1"/>
      <c r="AF5" s="1"/>
      <c r="AG5" s="1"/>
      <c r="AH5" s="1"/>
    </row>
    <row r="6" spans="1:34">
      <c r="A6" s="21" t="s">
        <v>110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>
      <c r="A7" s="2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 t="s">
        <v>111</v>
      </c>
      <c r="B8" s="2"/>
      <c r="C8" s="3"/>
      <c r="D8" s="4" t="str">
        <f>CONCATENATE(AA2," ",AB2," ",AC2," ",AD2)</f>
        <v xml:space="preserve"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9" t="s">
        <v>73</v>
      </c>
      <c r="B9" s="10" t="s">
        <v>74</v>
      </c>
      <c r="C9" s="10" t="s">
        <v>75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63</v>
      </c>
      <c r="I9" s="10" t="s">
        <v>64</v>
      </c>
      <c r="J9" s="10" t="s">
        <v>65</v>
      </c>
      <c r="K9" s="11" t="s">
        <v>66</v>
      </c>
      <c r="L9" s="12"/>
      <c r="M9" s="13" t="s">
        <v>67</v>
      </c>
      <c r="N9" s="12"/>
      <c r="O9" s="96" t="s">
        <v>4</v>
      </c>
      <c r="P9" s="97" t="s">
        <v>80</v>
      </c>
      <c r="Q9" s="98" t="s">
        <v>77</v>
      </c>
      <c r="R9" s="98" t="s">
        <v>77</v>
      </c>
      <c r="S9" s="99" t="s">
        <v>77</v>
      </c>
      <c r="T9" s="107" t="s">
        <v>81</v>
      </c>
      <c r="U9" s="107" t="s">
        <v>82</v>
      </c>
      <c r="V9" s="107" t="s">
        <v>83</v>
      </c>
      <c r="W9" s="108" t="s">
        <v>69</v>
      </c>
      <c r="X9" s="108" t="s">
        <v>84</v>
      </c>
      <c r="Y9" s="108" t="s">
        <v>85</v>
      </c>
      <c r="Z9" s="1"/>
      <c r="AA9" s="1"/>
      <c r="AB9" s="1"/>
      <c r="AC9" s="1"/>
      <c r="AD9" s="1"/>
      <c r="AE9" s="1"/>
      <c r="AF9" s="1"/>
      <c r="AG9" s="1"/>
      <c r="AH9" s="1"/>
    </row>
    <row r="10" spans="1:34" ht="13.5" thickBot="1">
      <c r="A10" s="14" t="s">
        <v>86</v>
      </c>
      <c r="B10" s="15" t="s">
        <v>87</v>
      </c>
      <c r="C10" s="16"/>
      <c r="D10" s="15" t="s">
        <v>88</v>
      </c>
      <c r="E10" s="15" t="s">
        <v>89</v>
      </c>
      <c r="F10" s="15" t="s">
        <v>90</v>
      </c>
      <c r="G10" s="15" t="s">
        <v>91</v>
      </c>
      <c r="H10" s="15" t="s">
        <v>68</v>
      </c>
      <c r="I10" s="15" t="s">
        <v>31</v>
      </c>
      <c r="J10" s="15"/>
      <c r="K10" s="15" t="s">
        <v>79</v>
      </c>
      <c r="L10" s="15" t="s">
        <v>65</v>
      </c>
      <c r="M10" s="17" t="s">
        <v>79</v>
      </c>
      <c r="N10" s="15" t="s">
        <v>65</v>
      </c>
      <c r="O10" s="20" t="s">
        <v>92</v>
      </c>
      <c r="P10" s="100"/>
      <c r="Q10" s="101" t="s">
        <v>93</v>
      </c>
      <c r="R10" s="101" t="s">
        <v>94</v>
      </c>
      <c r="S10" s="102" t="s">
        <v>95</v>
      </c>
      <c r="T10" s="107" t="s">
        <v>96</v>
      </c>
      <c r="U10" s="107" t="s">
        <v>97</v>
      </c>
      <c r="V10" s="107" t="s">
        <v>98</v>
      </c>
      <c r="W10" s="108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3.5" thickTop="1"/>
    <row r="12" spans="1:34">
      <c r="B12" s="149" t="s">
        <v>130</v>
      </c>
    </row>
    <row r="13" spans="1:34">
      <c r="B13" s="132" t="s">
        <v>131</v>
      </c>
    </row>
    <row r="14" spans="1:34">
      <c r="A14" s="130">
        <v>1</v>
      </c>
      <c r="B14" s="131" t="s">
        <v>132</v>
      </c>
      <c r="C14" s="132" t="s">
        <v>133</v>
      </c>
      <c r="D14" s="139" t="s">
        <v>134</v>
      </c>
      <c r="E14" s="134">
        <v>19.2</v>
      </c>
      <c r="F14" s="133" t="s">
        <v>135</v>
      </c>
      <c r="H14" s="135">
        <f>ROUND(E14*G14, 2)</f>
        <v>0</v>
      </c>
      <c r="J14" s="135">
        <f>ROUND(E14*G14, 2)</f>
        <v>0</v>
      </c>
      <c r="O14" s="133">
        <v>20</v>
      </c>
      <c r="P14" s="133" t="s">
        <v>136</v>
      </c>
      <c r="V14" s="137" t="s">
        <v>50</v>
      </c>
      <c r="W14" s="138">
        <v>59.866</v>
      </c>
      <c r="Z14" s="133" t="s">
        <v>137</v>
      </c>
      <c r="AA14" s="133">
        <v>103030202001</v>
      </c>
    </row>
    <row r="15" spans="1:34">
      <c r="D15" s="139" t="s">
        <v>138</v>
      </c>
      <c r="V15" s="137" t="s">
        <v>0</v>
      </c>
    </row>
    <row r="16" spans="1:34">
      <c r="D16" s="139" t="s">
        <v>139</v>
      </c>
      <c r="V16" s="137" t="s">
        <v>0</v>
      </c>
    </row>
    <row r="17" spans="1:27">
      <c r="D17" s="139" t="s">
        <v>140</v>
      </c>
      <c r="V17" s="137" t="s">
        <v>0</v>
      </c>
    </row>
    <row r="18" spans="1:27">
      <c r="D18" s="139" t="s">
        <v>141</v>
      </c>
      <c r="V18" s="137" t="s">
        <v>0</v>
      </c>
    </row>
    <row r="19" spans="1:27">
      <c r="D19" s="139" t="s">
        <v>142</v>
      </c>
      <c r="V19" s="137" t="s">
        <v>0</v>
      </c>
    </row>
    <row r="20" spans="1:27">
      <c r="A20" s="130">
        <v>2</v>
      </c>
      <c r="B20" s="131" t="s">
        <v>132</v>
      </c>
      <c r="C20" s="132" t="s">
        <v>143</v>
      </c>
      <c r="D20" s="139" t="s">
        <v>144</v>
      </c>
      <c r="E20" s="134">
        <v>19.2</v>
      </c>
      <c r="F20" s="133" t="s">
        <v>135</v>
      </c>
      <c r="H20" s="135">
        <f>ROUND(E20*G20, 2)</f>
        <v>0</v>
      </c>
      <c r="J20" s="135">
        <f>ROUND(E20*G20, 2)</f>
        <v>0</v>
      </c>
      <c r="O20" s="133">
        <v>20</v>
      </c>
      <c r="P20" s="133" t="s">
        <v>136</v>
      </c>
      <c r="V20" s="137" t="s">
        <v>50</v>
      </c>
      <c r="W20" s="138">
        <v>4.7809999999999997</v>
      </c>
      <c r="Z20" s="133" t="s">
        <v>137</v>
      </c>
      <c r="AA20" s="133">
        <v>10303020200</v>
      </c>
    </row>
    <row r="21" spans="1:27" ht="25.5">
      <c r="A21" s="130">
        <v>3</v>
      </c>
      <c r="B21" s="131" t="s">
        <v>132</v>
      </c>
      <c r="C21" s="132" t="s">
        <v>145</v>
      </c>
      <c r="D21" s="139" t="s">
        <v>146</v>
      </c>
      <c r="E21" s="134">
        <v>15.692</v>
      </c>
      <c r="F21" s="133" t="s">
        <v>135</v>
      </c>
      <c r="H21" s="135">
        <f>ROUND(E21*G21, 2)</f>
        <v>0</v>
      </c>
      <c r="J21" s="135">
        <f>ROUND(E21*G21, 2)</f>
        <v>0</v>
      </c>
      <c r="O21" s="133">
        <v>20</v>
      </c>
      <c r="P21" s="133" t="s">
        <v>136</v>
      </c>
      <c r="V21" s="137" t="s">
        <v>50</v>
      </c>
      <c r="W21" s="138">
        <v>0.17299999999999999</v>
      </c>
      <c r="Z21" s="133" t="s">
        <v>147</v>
      </c>
      <c r="AA21" s="133">
        <v>106020201001</v>
      </c>
    </row>
    <row r="22" spans="1:27">
      <c r="D22" s="139" t="s">
        <v>148</v>
      </c>
      <c r="V22" s="137" t="s">
        <v>0</v>
      </c>
    </row>
    <row r="23" spans="1:27">
      <c r="A23" s="130">
        <v>4</v>
      </c>
      <c r="B23" s="131" t="s">
        <v>132</v>
      </c>
      <c r="C23" s="132" t="s">
        <v>149</v>
      </c>
      <c r="D23" s="139" t="s">
        <v>150</v>
      </c>
      <c r="E23" s="134">
        <v>15.692</v>
      </c>
      <c r="F23" s="133" t="s">
        <v>135</v>
      </c>
      <c r="H23" s="135">
        <f>ROUND(E23*G23, 2)</f>
        <v>0</v>
      </c>
      <c r="J23" s="135">
        <f>ROUND(E23*G23, 2)</f>
        <v>0</v>
      </c>
      <c r="O23" s="133">
        <v>20</v>
      </c>
      <c r="P23" s="133" t="s">
        <v>136</v>
      </c>
      <c r="V23" s="137" t="s">
        <v>50</v>
      </c>
      <c r="W23" s="138">
        <v>9.4149999999999991</v>
      </c>
      <c r="Z23" s="133" t="s">
        <v>137</v>
      </c>
      <c r="AA23" s="133">
        <v>106070007002</v>
      </c>
    </row>
    <row r="24" spans="1:27">
      <c r="A24" s="130">
        <v>5</v>
      </c>
      <c r="B24" s="131" t="s">
        <v>132</v>
      </c>
      <c r="C24" s="132" t="s">
        <v>151</v>
      </c>
      <c r="D24" s="139" t="s">
        <v>152</v>
      </c>
      <c r="E24" s="134">
        <v>15.692</v>
      </c>
      <c r="F24" s="133" t="s">
        <v>135</v>
      </c>
      <c r="H24" s="135">
        <f>ROUND(E24*G24, 2)</f>
        <v>0</v>
      </c>
      <c r="J24" s="135">
        <f>ROUND(E24*G24, 2)</f>
        <v>0</v>
      </c>
      <c r="O24" s="133">
        <v>20</v>
      </c>
      <c r="P24" s="133" t="s">
        <v>136</v>
      </c>
      <c r="V24" s="137" t="s">
        <v>50</v>
      </c>
      <c r="W24" s="138">
        <v>0.14099999999999999</v>
      </c>
      <c r="Z24" s="133" t="s">
        <v>147</v>
      </c>
      <c r="AA24" s="133">
        <v>104010007001</v>
      </c>
    </row>
    <row r="25" spans="1:27">
      <c r="A25" s="130">
        <v>6</v>
      </c>
      <c r="B25" s="131" t="s">
        <v>132</v>
      </c>
      <c r="C25" s="132" t="s">
        <v>153</v>
      </c>
      <c r="D25" s="139" t="s">
        <v>154</v>
      </c>
      <c r="E25" s="134">
        <v>3.508</v>
      </c>
      <c r="F25" s="133" t="s">
        <v>135</v>
      </c>
      <c r="H25" s="135">
        <f>ROUND(E25*G25, 2)</f>
        <v>0</v>
      </c>
      <c r="J25" s="135">
        <f>ROUND(E25*G25, 2)</f>
        <v>0</v>
      </c>
      <c r="O25" s="133">
        <v>20</v>
      </c>
      <c r="P25" s="133" t="s">
        <v>136</v>
      </c>
      <c r="V25" s="137" t="s">
        <v>50</v>
      </c>
      <c r="W25" s="138">
        <v>0.96799999999999997</v>
      </c>
      <c r="Z25" s="133" t="s">
        <v>137</v>
      </c>
      <c r="AA25" s="133">
        <v>104040207001</v>
      </c>
    </row>
    <row r="26" spans="1:27">
      <c r="D26" s="139" t="s">
        <v>155</v>
      </c>
      <c r="V26" s="137" t="s">
        <v>0</v>
      </c>
    </row>
    <row r="27" spans="1:27">
      <c r="D27" s="139" t="s">
        <v>156</v>
      </c>
      <c r="V27" s="137" t="s">
        <v>0</v>
      </c>
    </row>
    <row r="28" spans="1:27">
      <c r="D28" s="139" t="s">
        <v>157</v>
      </c>
      <c r="V28" s="137" t="s">
        <v>0</v>
      </c>
    </row>
    <row r="29" spans="1:27">
      <c r="D29" s="150" t="s">
        <v>158</v>
      </c>
      <c r="E29" s="151">
        <f>J29</f>
        <v>0</v>
      </c>
      <c r="H29" s="151">
        <f>SUM(H12:H28)</f>
        <v>0</v>
      </c>
      <c r="I29" s="151">
        <f>SUM(I12:I28)</f>
        <v>0</v>
      </c>
      <c r="J29" s="151">
        <f>SUM(J12:J28)</f>
        <v>0</v>
      </c>
      <c r="L29" s="152">
        <f>SUM(L12:L28)</f>
        <v>0</v>
      </c>
      <c r="N29" s="153">
        <f>SUM(N12:N28)</f>
        <v>0</v>
      </c>
      <c r="W29" s="138">
        <f>SUM(W12:W28)</f>
        <v>75.344000000000023</v>
      </c>
    </row>
    <row r="31" spans="1:27">
      <c r="B31" s="132" t="s">
        <v>159</v>
      </c>
    </row>
    <row r="32" spans="1:27">
      <c r="A32" s="130">
        <v>7</v>
      </c>
      <c r="B32" s="131" t="s">
        <v>160</v>
      </c>
      <c r="C32" s="132" t="s">
        <v>161</v>
      </c>
      <c r="D32" s="139" t="s">
        <v>162</v>
      </c>
      <c r="E32" s="134">
        <v>16.350999999999999</v>
      </c>
      <c r="F32" s="133" t="s">
        <v>135</v>
      </c>
      <c r="H32" s="135">
        <f>ROUND(E32*G32, 2)</f>
        <v>0</v>
      </c>
      <c r="J32" s="135">
        <f>ROUND(E32*G32, 2)</f>
        <v>0</v>
      </c>
      <c r="K32" s="136">
        <v>2.46428</v>
      </c>
      <c r="L32" s="136">
        <f>E32*K32</f>
        <v>40.293442280000001</v>
      </c>
      <c r="O32" s="133">
        <v>20</v>
      </c>
      <c r="P32" s="133" t="s">
        <v>136</v>
      </c>
      <c r="V32" s="137" t="s">
        <v>50</v>
      </c>
      <c r="W32" s="138">
        <v>57.113999999999997</v>
      </c>
      <c r="Z32" s="133" t="s">
        <v>163</v>
      </c>
      <c r="AA32" s="133" t="s">
        <v>136</v>
      </c>
    </row>
    <row r="33" spans="1:27">
      <c r="D33" s="139" t="s">
        <v>164</v>
      </c>
      <c r="V33" s="137" t="s">
        <v>0</v>
      </c>
    </row>
    <row r="34" spans="1:27">
      <c r="D34" s="139" t="s">
        <v>138</v>
      </c>
      <c r="V34" s="137" t="s">
        <v>0</v>
      </c>
    </row>
    <row r="35" spans="1:27">
      <c r="D35" s="139" t="s">
        <v>165</v>
      </c>
      <c r="V35" s="137" t="s">
        <v>0</v>
      </c>
    </row>
    <row r="36" spans="1:27">
      <c r="D36" s="139" t="s">
        <v>141</v>
      </c>
      <c r="V36" s="137" t="s">
        <v>0</v>
      </c>
    </row>
    <row r="37" spans="1:27">
      <c r="D37" s="139" t="s">
        <v>166</v>
      </c>
      <c r="V37" s="137" t="s">
        <v>0</v>
      </c>
    </row>
    <row r="38" spans="1:27">
      <c r="D38" s="139" t="s">
        <v>167</v>
      </c>
      <c r="V38" s="137" t="s">
        <v>0</v>
      </c>
    </row>
    <row r="39" spans="1:27">
      <c r="D39" s="139" t="s">
        <v>168</v>
      </c>
      <c r="V39" s="137" t="s">
        <v>0</v>
      </c>
    </row>
    <row r="40" spans="1:27">
      <c r="D40" s="139" t="s">
        <v>169</v>
      </c>
      <c r="V40" s="137" t="s">
        <v>0</v>
      </c>
    </row>
    <row r="41" spans="1:27">
      <c r="D41" s="139" t="s">
        <v>170</v>
      </c>
      <c r="V41" s="137" t="s">
        <v>0</v>
      </c>
    </row>
    <row r="42" spans="1:27">
      <c r="A42" s="130">
        <v>8</v>
      </c>
      <c r="B42" s="131" t="s">
        <v>160</v>
      </c>
      <c r="C42" s="132" t="s">
        <v>171</v>
      </c>
      <c r="D42" s="139" t="s">
        <v>172</v>
      </c>
      <c r="E42" s="134">
        <v>69.930000000000007</v>
      </c>
      <c r="F42" s="133" t="s">
        <v>173</v>
      </c>
      <c r="H42" s="135">
        <f>ROUND(E42*G42, 2)</f>
        <v>0</v>
      </c>
      <c r="J42" s="135">
        <f>ROUND(E42*G42, 2)</f>
        <v>0</v>
      </c>
      <c r="K42" s="136">
        <v>4.62E-3</v>
      </c>
      <c r="L42" s="136">
        <f>E42*K42</f>
        <v>0.32307660000000005</v>
      </c>
      <c r="O42" s="133">
        <v>20</v>
      </c>
      <c r="P42" s="133" t="s">
        <v>136</v>
      </c>
      <c r="V42" s="137" t="s">
        <v>50</v>
      </c>
      <c r="W42" s="138">
        <v>104.26600000000001</v>
      </c>
      <c r="Z42" s="133" t="s">
        <v>163</v>
      </c>
      <c r="AA42" s="133">
        <v>1114031101031</v>
      </c>
    </row>
    <row r="43" spans="1:27">
      <c r="D43" s="139" t="s">
        <v>174</v>
      </c>
      <c r="V43" s="137" t="s">
        <v>0</v>
      </c>
    </row>
    <row r="44" spans="1:27">
      <c r="D44" s="139" t="s">
        <v>175</v>
      </c>
      <c r="V44" s="137" t="s">
        <v>0</v>
      </c>
    </row>
    <row r="45" spans="1:27">
      <c r="D45" s="139" t="s">
        <v>176</v>
      </c>
      <c r="V45" s="137" t="s">
        <v>0</v>
      </c>
    </row>
    <row r="46" spans="1:27">
      <c r="D46" s="139" t="s">
        <v>177</v>
      </c>
      <c r="V46" s="137" t="s">
        <v>0</v>
      </c>
    </row>
    <row r="47" spans="1:27">
      <c r="D47" s="139" t="s">
        <v>178</v>
      </c>
      <c r="V47" s="137" t="s">
        <v>0</v>
      </c>
    </row>
    <row r="48" spans="1:27">
      <c r="D48" s="139" t="s">
        <v>179</v>
      </c>
      <c r="V48" s="137" t="s">
        <v>0</v>
      </c>
    </row>
    <row r="49" spans="1:27">
      <c r="D49" s="139" t="s">
        <v>180</v>
      </c>
      <c r="V49" s="137" t="s">
        <v>0</v>
      </c>
    </row>
    <row r="50" spans="1:27">
      <c r="D50" s="139" t="s">
        <v>181</v>
      </c>
      <c r="V50" s="137" t="s">
        <v>0</v>
      </c>
    </row>
    <row r="51" spans="1:27">
      <c r="D51" s="139" t="s">
        <v>182</v>
      </c>
      <c r="V51" s="137" t="s">
        <v>0</v>
      </c>
    </row>
    <row r="52" spans="1:27">
      <c r="A52" s="130">
        <v>9</v>
      </c>
      <c r="B52" s="131" t="s">
        <v>160</v>
      </c>
      <c r="C52" s="132" t="s">
        <v>183</v>
      </c>
      <c r="D52" s="139" t="s">
        <v>184</v>
      </c>
      <c r="E52" s="134">
        <v>69.930000000000007</v>
      </c>
      <c r="F52" s="133" t="s">
        <v>173</v>
      </c>
      <c r="H52" s="135">
        <f>ROUND(E52*G52, 2)</f>
        <v>0</v>
      </c>
      <c r="J52" s="135">
        <f>ROUND(E52*G52, 2)</f>
        <v>0</v>
      </c>
      <c r="O52" s="133">
        <v>20</v>
      </c>
      <c r="P52" s="133" t="s">
        <v>136</v>
      </c>
      <c r="V52" s="137" t="s">
        <v>50</v>
      </c>
      <c r="W52" s="138">
        <v>50.488999999999997</v>
      </c>
      <c r="Z52" s="133" t="s">
        <v>163</v>
      </c>
      <c r="AA52" s="133">
        <v>1114031101032</v>
      </c>
    </row>
    <row r="53" spans="1:27">
      <c r="A53" s="130">
        <v>10</v>
      </c>
      <c r="B53" s="131" t="s">
        <v>160</v>
      </c>
      <c r="C53" s="132" t="s">
        <v>185</v>
      </c>
      <c r="D53" s="139" t="s">
        <v>186</v>
      </c>
      <c r="E53" s="134">
        <v>0.70499999999999996</v>
      </c>
      <c r="F53" s="133" t="s">
        <v>187</v>
      </c>
      <c r="H53" s="135">
        <f>ROUND(E53*G53, 2)</f>
        <v>0</v>
      </c>
      <c r="J53" s="135">
        <f>ROUND(E53*G53, 2)</f>
        <v>0</v>
      </c>
      <c r="K53" s="136">
        <v>1.04175</v>
      </c>
      <c r="L53" s="136">
        <f>E53*K53</f>
        <v>0.73443374999999989</v>
      </c>
      <c r="O53" s="133">
        <v>20</v>
      </c>
      <c r="P53" s="133" t="s">
        <v>136</v>
      </c>
      <c r="V53" s="137" t="s">
        <v>50</v>
      </c>
      <c r="W53" s="138">
        <v>15.590999999999999</v>
      </c>
      <c r="Z53" s="133" t="s">
        <v>163</v>
      </c>
      <c r="AA53" s="133">
        <v>1114032106036</v>
      </c>
    </row>
    <row r="54" spans="1:27">
      <c r="D54" s="139" t="s">
        <v>188</v>
      </c>
      <c r="V54" s="137" t="s">
        <v>0</v>
      </c>
    </row>
    <row r="55" spans="1:27">
      <c r="D55" s="139" t="s">
        <v>189</v>
      </c>
      <c r="V55" s="137" t="s">
        <v>0</v>
      </c>
    </row>
    <row r="56" spans="1:27">
      <c r="D56" s="150" t="s">
        <v>190</v>
      </c>
      <c r="E56" s="151">
        <f>J56</f>
        <v>0</v>
      </c>
      <c r="H56" s="151">
        <f>SUM(H31:H55)</f>
        <v>0</v>
      </c>
      <c r="I56" s="151">
        <f>SUM(I31:I55)</f>
        <v>0</v>
      </c>
      <c r="J56" s="151">
        <f>SUM(J31:J55)</f>
        <v>0</v>
      </c>
      <c r="L56" s="152">
        <f>SUM(L31:L55)</f>
        <v>41.350952630000002</v>
      </c>
      <c r="N56" s="153">
        <f>SUM(N31:N55)</f>
        <v>0</v>
      </c>
      <c r="W56" s="138">
        <f>SUM(W31:W55)</f>
        <v>227.46</v>
      </c>
    </row>
    <row r="58" spans="1:27">
      <c r="B58" s="132" t="s">
        <v>191</v>
      </c>
    </row>
    <row r="59" spans="1:27">
      <c r="A59" s="130">
        <v>11</v>
      </c>
      <c r="B59" s="131" t="s">
        <v>160</v>
      </c>
      <c r="C59" s="132" t="s">
        <v>192</v>
      </c>
      <c r="D59" s="139" t="s">
        <v>193</v>
      </c>
      <c r="E59" s="134">
        <v>41.350999999999999</v>
      </c>
      <c r="F59" s="133" t="s">
        <v>187</v>
      </c>
      <c r="H59" s="135">
        <f>ROUND(E59*G59, 2)</f>
        <v>0</v>
      </c>
      <c r="J59" s="135">
        <f>ROUND(E59*G59, 2)</f>
        <v>0</v>
      </c>
      <c r="O59" s="133">
        <v>20</v>
      </c>
      <c r="P59" s="133" t="s">
        <v>136</v>
      </c>
      <c r="V59" s="137" t="s">
        <v>50</v>
      </c>
      <c r="W59" s="138">
        <v>15.052</v>
      </c>
      <c r="Z59" s="133" t="s">
        <v>163</v>
      </c>
      <c r="AA59" s="133">
        <v>119922</v>
      </c>
    </row>
    <row r="60" spans="1:27">
      <c r="D60" s="150" t="s">
        <v>194</v>
      </c>
      <c r="E60" s="151">
        <f>J60</f>
        <v>0</v>
      </c>
      <c r="H60" s="151">
        <f>SUM(H58:H59)</f>
        <v>0</v>
      </c>
      <c r="I60" s="151">
        <f>SUM(I58:I59)</f>
        <v>0</v>
      </c>
      <c r="J60" s="151">
        <f>SUM(J58:J59)</f>
        <v>0</v>
      </c>
      <c r="L60" s="152">
        <f>SUM(L58:L59)</f>
        <v>0</v>
      </c>
      <c r="N60" s="153">
        <f>SUM(N58:N59)</f>
        <v>0</v>
      </c>
      <c r="W60" s="138">
        <f>SUM(W58:W59)</f>
        <v>15.052</v>
      </c>
    </row>
    <row r="62" spans="1:27">
      <c r="D62" s="150" t="s">
        <v>195</v>
      </c>
      <c r="E62" s="153">
        <f>J62</f>
        <v>0</v>
      </c>
      <c r="H62" s="151">
        <f>+H29+H56+H60</f>
        <v>0</v>
      </c>
      <c r="I62" s="151">
        <f>+I29+I56+I60</f>
        <v>0</v>
      </c>
      <c r="J62" s="151">
        <f>+J29+J56+J60</f>
        <v>0</v>
      </c>
      <c r="L62" s="152">
        <f>+L29+L56+L60</f>
        <v>41.350952630000002</v>
      </c>
      <c r="N62" s="153">
        <f>+N29+N56+N60</f>
        <v>0</v>
      </c>
      <c r="W62" s="138">
        <f>+W29+W56+W60</f>
        <v>317.85600000000005</v>
      </c>
    </row>
    <row r="64" spans="1:27">
      <c r="B64" s="149" t="s">
        <v>196</v>
      </c>
    </row>
    <row r="65" spans="1:27">
      <c r="B65" s="132" t="s">
        <v>197</v>
      </c>
    </row>
    <row r="66" spans="1:27" ht="25.5">
      <c r="A66" s="130">
        <v>12</v>
      </c>
      <c r="B66" s="131" t="s">
        <v>198</v>
      </c>
      <c r="C66" s="132" t="s">
        <v>199</v>
      </c>
      <c r="D66" s="139" t="s">
        <v>200</v>
      </c>
      <c r="E66" s="134">
        <v>77.760000000000005</v>
      </c>
      <c r="F66" s="133" t="s">
        <v>173</v>
      </c>
      <c r="H66" s="135">
        <f>ROUND(E66*G66, 2)</f>
        <v>0</v>
      </c>
      <c r="J66" s="135">
        <f>ROUND(E66*G66, 2)</f>
        <v>0</v>
      </c>
      <c r="K66" s="136">
        <v>1.7510000000000001E-2</v>
      </c>
      <c r="L66" s="136">
        <f>E66*K66</f>
        <v>1.3615776000000002</v>
      </c>
      <c r="O66" s="133">
        <v>20</v>
      </c>
      <c r="P66" s="133" t="s">
        <v>136</v>
      </c>
      <c r="V66" s="137" t="s">
        <v>201</v>
      </c>
      <c r="W66" s="138">
        <v>152.95400000000001</v>
      </c>
      <c r="Z66" s="133" t="s">
        <v>202</v>
      </c>
      <c r="AA66" s="133" t="s">
        <v>136</v>
      </c>
    </row>
    <row r="67" spans="1:27">
      <c r="D67" s="139" t="s">
        <v>203</v>
      </c>
      <c r="V67" s="137" t="s">
        <v>0</v>
      </c>
    </row>
    <row r="68" spans="1:27">
      <c r="D68" s="139" t="s">
        <v>204</v>
      </c>
      <c r="V68" s="137" t="s">
        <v>0</v>
      </c>
    </row>
    <row r="69" spans="1:27" ht="25.5">
      <c r="A69" s="130">
        <v>13</v>
      </c>
      <c r="B69" s="131" t="s">
        <v>205</v>
      </c>
      <c r="C69" s="132" t="s">
        <v>206</v>
      </c>
      <c r="D69" s="139" t="s">
        <v>207</v>
      </c>
      <c r="E69" s="134">
        <v>49.3</v>
      </c>
      <c r="F69" s="133" t="s">
        <v>208</v>
      </c>
      <c r="H69" s="135">
        <f>ROUND(E69*G69, 2)</f>
        <v>0</v>
      </c>
      <c r="J69" s="135">
        <f>ROUND(E69*G69, 2)</f>
        <v>0</v>
      </c>
      <c r="O69" s="133">
        <v>20</v>
      </c>
      <c r="P69" s="133" t="s">
        <v>136</v>
      </c>
      <c r="V69" s="137" t="s">
        <v>201</v>
      </c>
      <c r="Z69" s="133" t="s">
        <v>209</v>
      </c>
      <c r="AA69" s="133">
        <v>6699660001601</v>
      </c>
    </row>
    <row r="70" spans="1:27">
      <c r="D70" s="150" t="s">
        <v>210</v>
      </c>
      <c r="E70" s="151">
        <f>J70</f>
        <v>0</v>
      </c>
      <c r="H70" s="151">
        <f>SUM(H64:H69)</f>
        <v>0</v>
      </c>
      <c r="I70" s="151">
        <f>SUM(I64:I69)</f>
        <v>0</v>
      </c>
      <c r="J70" s="151">
        <f>SUM(J64:J69)</f>
        <v>0</v>
      </c>
      <c r="L70" s="152">
        <f>SUM(L64:L69)</f>
        <v>1.3615776000000002</v>
      </c>
      <c r="N70" s="153">
        <f>SUM(N64:N69)</f>
        <v>0</v>
      </c>
      <c r="W70" s="138">
        <f>SUM(W64:W69)</f>
        <v>152.95400000000001</v>
      </c>
    </row>
    <row r="72" spans="1:27">
      <c r="B72" s="132" t="s">
        <v>211</v>
      </c>
    </row>
    <row r="73" spans="1:27">
      <c r="A73" s="130">
        <v>14</v>
      </c>
      <c r="B73" s="131" t="s">
        <v>212</v>
      </c>
      <c r="C73" s="132" t="s">
        <v>213</v>
      </c>
      <c r="D73" s="139" t="s">
        <v>214</v>
      </c>
      <c r="E73" s="134">
        <v>177.684</v>
      </c>
      <c r="F73" s="133" t="s">
        <v>173</v>
      </c>
      <c r="H73" s="135">
        <f>ROUND(E73*G73, 2)</f>
        <v>0</v>
      </c>
      <c r="J73" s="135">
        <f>ROUND(E73*G73, 2)</f>
        <v>0</v>
      </c>
      <c r="K73" s="136">
        <v>2.4000000000000001E-4</v>
      </c>
      <c r="L73" s="136">
        <f>E73*K73</f>
        <v>4.264416E-2</v>
      </c>
      <c r="O73" s="133">
        <v>20</v>
      </c>
      <c r="P73" s="133" t="s">
        <v>136</v>
      </c>
      <c r="V73" s="137" t="s">
        <v>201</v>
      </c>
      <c r="W73" s="138">
        <v>27.007999999999999</v>
      </c>
      <c r="Z73" s="133" t="s">
        <v>215</v>
      </c>
      <c r="AA73" s="133">
        <v>8401010203021</v>
      </c>
    </row>
    <row r="74" spans="1:27">
      <c r="D74" s="139" t="s">
        <v>216</v>
      </c>
      <c r="V74" s="137" t="s">
        <v>0</v>
      </c>
    </row>
    <row r="75" spans="1:27">
      <c r="D75" s="139" t="s">
        <v>217</v>
      </c>
      <c r="V75" s="137" t="s">
        <v>0</v>
      </c>
    </row>
    <row r="76" spans="1:27">
      <c r="A76" s="130">
        <v>15</v>
      </c>
      <c r="B76" s="131" t="s">
        <v>212</v>
      </c>
      <c r="C76" s="132" t="s">
        <v>218</v>
      </c>
      <c r="D76" s="139" t="s">
        <v>219</v>
      </c>
      <c r="E76" s="134">
        <v>177.684</v>
      </c>
      <c r="F76" s="133" t="s">
        <v>173</v>
      </c>
      <c r="H76" s="135">
        <f>ROUND(E76*G76, 2)</f>
        <v>0</v>
      </c>
      <c r="J76" s="135">
        <f>ROUND(E76*G76, 2)</f>
        <v>0</v>
      </c>
      <c r="K76" s="136">
        <v>1.7000000000000001E-4</v>
      </c>
      <c r="L76" s="136">
        <f>E76*K76</f>
        <v>3.0206280000000002E-2</v>
      </c>
      <c r="O76" s="133">
        <v>20</v>
      </c>
      <c r="P76" s="133" t="s">
        <v>136</v>
      </c>
      <c r="V76" s="137" t="s">
        <v>201</v>
      </c>
      <c r="W76" s="138">
        <v>7.9960000000000004</v>
      </c>
      <c r="Z76" s="133" t="s">
        <v>215</v>
      </c>
      <c r="AA76" s="133">
        <v>8401010201021</v>
      </c>
    </row>
    <row r="77" spans="1:27">
      <c r="D77" s="150" t="s">
        <v>220</v>
      </c>
      <c r="E77" s="151">
        <f>J77</f>
        <v>0</v>
      </c>
      <c r="H77" s="151">
        <f>SUM(H72:H76)</f>
        <v>0</v>
      </c>
      <c r="I77" s="151">
        <f>SUM(I72:I76)</f>
        <v>0</v>
      </c>
      <c r="J77" s="151">
        <f>SUM(J72:J76)</f>
        <v>0</v>
      </c>
      <c r="L77" s="152">
        <f>SUM(L72:L76)</f>
        <v>7.2850440000000002E-2</v>
      </c>
      <c r="N77" s="153">
        <f>SUM(N72:N76)</f>
        <v>0</v>
      </c>
      <c r="W77" s="138">
        <f>SUM(W72:W76)</f>
        <v>35.003999999999998</v>
      </c>
    </row>
    <row r="79" spans="1:27">
      <c r="D79" s="150" t="s">
        <v>221</v>
      </c>
      <c r="E79" s="153">
        <f>J79</f>
        <v>0</v>
      </c>
      <c r="H79" s="151">
        <f>+H70+H77</f>
        <v>0</v>
      </c>
      <c r="I79" s="151">
        <f>+I70+I77</f>
        <v>0</v>
      </c>
      <c r="J79" s="151">
        <f>+J70+J77</f>
        <v>0</v>
      </c>
      <c r="L79" s="152">
        <f>+L70+L77</f>
        <v>1.4344280400000002</v>
      </c>
      <c r="N79" s="153">
        <f>+N70+N77</f>
        <v>0</v>
      </c>
      <c r="W79" s="138">
        <f>+W70+W77</f>
        <v>187.958</v>
      </c>
    </row>
    <row r="81" spans="1:27">
      <c r="B81" s="149" t="s">
        <v>222</v>
      </c>
    </row>
    <row r="82" spans="1:27">
      <c r="B82" s="132" t="s">
        <v>223</v>
      </c>
    </row>
    <row r="83" spans="1:27">
      <c r="A83" s="130">
        <v>16</v>
      </c>
      <c r="B83" s="131" t="s">
        <v>224</v>
      </c>
      <c r="C83" s="132" t="s">
        <v>225</v>
      </c>
      <c r="D83" s="139" t="s">
        <v>226</v>
      </c>
      <c r="E83" s="134">
        <v>5047.8500000000004</v>
      </c>
      <c r="F83" s="133" t="s">
        <v>227</v>
      </c>
      <c r="H83" s="135">
        <f>ROUND(E83*G83, 2)</f>
        <v>0</v>
      </c>
      <c r="J83" s="135">
        <f>ROUND(E83*G83, 2)</f>
        <v>0</v>
      </c>
      <c r="O83" s="133">
        <v>20</v>
      </c>
      <c r="P83" s="133" t="s">
        <v>136</v>
      </c>
      <c r="V83" s="137" t="s">
        <v>228</v>
      </c>
      <c r="W83" s="138">
        <v>75.718000000000004</v>
      </c>
      <c r="Z83" s="133" t="s">
        <v>229</v>
      </c>
      <c r="AA83" s="133">
        <v>6806070100008</v>
      </c>
    </row>
    <row r="84" spans="1:27">
      <c r="D84" s="139" t="s">
        <v>230</v>
      </c>
      <c r="V84" s="137" t="s">
        <v>0</v>
      </c>
    </row>
    <row r="85" spans="1:27">
      <c r="D85" s="139" t="s">
        <v>231</v>
      </c>
      <c r="V85" s="137" t="s">
        <v>0</v>
      </c>
    </row>
    <row r="86" spans="1:27">
      <c r="A86" s="130">
        <v>17</v>
      </c>
      <c r="B86" s="131" t="s">
        <v>232</v>
      </c>
      <c r="C86" s="132" t="s">
        <v>233</v>
      </c>
      <c r="D86" s="139" t="s">
        <v>234</v>
      </c>
      <c r="E86" s="134">
        <v>5552.6350000000002</v>
      </c>
      <c r="F86" s="133" t="s">
        <v>227</v>
      </c>
      <c r="I86" s="135">
        <f>ROUND(E86*G86, 2)</f>
        <v>0</v>
      </c>
      <c r="J86" s="135">
        <f>ROUND(E86*G86, 2)</f>
        <v>0</v>
      </c>
      <c r="K86" s="136">
        <v>1E-3</v>
      </c>
      <c r="L86" s="136">
        <f>E86*K86</f>
        <v>5.5526350000000004</v>
      </c>
      <c r="O86" s="133">
        <v>20</v>
      </c>
      <c r="P86" s="133" t="s">
        <v>136</v>
      </c>
      <c r="V86" s="137" t="s">
        <v>228</v>
      </c>
      <c r="Z86" s="133" t="s">
        <v>235</v>
      </c>
      <c r="AA86" s="133" t="s">
        <v>136</v>
      </c>
    </row>
    <row r="87" spans="1:27">
      <c r="D87" s="139" t="s">
        <v>230</v>
      </c>
      <c r="V87" s="137" t="s">
        <v>0</v>
      </c>
    </row>
    <row r="88" spans="1:27">
      <c r="D88" s="139" t="s">
        <v>236</v>
      </c>
      <c r="V88" s="137" t="s">
        <v>0</v>
      </c>
    </row>
    <row r="89" spans="1:27">
      <c r="D89" s="150" t="s">
        <v>237</v>
      </c>
      <c r="E89" s="151">
        <f>J89</f>
        <v>0</v>
      </c>
      <c r="H89" s="151">
        <f>SUM(H81:H88)</f>
        <v>0</v>
      </c>
      <c r="I89" s="151">
        <f>SUM(I81:I88)</f>
        <v>0</v>
      </c>
      <c r="J89" s="151">
        <f>SUM(J81:J88)</f>
        <v>0</v>
      </c>
      <c r="L89" s="152">
        <f>SUM(L81:L88)</f>
        <v>5.5526350000000004</v>
      </c>
      <c r="N89" s="153">
        <f>SUM(N81:N88)</f>
        <v>0</v>
      </c>
      <c r="W89" s="138">
        <f>SUM(W81:W88)</f>
        <v>75.718000000000004</v>
      </c>
    </row>
    <row r="91" spans="1:27">
      <c r="B91" s="132" t="s">
        <v>238</v>
      </c>
    </row>
    <row r="92" spans="1:27">
      <c r="A92" s="130">
        <v>18</v>
      </c>
      <c r="B92" s="131" t="s">
        <v>224</v>
      </c>
      <c r="C92" s="132" t="s">
        <v>239</v>
      </c>
      <c r="D92" s="139" t="s">
        <v>240</v>
      </c>
      <c r="E92" s="134">
        <v>161.53100000000001</v>
      </c>
      <c r="F92" s="133" t="s">
        <v>208</v>
      </c>
      <c r="H92" s="135">
        <f>ROUND(E92*G92, 2)</f>
        <v>0</v>
      </c>
      <c r="J92" s="135">
        <f>ROUND(E92*G92, 2)</f>
        <v>0</v>
      </c>
      <c r="O92" s="133">
        <v>20</v>
      </c>
      <c r="P92" s="133" t="s">
        <v>136</v>
      </c>
      <c r="V92" s="137" t="s">
        <v>228</v>
      </c>
      <c r="Z92" s="133" t="s">
        <v>229</v>
      </c>
      <c r="AA92" s="133" t="s">
        <v>136</v>
      </c>
    </row>
    <row r="93" spans="1:27">
      <c r="D93" s="150" t="s">
        <v>241</v>
      </c>
      <c r="E93" s="151">
        <f>J93</f>
        <v>0</v>
      </c>
      <c r="H93" s="151">
        <f>SUM(H91:H92)</f>
        <v>0</v>
      </c>
      <c r="I93" s="151">
        <f>SUM(I91:I92)</f>
        <v>0</v>
      </c>
      <c r="J93" s="151">
        <f>SUM(J91:J92)</f>
        <v>0</v>
      </c>
      <c r="L93" s="152">
        <f>SUM(L91:L92)</f>
        <v>0</v>
      </c>
      <c r="N93" s="153">
        <f>SUM(N91:N92)</f>
        <v>0</v>
      </c>
      <c r="W93" s="138">
        <f>SUM(W91:W92)</f>
        <v>0</v>
      </c>
    </row>
    <row r="95" spans="1:27">
      <c r="D95" s="150" t="s">
        <v>242</v>
      </c>
      <c r="E95" s="151">
        <f>J95</f>
        <v>0</v>
      </c>
      <c r="H95" s="151">
        <f>+H89+H93</f>
        <v>0</v>
      </c>
      <c r="I95" s="151">
        <f>+I89+I93</f>
        <v>0</v>
      </c>
      <c r="J95" s="151">
        <f>+J89+J93</f>
        <v>0</v>
      </c>
      <c r="L95" s="152">
        <f>+L89+L93</f>
        <v>5.5526350000000004</v>
      </c>
      <c r="N95" s="153">
        <f>+N89+N93</f>
        <v>0</v>
      </c>
      <c r="W95" s="138">
        <f>+W89+W93</f>
        <v>75.718000000000004</v>
      </c>
    </row>
    <row r="97" spans="4:23">
      <c r="D97" s="154" t="s">
        <v>243</v>
      </c>
      <c r="E97" s="151">
        <f>J97</f>
        <v>0</v>
      </c>
      <c r="H97" s="151">
        <f>+H62+H79+H95</f>
        <v>0</v>
      </c>
      <c r="I97" s="151">
        <f>+I62+I79+I95</f>
        <v>0</v>
      </c>
      <c r="J97" s="151">
        <f>+J62+J79+J95</f>
        <v>0</v>
      </c>
      <c r="L97" s="152">
        <f>+L62+L79+L95</f>
        <v>48.338015670000004</v>
      </c>
      <c r="N97" s="153">
        <f>+N62+N79+N95</f>
        <v>0</v>
      </c>
      <c r="W97" s="138">
        <f>+W62+W79+W95</f>
        <v>581.53200000000004</v>
      </c>
    </row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portrait" r:id="rId1"/>
  <headerFooter alignWithMargins="0">
    <oddFooter>&amp;R&amp;"Arial Narrow,Normálne"&amp;8Strana&amp;"Arial,Normálne"&amp;10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workbookViewId="0">
      <pane ySplit="10" topLeftCell="A11" activePane="bottomLeft" state="frozen"/>
      <selection pane="bottomLeft" activeCell="A11" sqref="A11"/>
    </sheetView>
  </sheetViews>
  <sheetFormatPr defaultRowHeight="12.75"/>
  <cols>
    <col min="1" max="1" width="15.7109375" style="122" customWidth="1"/>
    <col min="2" max="3" width="45.7109375" style="122" customWidth="1"/>
    <col min="4" max="4" width="11.28515625" style="123" customWidth="1"/>
    <col min="5" max="16384" width="9.140625" style="1"/>
  </cols>
  <sheetData>
    <row r="1" spans="1:6">
      <c r="A1" s="109" t="s">
        <v>103</v>
      </c>
      <c r="B1" s="110"/>
      <c r="C1" s="110"/>
      <c r="D1" s="111" t="s">
        <v>244</v>
      </c>
    </row>
    <row r="2" spans="1:6">
      <c r="A2" s="109" t="s">
        <v>105</v>
      </c>
      <c r="B2" s="110"/>
      <c r="C2" s="110"/>
      <c r="D2" s="111" t="s">
        <v>106</v>
      </c>
    </row>
    <row r="3" spans="1:6">
      <c r="A3" s="109" t="s">
        <v>107</v>
      </c>
      <c r="B3" s="110"/>
      <c r="C3" s="110"/>
      <c r="D3" s="111" t="s">
        <v>108</v>
      </c>
    </row>
    <row r="4" spans="1:6">
      <c r="A4" s="110"/>
      <c r="B4" s="110"/>
      <c r="C4" s="110"/>
      <c r="D4" s="110"/>
    </row>
    <row r="5" spans="1:6">
      <c r="A5" s="109" t="s">
        <v>109</v>
      </c>
      <c r="B5" s="110"/>
      <c r="C5" s="110"/>
      <c r="D5" s="110"/>
    </row>
    <row r="6" spans="1:6">
      <c r="A6" s="109" t="s">
        <v>110</v>
      </c>
      <c r="B6" s="110"/>
      <c r="C6" s="110"/>
      <c r="D6" s="110"/>
    </row>
    <row r="7" spans="1:6">
      <c r="A7" s="109"/>
      <c r="B7" s="110"/>
      <c r="C7" s="110"/>
      <c r="D7" s="110"/>
    </row>
    <row r="8" spans="1:6" ht="13.5" thickBot="1">
      <c r="A8" s="1" t="s">
        <v>111</v>
      </c>
      <c r="B8" s="112"/>
      <c r="C8" s="113"/>
      <c r="D8" s="114"/>
    </row>
    <row r="9" spans="1:6" ht="13.5" thickTop="1">
      <c r="A9" s="115" t="s">
        <v>99</v>
      </c>
      <c r="B9" s="116" t="s">
        <v>100</v>
      </c>
      <c r="C9" s="116" t="s">
        <v>101</v>
      </c>
      <c r="D9" s="117" t="s">
        <v>102</v>
      </c>
      <c r="F9" s="1" t="s">
        <v>245</v>
      </c>
    </row>
    <row r="10" spans="1:6" ht="13.5" thickBot="1">
      <c r="A10" s="118"/>
      <c r="B10" s="119"/>
      <c r="C10" s="120"/>
      <c r="D10" s="121"/>
    </row>
    <row r="11" spans="1:6" ht="13.5" thickTop="1"/>
  </sheetData>
  <printOptions horizontalCentered="1"/>
  <pageMargins left="0.39370078740157483" right="0.35433070866141736" top="0.62992125984251968" bottom="0.59055118110236227" header="0.51181102362204722" footer="0.35433070866141736"/>
  <pageSetup paperSize="9" orientation="landscape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7</vt:i4>
      </vt:variant>
    </vt:vector>
  </HeadingPairs>
  <TitlesOfParts>
    <vt:vector size="11" baseType="lpstr">
      <vt:lpstr>Kryci list</vt:lpstr>
      <vt:lpstr>Rekapitulacia</vt:lpstr>
      <vt:lpstr>Prehlad</vt:lpstr>
      <vt:lpstr>Figury</vt:lpstr>
      <vt:lpstr>Figury!Názvy_tlače</vt:lpstr>
      <vt:lpstr>Prehlad!Názvy_tlače</vt:lpstr>
      <vt:lpstr>Rekapitulacia!Názvy_tlače</vt:lpstr>
      <vt:lpstr>Figury!Oblasť_tlače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NATŠIN Vladimir</cp:lastModifiedBy>
  <cp:lastPrinted>2018-07-20T09:05:53Z</cp:lastPrinted>
  <dcterms:created xsi:type="dcterms:W3CDTF">1999-04-06T07:39:42Z</dcterms:created>
  <dcterms:modified xsi:type="dcterms:W3CDTF">2018-07-20T13:46:26Z</dcterms:modified>
</cp:coreProperties>
</file>