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455" i="1" l="1"/>
  <c r="H455" i="1"/>
  <c r="G455" i="1"/>
  <c r="S450" i="1"/>
  <c r="E450" i="1"/>
  <c r="S446" i="1"/>
  <c r="S455" i="1" s="1"/>
  <c r="L446" i="1"/>
  <c r="K446" i="1"/>
  <c r="K455" i="1" s="1"/>
  <c r="I446" i="1"/>
  <c r="H446" i="1"/>
  <c r="G446" i="1"/>
  <c r="E446" i="1"/>
  <c r="E455" i="1" s="1"/>
  <c r="C446" i="1"/>
  <c r="C455" i="1" s="1"/>
  <c r="N445" i="1"/>
  <c r="I445" i="1"/>
  <c r="S442" i="1"/>
  <c r="L442" i="1"/>
  <c r="H442" i="1"/>
  <c r="H450" i="1" s="1"/>
  <c r="G442" i="1"/>
  <c r="I442" i="1" s="1"/>
  <c r="E442" i="1"/>
  <c r="C442" i="1"/>
  <c r="C450" i="1" s="1"/>
  <c r="R440" i="1"/>
  <c r="T440" i="1" s="1"/>
  <c r="P440" i="1"/>
  <c r="I440" i="1"/>
  <c r="G440" i="1"/>
  <c r="K440" i="1" s="1"/>
  <c r="N440" i="1" s="1"/>
  <c r="E440" i="1"/>
  <c r="P439" i="1"/>
  <c r="R439" i="1" s="1"/>
  <c r="T439" i="1" s="1"/>
  <c r="N439" i="1"/>
  <c r="I439" i="1"/>
  <c r="T426" i="1"/>
  <c r="N426" i="1"/>
  <c r="P426" i="1" s="1"/>
  <c r="R426" i="1" s="1"/>
  <c r="I426" i="1"/>
  <c r="N424" i="1"/>
  <c r="P424" i="1" s="1"/>
  <c r="P423" i="1" s="1"/>
  <c r="I424" i="1"/>
  <c r="S423" i="1"/>
  <c r="L423" i="1"/>
  <c r="K423" i="1"/>
  <c r="H423" i="1"/>
  <c r="I423" i="1" s="1"/>
  <c r="G423" i="1"/>
  <c r="E423" i="1"/>
  <c r="I421" i="1"/>
  <c r="G421" i="1"/>
  <c r="S420" i="1"/>
  <c r="L420" i="1"/>
  <c r="H420" i="1"/>
  <c r="E420" i="1"/>
  <c r="C420" i="1"/>
  <c r="P417" i="1"/>
  <c r="R417" i="1" s="1"/>
  <c r="T417" i="1" s="1"/>
  <c r="N417" i="1"/>
  <c r="I417" i="1"/>
  <c r="P416" i="1"/>
  <c r="R416" i="1" s="1"/>
  <c r="N416" i="1"/>
  <c r="N415" i="1" s="1"/>
  <c r="K416" i="1"/>
  <c r="I416" i="1"/>
  <c r="S415" i="1"/>
  <c r="P415" i="1"/>
  <c r="L415" i="1"/>
  <c r="K415" i="1"/>
  <c r="I415" i="1"/>
  <c r="H415" i="1"/>
  <c r="G415" i="1"/>
  <c r="P413" i="1"/>
  <c r="R413" i="1" s="1"/>
  <c r="T413" i="1" s="1"/>
  <c r="N413" i="1"/>
  <c r="K413" i="1"/>
  <c r="P412" i="1"/>
  <c r="R412" i="1" s="1"/>
  <c r="N412" i="1"/>
  <c r="K412" i="1"/>
  <c r="R411" i="1"/>
  <c r="T411" i="1" s="1"/>
  <c r="P411" i="1"/>
  <c r="N411" i="1"/>
  <c r="I411" i="1"/>
  <c r="I410" i="1"/>
  <c r="I409" i="1"/>
  <c r="N407" i="1"/>
  <c r="P407" i="1" s="1"/>
  <c r="R407" i="1" s="1"/>
  <c r="T407" i="1" s="1"/>
  <c r="K407" i="1"/>
  <c r="I407" i="1"/>
  <c r="G406" i="1"/>
  <c r="K405" i="1"/>
  <c r="K396" i="1" s="1"/>
  <c r="I405" i="1"/>
  <c r="K404" i="1"/>
  <c r="I404" i="1"/>
  <c r="R403" i="1"/>
  <c r="P403" i="1"/>
  <c r="N403" i="1"/>
  <c r="K403" i="1"/>
  <c r="I403" i="1"/>
  <c r="P402" i="1"/>
  <c r="R402" i="1" s="1"/>
  <c r="T402" i="1" s="1"/>
  <c r="N402" i="1"/>
  <c r="I402" i="1"/>
  <c r="R401" i="1"/>
  <c r="T401" i="1" s="1"/>
  <c r="P401" i="1"/>
  <c r="N401" i="1"/>
  <c r="I401" i="1"/>
  <c r="N400" i="1"/>
  <c r="P400" i="1" s="1"/>
  <c r="R400" i="1" s="1"/>
  <c r="T400" i="1" s="1"/>
  <c r="I400" i="1"/>
  <c r="N399" i="1"/>
  <c r="P399" i="1" s="1"/>
  <c r="R399" i="1" s="1"/>
  <c r="T399" i="1" s="1"/>
  <c r="K399" i="1"/>
  <c r="I399" i="1"/>
  <c r="K398" i="1"/>
  <c r="N398" i="1" s="1"/>
  <c r="P398" i="1" s="1"/>
  <c r="R398" i="1" s="1"/>
  <c r="T398" i="1" s="1"/>
  <c r="I398" i="1"/>
  <c r="N397" i="1"/>
  <c r="I397" i="1"/>
  <c r="S396" i="1"/>
  <c r="L396" i="1"/>
  <c r="H396" i="1"/>
  <c r="G396" i="1"/>
  <c r="I396" i="1" s="1"/>
  <c r="E396" i="1"/>
  <c r="E428" i="1" s="1"/>
  <c r="E434" i="1" s="1"/>
  <c r="E454" i="1" s="1"/>
  <c r="C396" i="1"/>
  <c r="N394" i="1"/>
  <c r="I394" i="1"/>
  <c r="S393" i="1"/>
  <c r="L393" i="1"/>
  <c r="K393" i="1"/>
  <c r="H393" i="1"/>
  <c r="I393" i="1" s="1"/>
  <c r="G393" i="1"/>
  <c r="N391" i="1"/>
  <c r="P391" i="1" s="1"/>
  <c r="R391" i="1" s="1"/>
  <c r="T391" i="1" s="1"/>
  <c r="I391" i="1"/>
  <c r="N390" i="1"/>
  <c r="P390" i="1" s="1"/>
  <c r="R390" i="1" s="1"/>
  <c r="T390" i="1" s="1"/>
  <c r="G390" i="1"/>
  <c r="K390" i="1" s="1"/>
  <c r="P389" i="1"/>
  <c r="R389" i="1" s="1"/>
  <c r="T389" i="1" s="1"/>
  <c r="N389" i="1"/>
  <c r="I389" i="1"/>
  <c r="P388" i="1"/>
  <c r="R388" i="1" s="1"/>
  <c r="T388" i="1" s="1"/>
  <c r="N388" i="1"/>
  <c r="K388" i="1"/>
  <c r="I388" i="1"/>
  <c r="N387" i="1"/>
  <c r="P387" i="1" s="1"/>
  <c r="R387" i="1" s="1"/>
  <c r="T387" i="1" s="1"/>
  <c r="K387" i="1"/>
  <c r="I387" i="1"/>
  <c r="P386" i="1"/>
  <c r="R386" i="1" s="1"/>
  <c r="N386" i="1"/>
  <c r="K386" i="1"/>
  <c r="I386" i="1"/>
  <c r="S385" i="1"/>
  <c r="L385" i="1"/>
  <c r="H385" i="1"/>
  <c r="E385" i="1"/>
  <c r="C385" i="1"/>
  <c r="N383" i="1"/>
  <c r="K383" i="1"/>
  <c r="K382" i="1" s="1"/>
  <c r="I383" i="1"/>
  <c r="S382" i="1"/>
  <c r="L382" i="1"/>
  <c r="H382" i="1"/>
  <c r="G382" i="1"/>
  <c r="E382" i="1"/>
  <c r="C382" i="1"/>
  <c r="C428" i="1" s="1"/>
  <c r="C434" i="1" s="1"/>
  <c r="C454" i="1" s="1"/>
  <c r="J378" i="1"/>
  <c r="T376" i="1"/>
  <c r="R376" i="1"/>
  <c r="P376" i="1"/>
  <c r="R375" i="1"/>
  <c r="T375" i="1" s="1"/>
  <c r="P375" i="1"/>
  <c r="I375" i="1"/>
  <c r="R374" i="1"/>
  <c r="T374" i="1" s="1"/>
  <c r="P374" i="1"/>
  <c r="I374" i="1"/>
  <c r="R373" i="1"/>
  <c r="T373" i="1" s="1"/>
  <c r="P373" i="1"/>
  <c r="I373" i="1"/>
  <c r="R372" i="1"/>
  <c r="T372" i="1" s="1"/>
  <c r="P372" i="1"/>
  <c r="I372" i="1"/>
  <c r="R371" i="1"/>
  <c r="T371" i="1" s="1"/>
  <c r="P371" i="1"/>
  <c r="I371" i="1"/>
  <c r="N370" i="1"/>
  <c r="K370" i="1"/>
  <c r="I370" i="1"/>
  <c r="S369" i="1"/>
  <c r="L369" i="1"/>
  <c r="K369" i="1"/>
  <c r="I369" i="1"/>
  <c r="H369" i="1"/>
  <c r="G369" i="1"/>
  <c r="E369" i="1"/>
  <c r="C369" i="1"/>
  <c r="T367" i="1"/>
  <c r="I367" i="1"/>
  <c r="R366" i="1"/>
  <c r="P366" i="1"/>
  <c r="I366" i="1"/>
  <c r="S365" i="1"/>
  <c r="P365" i="1"/>
  <c r="N365" i="1"/>
  <c r="L365" i="1"/>
  <c r="K365" i="1"/>
  <c r="I365" i="1"/>
  <c r="H365" i="1"/>
  <c r="G365" i="1"/>
  <c r="E365" i="1"/>
  <c r="C365" i="1"/>
  <c r="R363" i="1"/>
  <c r="T363" i="1" s="1"/>
  <c r="N363" i="1"/>
  <c r="P363" i="1" s="1"/>
  <c r="R362" i="1"/>
  <c r="T362" i="1" s="1"/>
  <c r="N362" i="1"/>
  <c r="P362" i="1" s="1"/>
  <c r="I362" i="1"/>
  <c r="P361" i="1"/>
  <c r="R361" i="1" s="1"/>
  <c r="T361" i="1" s="1"/>
  <c r="N361" i="1"/>
  <c r="K360" i="1"/>
  <c r="N360" i="1" s="1"/>
  <c r="P360" i="1" s="1"/>
  <c r="I360" i="1"/>
  <c r="T359" i="1"/>
  <c r="G359" i="1"/>
  <c r="E359" i="1"/>
  <c r="T358" i="1"/>
  <c r="I358" i="1"/>
  <c r="S357" i="1"/>
  <c r="N357" i="1"/>
  <c r="L357" i="1"/>
  <c r="K357" i="1"/>
  <c r="H357" i="1"/>
  <c r="E357" i="1"/>
  <c r="C357" i="1"/>
  <c r="T354" i="1"/>
  <c r="I354" i="1"/>
  <c r="D354" i="1"/>
  <c r="S353" i="1"/>
  <c r="T353" i="1" s="1"/>
  <c r="R353" i="1"/>
  <c r="P353" i="1"/>
  <c r="N353" i="1"/>
  <c r="L353" i="1"/>
  <c r="K353" i="1"/>
  <c r="I353" i="1"/>
  <c r="H353" i="1"/>
  <c r="G353" i="1"/>
  <c r="E353" i="1"/>
  <c r="C353" i="1"/>
  <c r="N351" i="1"/>
  <c r="I351" i="1"/>
  <c r="P350" i="1"/>
  <c r="I350" i="1"/>
  <c r="T349" i="1"/>
  <c r="I349" i="1"/>
  <c r="S348" i="1"/>
  <c r="L348" i="1"/>
  <c r="K348" i="1"/>
  <c r="I348" i="1"/>
  <c r="H348" i="1"/>
  <c r="G348" i="1"/>
  <c r="E348" i="1"/>
  <c r="C348" i="1"/>
  <c r="T346" i="1"/>
  <c r="I346" i="1"/>
  <c r="S345" i="1"/>
  <c r="T345" i="1" s="1"/>
  <c r="R345" i="1"/>
  <c r="P345" i="1"/>
  <c r="N345" i="1"/>
  <c r="L345" i="1"/>
  <c r="K345" i="1"/>
  <c r="H345" i="1"/>
  <c r="G345" i="1"/>
  <c r="I345" i="1" s="1"/>
  <c r="E345" i="1"/>
  <c r="C345" i="1"/>
  <c r="T343" i="1"/>
  <c r="I343" i="1"/>
  <c r="D343" i="1"/>
  <c r="T342" i="1"/>
  <c r="I342" i="1"/>
  <c r="D342" i="1"/>
  <c r="R341" i="1"/>
  <c r="P341" i="1"/>
  <c r="I341" i="1"/>
  <c r="D341" i="1"/>
  <c r="S340" i="1"/>
  <c r="P340" i="1"/>
  <c r="N340" i="1"/>
  <c r="L340" i="1"/>
  <c r="K340" i="1"/>
  <c r="H340" i="1"/>
  <c r="I340" i="1" s="1"/>
  <c r="G340" i="1"/>
  <c r="E340" i="1"/>
  <c r="C340" i="1"/>
  <c r="R338" i="1"/>
  <c r="P338" i="1"/>
  <c r="N338" i="1"/>
  <c r="K338" i="1"/>
  <c r="I338" i="1"/>
  <c r="R337" i="1"/>
  <c r="N337" i="1"/>
  <c r="P337" i="1" s="1"/>
  <c r="P336" i="1" s="1"/>
  <c r="I337" i="1"/>
  <c r="S336" i="1"/>
  <c r="N336" i="1"/>
  <c r="L336" i="1"/>
  <c r="K336" i="1"/>
  <c r="H336" i="1"/>
  <c r="I336" i="1" s="1"/>
  <c r="G336" i="1"/>
  <c r="E336" i="1"/>
  <c r="C336" i="1"/>
  <c r="P334" i="1"/>
  <c r="R334" i="1" s="1"/>
  <c r="T334" i="1" s="1"/>
  <c r="K334" i="1"/>
  <c r="N334" i="1" s="1"/>
  <c r="I334" i="1"/>
  <c r="T333" i="1"/>
  <c r="R332" i="1"/>
  <c r="T332" i="1" s="1"/>
  <c r="P332" i="1"/>
  <c r="T330" i="1"/>
  <c r="P330" i="1"/>
  <c r="R330" i="1" s="1"/>
  <c r="N330" i="1"/>
  <c r="I330" i="1"/>
  <c r="T329" i="1"/>
  <c r="P328" i="1"/>
  <c r="R328" i="1" s="1"/>
  <c r="T328" i="1" s="1"/>
  <c r="N328" i="1"/>
  <c r="T327" i="1"/>
  <c r="P327" i="1"/>
  <c r="R327" i="1" s="1"/>
  <c r="N327" i="1"/>
  <c r="I327" i="1"/>
  <c r="R326" i="1"/>
  <c r="T326" i="1" s="1"/>
  <c r="N326" i="1"/>
  <c r="P326" i="1" s="1"/>
  <c r="I326" i="1"/>
  <c r="P325" i="1"/>
  <c r="R325" i="1" s="1"/>
  <c r="T325" i="1" s="1"/>
  <c r="N325" i="1"/>
  <c r="I325" i="1"/>
  <c r="N324" i="1"/>
  <c r="P324" i="1" s="1"/>
  <c r="R324" i="1" s="1"/>
  <c r="T324" i="1" s="1"/>
  <c r="I324" i="1"/>
  <c r="T323" i="1"/>
  <c r="P323" i="1"/>
  <c r="R323" i="1" s="1"/>
  <c r="N323" i="1"/>
  <c r="I323" i="1"/>
  <c r="R322" i="1"/>
  <c r="T322" i="1" s="1"/>
  <c r="N322" i="1"/>
  <c r="P322" i="1" s="1"/>
  <c r="I322" i="1"/>
  <c r="P321" i="1"/>
  <c r="R321" i="1" s="1"/>
  <c r="T321" i="1" s="1"/>
  <c r="N321" i="1"/>
  <c r="I321" i="1"/>
  <c r="N320" i="1"/>
  <c r="P320" i="1" s="1"/>
  <c r="R320" i="1" s="1"/>
  <c r="T320" i="1" s="1"/>
  <c r="I320" i="1"/>
  <c r="T319" i="1"/>
  <c r="P319" i="1"/>
  <c r="R319" i="1" s="1"/>
  <c r="N319" i="1"/>
  <c r="I319" i="1"/>
  <c r="R318" i="1"/>
  <c r="T318" i="1" s="1"/>
  <c r="N318" i="1"/>
  <c r="P318" i="1" s="1"/>
  <c r="K318" i="1"/>
  <c r="I318" i="1"/>
  <c r="E318" i="1"/>
  <c r="P317" i="1"/>
  <c r="R317" i="1" s="1"/>
  <c r="T317" i="1" s="1"/>
  <c r="N317" i="1"/>
  <c r="I317" i="1"/>
  <c r="N316" i="1"/>
  <c r="P316" i="1" s="1"/>
  <c r="R316" i="1" s="1"/>
  <c r="T316" i="1" s="1"/>
  <c r="T315" i="1"/>
  <c r="I315" i="1"/>
  <c r="T314" i="1"/>
  <c r="I314" i="1"/>
  <c r="T313" i="1"/>
  <c r="I313" i="1"/>
  <c r="T312" i="1"/>
  <c r="I312" i="1"/>
  <c r="P311" i="1"/>
  <c r="R311" i="1" s="1"/>
  <c r="N311" i="1"/>
  <c r="K311" i="1"/>
  <c r="G311" i="1"/>
  <c r="T310" i="1"/>
  <c r="I310" i="1"/>
  <c r="T309" i="1"/>
  <c r="I309" i="1"/>
  <c r="T308" i="1"/>
  <c r="I308" i="1"/>
  <c r="P307" i="1"/>
  <c r="R307" i="1" s="1"/>
  <c r="T307" i="1" s="1"/>
  <c r="N307" i="1"/>
  <c r="I307" i="1"/>
  <c r="N306" i="1"/>
  <c r="P306" i="1" s="1"/>
  <c r="R306" i="1" s="1"/>
  <c r="T306" i="1" s="1"/>
  <c r="I306" i="1"/>
  <c r="T305" i="1"/>
  <c r="P305" i="1"/>
  <c r="R305" i="1" s="1"/>
  <c r="N305" i="1"/>
  <c r="I305" i="1"/>
  <c r="N304" i="1"/>
  <c r="P304" i="1" s="1"/>
  <c r="R304" i="1" s="1"/>
  <c r="T304" i="1" s="1"/>
  <c r="I304" i="1"/>
  <c r="P303" i="1"/>
  <c r="N303" i="1"/>
  <c r="I303" i="1"/>
  <c r="E303" i="1"/>
  <c r="S302" i="1"/>
  <c r="N302" i="1"/>
  <c r="L302" i="1"/>
  <c r="K302" i="1"/>
  <c r="H302" i="1"/>
  <c r="I302" i="1" s="1"/>
  <c r="G302" i="1"/>
  <c r="E302" i="1"/>
  <c r="C302" i="1"/>
  <c r="U301" i="1"/>
  <c r="N300" i="1"/>
  <c r="P300" i="1" s="1"/>
  <c r="R300" i="1" s="1"/>
  <c r="I300" i="1"/>
  <c r="T299" i="1"/>
  <c r="P299" i="1"/>
  <c r="N299" i="1"/>
  <c r="I299" i="1"/>
  <c r="P298" i="1"/>
  <c r="T297" i="1"/>
  <c r="N297" i="1"/>
  <c r="P297" i="1" s="1"/>
  <c r="I297" i="1"/>
  <c r="T296" i="1"/>
  <c r="N296" i="1"/>
  <c r="P296" i="1" s="1"/>
  <c r="K296" i="1"/>
  <c r="I296" i="1"/>
  <c r="D296" i="1"/>
  <c r="T295" i="1"/>
  <c r="I295" i="1"/>
  <c r="D295" i="1"/>
  <c r="T294" i="1"/>
  <c r="I294" i="1"/>
  <c r="D294" i="1"/>
  <c r="T292" i="1"/>
  <c r="I292" i="1"/>
  <c r="D292" i="1"/>
  <c r="S291" i="1"/>
  <c r="L291" i="1"/>
  <c r="K291" i="1"/>
  <c r="H291" i="1"/>
  <c r="G291" i="1"/>
  <c r="I291" i="1" s="1"/>
  <c r="E291" i="1"/>
  <c r="C291" i="1"/>
  <c r="N289" i="1"/>
  <c r="P289" i="1" s="1"/>
  <c r="R289" i="1" s="1"/>
  <c r="T289" i="1" s="1"/>
  <c r="I289" i="1"/>
  <c r="G288" i="1"/>
  <c r="R287" i="1"/>
  <c r="T287" i="1" s="1"/>
  <c r="P287" i="1"/>
  <c r="I287" i="1"/>
  <c r="T286" i="1"/>
  <c r="I286" i="1"/>
  <c r="P285" i="1"/>
  <c r="R285" i="1" s="1"/>
  <c r="I285" i="1"/>
  <c r="R284" i="1"/>
  <c r="P284" i="1"/>
  <c r="I284" i="1"/>
  <c r="R283" i="1"/>
  <c r="T283" i="1" s="1"/>
  <c r="P283" i="1"/>
  <c r="I283" i="1"/>
  <c r="R282" i="1"/>
  <c r="T282" i="1" s="1"/>
  <c r="P282" i="1"/>
  <c r="I282" i="1"/>
  <c r="R281" i="1"/>
  <c r="P281" i="1"/>
  <c r="K281" i="1"/>
  <c r="I281" i="1"/>
  <c r="R280" i="1"/>
  <c r="P280" i="1"/>
  <c r="N280" i="1"/>
  <c r="K280" i="1"/>
  <c r="I280" i="1"/>
  <c r="T279" i="1"/>
  <c r="I279" i="1"/>
  <c r="T278" i="1"/>
  <c r="I278" i="1"/>
  <c r="T277" i="1"/>
  <c r="I277" i="1"/>
  <c r="T276" i="1"/>
  <c r="I276" i="1"/>
  <c r="T275" i="1"/>
  <c r="I275" i="1"/>
  <c r="T274" i="1"/>
  <c r="I274" i="1"/>
  <c r="T273" i="1"/>
  <c r="I273" i="1"/>
  <c r="T272" i="1"/>
  <c r="I272" i="1"/>
  <c r="T271" i="1"/>
  <c r="I271" i="1"/>
  <c r="R270" i="1"/>
  <c r="T270" i="1" s="1"/>
  <c r="P270" i="1"/>
  <c r="I270" i="1"/>
  <c r="T269" i="1"/>
  <c r="I269" i="1"/>
  <c r="R268" i="1"/>
  <c r="N268" i="1"/>
  <c r="P268" i="1" s="1"/>
  <c r="K268" i="1"/>
  <c r="I268" i="1"/>
  <c r="S267" i="1"/>
  <c r="L267" i="1"/>
  <c r="H267" i="1"/>
  <c r="E267" i="1"/>
  <c r="C267" i="1"/>
  <c r="T265" i="1"/>
  <c r="I265" i="1"/>
  <c r="S264" i="1"/>
  <c r="T264" i="1" s="1"/>
  <c r="R264" i="1"/>
  <c r="P264" i="1"/>
  <c r="N264" i="1"/>
  <c r="L264" i="1"/>
  <c r="K264" i="1"/>
  <c r="H264" i="1"/>
  <c r="G264" i="1"/>
  <c r="I264" i="1" s="1"/>
  <c r="E264" i="1"/>
  <c r="C264" i="1"/>
  <c r="T262" i="1"/>
  <c r="I262" i="1"/>
  <c r="T261" i="1"/>
  <c r="I261" i="1"/>
  <c r="N260" i="1"/>
  <c r="P260" i="1" s="1"/>
  <c r="P259" i="1" s="1"/>
  <c r="I260" i="1"/>
  <c r="S259" i="1"/>
  <c r="N259" i="1"/>
  <c r="L259" i="1"/>
  <c r="K259" i="1"/>
  <c r="H259" i="1"/>
  <c r="I259" i="1" s="1"/>
  <c r="G259" i="1"/>
  <c r="E259" i="1"/>
  <c r="C259" i="1"/>
  <c r="T257" i="1"/>
  <c r="I257" i="1"/>
  <c r="T256" i="1"/>
  <c r="I256" i="1"/>
  <c r="K255" i="1"/>
  <c r="N255" i="1" s="1"/>
  <c r="I255" i="1"/>
  <c r="S253" i="1"/>
  <c r="L253" i="1"/>
  <c r="H253" i="1"/>
  <c r="I253" i="1" s="1"/>
  <c r="G253" i="1"/>
  <c r="E253" i="1"/>
  <c r="C253" i="1"/>
  <c r="T251" i="1"/>
  <c r="I251" i="1"/>
  <c r="T250" i="1"/>
  <c r="I250" i="1"/>
  <c r="T249" i="1"/>
  <c r="R249" i="1"/>
  <c r="P249" i="1"/>
  <c r="P248" i="1" s="1"/>
  <c r="N249" i="1"/>
  <c r="L249" i="1"/>
  <c r="K249" i="1"/>
  <c r="I249" i="1"/>
  <c r="H249" i="1"/>
  <c r="G249" i="1"/>
  <c r="E249" i="1"/>
  <c r="C249" i="1"/>
  <c r="C248" i="1" s="1"/>
  <c r="S248" i="1"/>
  <c r="T248" i="1" s="1"/>
  <c r="R248" i="1"/>
  <c r="N248" i="1"/>
  <c r="L248" i="1"/>
  <c r="K248" i="1"/>
  <c r="I248" i="1"/>
  <c r="H248" i="1"/>
  <c r="G248" i="1"/>
  <c r="E248" i="1"/>
  <c r="T246" i="1"/>
  <c r="I246" i="1"/>
  <c r="T245" i="1"/>
  <c r="I245" i="1"/>
  <c r="T244" i="1"/>
  <c r="T243" i="1"/>
  <c r="I243" i="1"/>
  <c r="K242" i="1"/>
  <c r="N242" i="1" s="1"/>
  <c r="I242" i="1"/>
  <c r="S241" i="1"/>
  <c r="L241" i="1"/>
  <c r="H241" i="1"/>
  <c r="I241" i="1" s="1"/>
  <c r="G241" i="1"/>
  <c r="E241" i="1"/>
  <c r="C241" i="1"/>
  <c r="T239" i="1"/>
  <c r="I239" i="1"/>
  <c r="T238" i="1"/>
  <c r="I238" i="1"/>
  <c r="T237" i="1"/>
  <c r="I237" i="1"/>
  <c r="T236" i="1"/>
  <c r="P236" i="1"/>
  <c r="R236" i="1" s="1"/>
  <c r="I236" i="1"/>
  <c r="T235" i="1"/>
  <c r="I235" i="1"/>
  <c r="T234" i="1"/>
  <c r="I234" i="1"/>
  <c r="T233" i="1"/>
  <c r="I233" i="1"/>
  <c r="T232" i="1"/>
  <c r="I232" i="1"/>
  <c r="T231" i="1"/>
  <c r="T230" i="1"/>
  <c r="I230" i="1"/>
  <c r="T229" i="1"/>
  <c r="I229" i="1"/>
  <c r="T228" i="1"/>
  <c r="I228" i="1"/>
  <c r="R227" i="1"/>
  <c r="T227" i="1" s="1"/>
  <c r="N227" i="1"/>
  <c r="P227" i="1" s="1"/>
  <c r="R226" i="1"/>
  <c r="P226" i="1"/>
  <c r="K226" i="1"/>
  <c r="N226" i="1" s="1"/>
  <c r="I226" i="1"/>
  <c r="K225" i="1"/>
  <c r="I225" i="1"/>
  <c r="T224" i="1"/>
  <c r="I224" i="1"/>
  <c r="T223" i="1"/>
  <c r="I223" i="1"/>
  <c r="T222" i="1"/>
  <c r="I222" i="1"/>
  <c r="S221" i="1"/>
  <c r="L221" i="1"/>
  <c r="H221" i="1"/>
  <c r="I221" i="1" s="1"/>
  <c r="G221" i="1"/>
  <c r="E221" i="1"/>
  <c r="C221" i="1"/>
  <c r="P219" i="1"/>
  <c r="R219" i="1" s="1"/>
  <c r="T219" i="1" s="1"/>
  <c r="N219" i="1"/>
  <c r="I219" i="1"/>
  <c r="N218" i="1"/>
  <c r="P218" i="1" s="1"/>
  <c r="R218" i="1" s="1"/>
  <c r="T218" i="1" s="1"/>
  <c r="I218" i="1"/>
  <c r="P217" i="1"/>
  <c r="R217" i="1" s="1"/>
  <c r="T217" i="1" s="1"/>
  <c r="N217" i="1"/>
  <c r="I217" i="1"/>
  <c r="R216" i="1"/>
  <c r="N216" i="1"/>
  <c r="P216" i="1" s="1"/>
  <c r="P215" i="1" s="1"/>
  <c r="I216" i="1"/>
  <c r="S215" i="1"/>
  <c r="N215" i="1"/>
  <c r="L215" i="1"/>
  <c r="K215" i="1"/>
  <c r="H215" i="1"/>
  <c r="I215" i="1" s="1"/>
  <c r="G215" i="1"/>
  <c r="E215" i="1"/>
  <c r="C215" i="1"/>
  <c r="P213" i="1"/>
  <c r="I213" i="1"/>
  <c r="S212" i="1"/>
  <c r="N212" i="1"/>
  <c r="L212" i="1"/>
  <c r="K212" i="1"/>
  <c r="H212" i="1"/>
  <c r="I212" i="1" s="1"/>
  <c r="G212" i="1"/>
  <c r="E212" i="1"/>
  <c r="C212" i="1"/>
  <c r="T210" i="1"/>
  <c r="I210" i="1"/>
  <c r="T209" i="1"/>
  <c r="I209" i="1"/>
  <c r="T208" i="1"/>
  <c r="I208" i="1"/>
  <c r="T207" i="1"/>
  <c r="I207" i="1"/>
  <c r="T206" i="1"/>
  <c r="I206" i="1"/>
  <c r="S205" i="1"/>
  <c r="R205" i="1"/>
  <c r="T205" i="1" s="1"/>
  <c r="P205" i="1"/>
  <c r="N205" i="1"/>
  <c r="L205" i="1"/>
  <c r="K205" i="1"/>
  <c r="H205" i="1"/>
  <c r="I205" i="1" s="1"/>
  <c r="G205" i="1"/>
  <c r="E205" i="1"/>
  <c r="C205" i="1"/>
  <c r="T203" i="1"/>
  <c r="I203" i="1"/>
  <c r="T201" i="1"/>
  <c r="G201" i="1"/>
  <c r="I201" i="1" s="1"/>
  <c r="S200" i="1"/>
  <c r="T200" i="1" s="1"/>
  <c r="R200" i="1"/>
  <c r="P200" i="1"/>
  <c r="N200" i="1"/>
  <c r="L200" i="1"/>
  <c r="K200" i="1"/>
  <c r="I200" i="1"/>
  <c r="H200" i="1"/>
  <c r="G200" i="1"/>
  <c r="E200" i="1"/>
  <c r="C200" i="1"/>
  <c r="T198" i="1"/>
  <c r="I198" i="1"/>
  <c r="T196" i="1"/>
  <c r="I196" i="1"/>
  <c r="R195" i="1"/>
  <c r="T195" i="1" s="1"/>
  <c r="P195" i="1"/>
  <c r="I195" i="1"/>
  <c r="R194" i="1"/>
  <c r="P194" i="1"/>
  <c r="I194" i="1"/>
  <c r="S193" i="1"/>
  <c r="P193" i="1"/>
  <c r="P187" i="1" s="1"/>
  <c r="N193" i="1"/>
  <c r="L193" i="1"/>
  <c r="L187" i="1" s="1"/>
  <c r="K193" i="1"/>
  <c r="I193" i="1"/>
  <c r="H193" i="1"/>
  <c r="G193" i="1"/>
  <c r="G187" i="1" s="1"/>
  <c r="E193" i="1"/>
  <c r="C193" i="1"/>
  <c r="C187" i="1" s="1"/>
  <c r="T192" i="1"/>
  <c r="T191" i="1"/>
  <c r="I191" i="1"/>
  <c r="T190" i="1"/>
  <c r="I190" i="1"/>
  <c r="T189" i="1"/>
  <c r="I189" i="1"/>
  <c r="T188" i="1"/>
  <c r="S188" i="1"/>
  <c r="R188" i="1"/>
  <c r="P188" i="1"/>
  <c r="N188" i="1"/>
  <c r="N187" i="1" s="1"/>
  <c r="L188" i="1"/>
  <c r="K188" i="1"/>
  <c r="H188" i="1"/>
  <c r="I188" i="1" s="1"/>
  <c r="G188" i="1"/>
  <c r="E188" i="1"/>
  <c r="C188" i="1"/>
  <c r="K187" i="1"/>
  <c r="H187" i="1"/>
  <c r="E187" i="1"/>
  <c r="T185" i="1"/>
  <c r="I185" i="1"/>
  <c r="S184" i="1"/>
  <c r="R184" i="1"/>
  <c r="T184" i="1" s="1"/>
  <c r="P184" i="1"/>
  <c r="N184" i="1"/>
  <c r="L184" i="1"/>
  <c r="K184" i="1"/>
  <c r="H184" i="1"/>
  <c r="I184" i="1" s="1"/>
  <c r="G184" i="1"/>
  <c r="E184" i="1"/>
  <c r="C184" i="1"/>
  <c r="K182" i="1"/>
  <c r="N182" i="1" s="1"/>
  <c r="N181" i="1" s="1"/>
  <c r="I182" i="1"/>
  <c r="S181" i="1"/>
  <c r="L181" i="1"/>
  <c r="H181" i="1"/>
  <c r="I181" i="1" s="1"/>
  <c r="G181" i="1"/>
  <c r="E181" i="1"/>
  <c r="C181" i="1"/>
  <c r="T179" i="1"/>
  <c r="P179" i="1"/>
  <c r="R179" i="1" s="1"/>
  <c r="N179" i="1"/>
  <c r="I179" i="1"/>
  <c r="R178" i="1"/>
  <c r="T178" i="1" s="1"/>
  <c r="N178" i="1"/>
  <c r="P178" i="1" s="1"/>
  <c r="K178" i="1"/>
  <c r="I178" i="1"/>
  <c r="N177" i="1"/>
  <c r="K177" i="1"/>
  <c r="I177" i="1"/>
  <c r="S176" i="1"/>
  <c r="L176" i="1"/>
  <c r="K176" i="1"/>
  <c r="I176" i="1"/>
  <c r="H176" i="1"/>
  <c r="G176" i="1"/>
  <c r="E176" i="1"/>
  <c r="C176" i="1"/>
  <c r="T174" i="1"/>
  <c r="I174" i="1"/>
  <c r="T173" i="1"/>
  <c r="I173" i="1"/>
  <c r="T172" i="1"/>
  <c r="I172" i="1"/>
  <c r="S171" i="1"/>
  <c r="T171" i="1" s="1"/>
  <c r="R171" i="1"/>
  <c r="P171" i="1"/>
  <c r="N171" i="1"/>
  <c r="L171" i="1"/>
  <c r="K171" i="1"/>
  <c r="I171" i="1"/>
  <c r="H171" i="1"/>
  <c r="G171" i="1"/>
  <c r="E171" i="1"/>
  <c r="C171" i="1"/>
  <c r="S170" i="1"/>
  <c r="T170" i="1" s="1"/>
  <c r="R170" i="1"/>
  <c r="P170" i="1"/>
  <c r="N170" i="1"/>
  <c r="L170" i="1"/>
  <c r="K170" i="1"/>
  <c r="I170" i="1"/>
  <c r="H170" i="1"/>
  <c r="G170" i="1"/>
  <c r="E170" i="1"/>
  <c r="C170" i="1"/>
  <c r="T168" i="1"/>
  <c r="I168" i="1"/>
  <c r="G168" i="1"/>
  <c r="T167" i="1"/>
  <c r="S167" i="1"/>
  <c r="R167" i="1"/>
  <c r="P167" i="1"/>
  <c r="N167" i="1"/>
  <c r="L167" i="1"/>
  <c r="K167" i="1"/>
  <c r="H167" i="1"/>
  <c r="I167" i="1" s="1"/>
  <c r="G167" i="1"/>
  <c r="E167" i="1"/>
  <c r="C167" i="1"/>
  <c r="T165" i="1"/>
  <c r="I165" i="1"/>
  <c r="T164" i="1"/>
  <c r="I164" i="1"/>
  <c r="T163" i="1"/>
  <c r="G163" i="1"/>
  <c r="I163" i="1" s="1"/>
  <c r="S162" i="1"/>
  <c r="T162" i="1" s="1"/>
  <c r="R162" i="1"/>
  <c r="P162" i="1"/>
  <c r="N162" i="1"/>
  <c r="L162" i="1"/>
  <c r="K162" i="1"/>
  <c r="H162" i="1"/>
  <c r="E162" i="1"/>
  <c r="C162" i="1"/>
  <c r="T160" i="1"/>
  <c r="I160" i="1"/>
  <c r="T159" i="1"/>
  <c r="I159" i="1"/>
  <c r="S158" i="1"/>
  <c r="T158" i="1" s="1"/>
  <c r="R158" i="1"/>
  <c r="P158" i="1"/>
  <c r="N158" i="1"/>
  <c r="L158" i="1"/>
  <c r="L99" i="1" s="1"/>
  <c r="L378" i="1" s="1"/>
  <c r="L433" i="1" s="1"/>
  <c r="L453" i="1" s="1"/>
  <c r="L456" i="1" s="1"/>
  <c r="K158" i="1"/>
  <c r="H158" i="1"/>
  <c r="G158" i="1"/>
  <c r="I158" i="1" s="1"/>
  <c r="E158" i="1"/>
  <c r="C158" i="1"/>
  <c r="T156" i="1"/>
  <c r="I156" i="1"/>
  <c r="T155" i="1"/>
  <c r="I155" i="1"/>
  <c r="T154" i="1"/>
  <c r="T153" i="1"/>
  <c r="I153" i="1"/>
  <c r="T152" i="1"/>
  <c r="I152" i="1"/>
  <c r="T151" i="1"/>
  <c r="I151" i="1"/>
  <c r="T150" i="1"/>
  <c r="T149" i="1"/>
  <c r="I149" i="1"/>
  <c r="T148" i="1"/>
  <c r="I148" i="1"/>
  <c r="T147" i="1"/>
  <c r="I147" i="1"/>
  <c r="T146" i="1"/>
  <c r="I146" i="1"/>
  <c r="R145" i="1"/>
  <c r="P145" i="1"/>
  <c r="K145" i="1"/>
  <c r="N145" i="1" s="1"/>
  <c r="I145" i="1"/>
  <c r="P144" i="1"/>
  <c r="R144" i="1" s="1"/>
  <c r="T144" i="1" s="1"/>
  <c r="N144" i="1"/>
  <c r="I144" i="1"/>
  <c r="T143" i="1"/>
  <c r="I143" i="1"/>
  <c r="N141" i="1"/>
  <c r="P141" i="1" s="1"/>
  <c r="R141" i="1" s="1"/>
  <c r="T141" i="1" s="1"/>
  <c r="K141" i="1"/>
  <c r="I141" i="1"/>
  <c r="T140" i="1"/>
  <c r="I140" i="1"/>
  <c r="T139" i="1"/>
  <c r="I139" i="1"/>
  <c r="T138" i="1"/>
  <c r="I138" i="1"/>
  <c r="I137" i="1"/>
  <c r="T136" i="1"/>
  <c r="I136" i="1"/>
  <c r="R135" i="1"/>
  <c r="P135" i="1"/>
  <c r="N135" i="1"/>
  <c r="K135" i="1"/>
  <c r="I135" i="1"/>
  <c r="T134" i="1"/>
  <c r="I134" i="1"/>
  <c r="T133" i="1"/>
  <c r="I133" i="1"/>
  <c r="T132" i="1"/>
  <c r="R131" i="1"/>
  <c r="N131" i="1"/>
  <c r="I131" i="1"/>
  <c r="R130" i="1"/>
  <c r="T130" i="1" s="1"/>
  <c r="K130" i="1"/>
  <c r="N130" i="1" s="1"/>
  <c r="I130" i="1"/>
  <c r="T128" i="1"/>
  <c r="I128" i="1"/>
  <c r="T127" i="1"/>
  <c r="I127" i="1"/>
  <c r="T126" i="1"/>
  <c r="I126" i="1"/>
  <c r="T125" i="1"/>
  <c r="I125" i="1"/>
  <c r="T124" i="1"/>
  <c r="I124" i="1"/>
  <c r="T123" i="1"/>
  <c r="I123" i="1"/>
  <c r="T122" i="1"/>
  <c r="I122" i="1"/>
  <c r="K121" i="1"/>
  <c r="I121" i="1"/>
  <c r="T120" i="1"/>
  <c r="I120" i="1"/>
  <c r="T119" i="1"/>
  <c r="I119" i="1"/>
  <c r="T118" i="1"/>
  <c r="I118" i="1"/>
  <c r="T117" i="1"/>
  <c r="I117" i="1"/>
  <c r="T116" i="1"/>
  <c r="I116" i="1"/>
  <c r="T115" i="1"/>
  <c r="R115" i="1"/>
  <c r="N115" i="1"/>
  <c r="K115" i="1"/>
  <c r="I115" i="1"/>
  <c r="N114" i="1"/>
  <c r="P114" i="1" s="1"/>
  <c r="R114" i="1" s="1"/>
  <c r="T114" i="1" s="1"/>
  <c r="I114" i="1"/>
  <c r="T113" i="1"/>
  <c r="N112" i="1"/>
  <c r="P112" i="1" s="1"/>
  <c r="I112" i="1"/>
  <c r="T111" i="1"/>
  <c r="R111" i="1"/>
  <c r="N111" i="1"/>
  <c r="I111" i="1"/>
  <c r="T110" i="1"/>
  <c r="R110" i="1"/>
  <c r="N110" i="1"/>
  <c r="K110" i="1"/>
  <c r="I110" i="1"/>
  <c r="T109" i="1"/>
  <c r="I109" i="1"/>
  <c r="T108" i="1"/>
  <c r="I108" i="1"/>
  <c r="T107" i="1"/>
  <c r="I107" i="1"/>
  <c r="T106" i="1"/>
  <c r="I106" i="1"/>
  <c r="T105" i="1"/>
  <c r="I105" i="1"/>
  <c r="T104" i="1"/>
  <c r="I104" i="1"/>
  <c r="T103" i="1"/>
  <c r="I103" i="1"/>
  <c r="S102" i="1"/>
  <c r="L102" i="1"/>
  <c r="I102" i="1"/>
  <c r="H102" i="1"/>
  <c r="G102" i="1"/>
  <c r="G99" i="1" s="1"/>
  <c r="E102" i="1"/>
  <c r="C102" i="1"/>
  <c r="C99" i="1" s="1"/>
  <c r="T101" i="1"/>
  <c r="I101" i="1"/>
  <c r="T100" i="1"/>
  <c r="I100" i="1"/>
  <c r="H99" i="1"/>
  <c r="E99" i="1"/>
  <c r="C95" i="1"/>
  <c r="C432" i="1" s="1"/>
  <c r="C449" i="1" s="1"/>
  <c r="K93" i="1"/>
  <c r="N93" i="1" s="1"/>
  <c r="P93" i="1" s="1"/>
  <c r="N92" i="1"/>
  <c r="P92" i="1" s="1"/>
  <c r="R92" i="1" s="1"/>
  <c r="T92" i="1" s="1"/>
  <c r="I92" i="1"/>
  <c r="R91" i="1"/>
  <c r="P91" i="1"/>
  <c r="N91" i="1"/>
  <c r="N89" i="1" s="1"/>
  <c r="I91" i="1"/>
  <c r="T90" i="1"/>
  <c r="P90" i="1"/>
  <c r="R90" i="1" s="1"/>
  <c r="N90" i="1"/>
  <c r="I90" i="1"/>
  <c r="S89" i="1"/>
  <c r="S95" i="1" s="1"/>
  <c r="L89" i="1"/>
  <c r="H89" i="1"/>
  <c r="G89" i="1"/>
  <c r="I89" i="1" s="1"/>
  <c r="E89" i="1"/>
  <c r="E95" i="1" s="1"/>
  <c r="E432" i="1" s="1"/>
  <c r="E449" i="1" s="1"/>
  <c r="P86" i="1"/>
  <c r="R86" i="1" s="1"/>
  <c r="T86" i="1" s="1"/>
  <c r="N86" i="1"/>
  <c r="I86" i="1"/>
  <c r="N85" i="1"/>
  <c r="P85" i="1" s="1"/>
  <c r="S84" i="1"/>
  <c r="L84" i="1"/>
  <c r="L95" i="1" s="1"/>
  <c r="K84" i="1"/>
  <c r="H84" i="1"/>
  <c r="H95" i="1" s="1"/>
  <c r="H432" i="1" s="1"/>
  <c r="G84" i="1"/>
  <c r="G95" i="1" s="1"/>
  <c r="C84" i="1"/>
  <c r="P78" i="1"/>
  <c r="R78" i="1" s="1"/>
  <c r="T78" i="1" s="1"/>
  <c r="N78" i="1"/>
  <c r="I78" i="1"/>
  <c r="N76" i="1"/>
  <c r="P76" i="1" s="1"/>
  <c r="R76" i="1" s="1"/>
  <c r="T76" i="1" s="1"/>
  <c r="T75" i="1"/>
  <c r="T74" i="1"/>
  <c r="N74" i="1"/>
  <c r="P74" i="1" s="1"/>
  <c r="K74" i="1"/>
  <c r="I74" i="1"/>
  <c r="N73" i="1"/>
  <c r="P73" i="1" s="1"/>
  <c r="R73" i="1" s="1"/>
  <c r="T73" i="1" s="1"/>
  <c r="I73" i="1"/>
  <c r="T72" i="1"/>
  <c r="N71" i="1"/>
  <c r="P71" i="1" s="1"/>
  <c r="R71" i="1" s="1"/>
  <c r="T71" i="1" s="1"/>
  <c r="I71" i="1"/>
  <c r="P70" i="1"/>
  <c r="R70" i="1" s="1"/>
  <c r="T70" i="1" s="1"/>
  <c r="N70" i="1"/>
  <c r="I70" i="1"/>
  <c r="N69" i="1"/>
  <c r="P69" i="1" s="1"/>
  <c r="R69" i="1" s="1"/>
  <c r="T69" i="1" s="1"/>
  <c r="I69" i="1"/>
  <c r="P68" i="1"/>
  <c r="R68" i="1" s="1"/>
  <c r="T68" i="1" s="1"/>
  <c r="N68" i="1"/>
  <c r="P67" i="1"/>
  <c r="R67" i="1" s="1"/>
  <c r="T67" i="1" s="1"/>
  <c r="N67" i="1"/>
  <c r="I67" i="1"/>
  <c r="T66" i="1"/>
  <c r="I66" i="1"/>
  <c r="N65" i="1"/>
  <c r="P65" i="1" s="1"/>
  <c r="R65" i="1" s="1"/>
  <c r="T65" i="1" s="1"/>
  <c r="I65" i="1"/>
  <c r="P64" i="1"/>
  <c r="R64" i="1" s="1"/>
  <c r="T64" i="1" s="1"/>
  <c r="N64" i="1"/>
  <c r="I64" i="1"/>
  <c r="N63" i="1"/>
  <c r="P63" i="1" s="1"/>
  <c r="R63" i="1" s="1"/>
  <c r="T63" i="1" s="1"/>
  <c r="K63" i="1"/>
  <c r="I63" i="1"/>
  <c r="E63" i="1"/>
  <c r="P62" i="1"/>
  <c r="R62" i="1" s="1"/>
  <c r="T62" i="1" s="1"/>
  <c r="I62" i="1"/>
  <c r="P61" i="1"/>
  <c r="R61" i="1" s="1"/>
  <c r="T61" i="1" s="1"/>
  <c r="I61" i="1"/>
  <c r="P60" i="1"/>
  <c r="R60" i="1" s="1"/>
  <c r="T60" i="1" s="1"/>
  <c r="N60" i="1"/>
  <c r="I60" i="1"/>
  <c r="T59" i="1"/>
  <c r="I59" i="1"/>
  <c r="G59" i="1"/>
  <c r="K58" i="1"/>
  <c r="N58" i="1" s="1"/>
  <c r="P58" i="1" s="1"/>
  <c r="R58" i="1" s="1"/>
  <c r="T58" i="1" s="1"/>
  <c r="I58" i="1"/>
  <c r="K57" i="1"/>
  <c r="K51" i="1" s="1"/>
  <c r="I57" i="1"/>
  <c r="P56" i="1"/>
  <c r="R55" i="1"/>
  <c r="T55" i="1" s="1"/>
  <c r="P55" i="1"/>
  <c r="I55" i="1"/>
  <c r="R54" i="1"/>
  <c r="T54" i="1" s="1"/>
  <c r="P54" i="1"/>
  <c r="I54" i="1"/>
  <c r="T53" i="1"/>
  <c r="I53" i="1"/>
  <c r="G53" i="1"/>
  <c r="T52" i="1"/>
  <c r="G52" i="1"/>
  <c r="I52" i="1" s="1"/>
  <c r="S51" i="1"/>
  <c r="S80" i="1" s="1"/>
  <c r="L51" i="1"/>
  <c r="H51" i="1"/>
  <c r="G51" i="1"/>
  <c r="I51" i="1" s="1"/>
  <c r="E51" i="1"/>
  <c r="C51" i="1"/>
  <c r="T49" i="1"/>
  <c r="N49" i="1"/>
  <c r="I49" i="1"/>
  <c r="T48" i="1"/>
  <c r="N48" i="1"/>
  <c r="T47" i="1"/>
  <c r="N47" i="1"/>
  <c r="T46" i="1"/>
  <c r="N46" i="1"/>
  <c r="I46" i="1"/>
  <c r="T45" i="1"/>
  <c r="N45" i="1"/>
  <c r="K45" i="1"/>
  <c r="I45" i="1"/>
  <c r="T44" i="1"/>
  <c r="N44" i="1"/>
  <c r="N43" i="1" s="1"/>
  <c r="S43" i="1"/>
  <c r="T43" i="1" s="1"/>
  <c r="R43" i="1"/>
  <c r="P43" i="1"/>
  <c r="L43" i="1"/>
  <c r="K43" i="1"/>
  <c r="H43" i="1"/>
  <c r="G43" i="1"/>
  <c r="I43" i="1" s="1"/>
  <c r="E43" i="1"/>
  <c r="C43" i="1"/>
  <c r="T41" i="1"/>
  <c r="I41" i="1"/>
  <c r="S40" i="1"/>
  <c r="T40" i="1" s="1"/>
  <c r="R40" i="1"/>
  <c r="P40" i="1"/>
  <c r="N40" i="1"/>
  <c r="L40" i="1"/>
  <c r="K40" i="1"/>
  <c r="I40" i="1"/>
  <c r="H40" i="1"/>
  <c r="G40" i="1"/>
  <c r="E40" i="1"/>
  <c r="C40" i="1"/>
  <c r="T38" i="1"/>
  <c r="I38" i="1"/>
  <c r="T37" i="1"/>
  <c r="I37" i="1"/>
  <c r="T36" i="1"/>
  <c r="I36" i="1"/>
  <c r="T35" i="1"/>
  <c r="I35" i="1"/>
  <c r="T34" i="1"/>
  <c r="I34" i="1"/>
  <c r="T33" i="1"/>
  <c r="I33" i="1"/>
  <c r="S32" i="1"/>
  <c r="T32" i="1" s="1"/>
  <c r="R32" i="1"/>
  <c r="P32" i="1"/>
  <c r="N32" i="1"/>
  <c r="L32" i="1"/>
  <c r="K32" i="1"/>
  <c r="I32" i="1"/>
  <c r="H32" i="1"/>
  <c r="G32" i="1"/>
  <c r="E32" i="1"/>
  <c r="C32" i="1"/>
  <c r="T30" i="1"/>
  <c r="N30" i="1"/>
  <c r="T29" i="1"/>
  <c r="N29" i="1"/>
  <c r="I29" i="1"/>
  <c r="T28" i="1"/>
  <c r="I28" i="1"/>
  <c r="T27" i="1"/>
  <c r="I27" i="1"/>
  <c r="T26" i="1"/>
  <c r="I26" i="1"/>
  <c r="T25" i="1"/>
  <c r="I25" i="1"/>
  <c r="T24" i="1"/>
  <c r="K24" i="1"/>
  <c r="N24" i="1" s="1"/>
  <c r="N23" i="1" s="1"/>
  <c r="I24" i="1"/>
  <c r="S23" i="1"/>
  <c r="R23" i="1"/>
  <c r="T23" i="1" s="1"/>
  <c r="P23" i="1"/>
  <c r="L23" i="1"/>
  <c r="K23" i="1"/>
  <c r="H23" i="1"/>
  <c r="I23" i="1" s="1"/>
  <c r="G23" i="1"/>
  <c r="E23" i="1"/>
  <c r="C23" i="1"/>
  <c r="T21" i="1"/>
  <c r="I21" i="1"/>
  <c r="T20" i="1"/>
  <c r="I20" i="1"/>
  <c r="T19" i="1"/>
  <c r="I19" i="1"/>
  <c r="T18" i="1"/>
  <c r="I18" i="1"/>
  <c r="T17" i="1"/>
  <c r="I17" i="1"/>
  <c r="T16" i="1"/>
  <c r="I16" i="1"/>
  <c r="T15" i="1"/>
  <c r="T14" i="1"/>
  <c r="I14" i="1"/>
  <c r="S13" i="1"/>
  <c r="T13" i="1" s="1"/>
  <c r="R13" i="1"/>
  <c r="P13" i="1"/>
  <c r="N13" i="1"/>
  <c r="L13" i="1"/>
  <c r="K13" i="1"/>
  <c r="I13" i="1"/>
  <c r="H13" i="1"/>
  <c r="G13" i="1"/>
  <c r="E13" i="1"/>
  <c r="C13" i="1"/>
  <c r="T11" i="1"/>
  <c r="N11" i="1"/>
  <c r="K11" i="1"/>
  <c r="I11" i="1"/>
  <c r="S10" i="1"/>
  <c r="T10" i="1" s="1"/>
  <c r="L10" i="1"/>
  <c r="K10" i="1"/>
  <c r="N10" i="1" s="1"/>
  <c r="H10" i="1"/>
  <c r="G10" i="1"/>
  <c r="I10" i="1" s="1"/>
  <c r="E10" i="1"/>
  <c r="C10" i="1"/>
  <c r="T8" i="1"/>
  <c r="K8" i="1"/>
  <c r="I8" i="1"/>
  <c r="S7" i="1"/>
  <c r="R7" i="1"/>
  <c r="T7" i="1" s="1"/>
  <c r="P7" i="1"/>
  <c r="N7" i="1"/>
  <c r="L7" i="1"/>
  <c r="K7" i="1"/>
  <c r="K80" i="1" s="1"/>
  <c r="K431" i="1" s="1"/>
  <c r="H7" i="1"/>
  <c r="I7" i="1" s="1"/>
  <c r="G7" i="1"/>
  <c r="G80" i="1" s="1"/>
  <c r="G431" i="1" s="1"/>
  <c r="E7" i="1"/>
  <c r="E80" i="1" s="1"/>
  <c r="E431" i="1" s="1"/>
  <c r="C7" i="1"/>
  <c r="C80" i="1" s="1"/>
  <c r="C431" i="1" s="1"/>
  <c r="G448" i="1" l="1"/>
  <c r="I99" i="1"/>
  <c r="K448" i="1"/>
  <c r="R93" i="1"/>
  <c r="P89" i="1"/>
  <c r="C448" i="1"/>
  <c r="C451" i="1" s="1"/>
  <c r="G432" i="1"/>
  <c r="G449" i="1" s="1"/>
  <c r="I95" i="1"/>
  <c r="C378" i="1"/>
  <c r="C433" i="1" s="1"/>
  <c r="C453" i="1" s="1"/>
  <c r="C456" i="1" s="1"/>
  <c r="E448" i="1"/>
  <c r="E451" i="1" s="1"/>
  <c r="E457" i="1" s="1"/>
  <c r="S431" i="1"/>
  <c r="P84" i="1"/>
  <c r="R85" i="1"/>
  <c r="S432" i="1"/>
  <c r="R193" i="1"/>
  <c r="R187" i="1" s="1"/>
  <c r="T194" i="1"/>
  <c r="R215" i="1"/>
  <c r="T215" i="1" s="1"/>
  <c r="T216" i="1"/>
  <c r="N281" i="1"/>
  <c r="R303" i="1"/>
  <c r="P302" i="1"/>
  <c r="R350" i="1"/>
  <c r="G428" i="1"/>
  <c r="G434" i="1" s="1"/>
  <c r="G454" i="1" s="1"/>
  <c r="I382" i="1"/>
  <c r="L431" i="1"/>
  <c r="R56" i="1"/>
  <c r="T56" i="1" s="1"/>
  <c r="N57" i="1"/>
  <c r="L80" i="1"/>
  <c r="H449" i="1"/>
  <c r="I432" i="1"/>
  <c r="N84" i="1"/>
  <c r="N95" i="1" s="1"/>
  <c r="N432" i="1" s="1"/>
  <c r="N449" i="1" s="1"/>
  <c r="E378" i="1"/>
  <c r="E433" i="1" s="1"/>
  <c r="E453" i="1" s="1"/>
  <c r="E456" i="1" s="1"/>
  <c r="R112" i="1"/>
  <c r="K181" i="1"/>
  <c r="P182" i="1"/>
  <c r="I187" i="1"/>
  <c r="T193" i="1"/>
  <c r="S187" i="1"/>
  <c r="T187" i="1" s="1"/>
  <c r="K221" i="1"/>
  <c r="N225" i="1"/>
  <c r="K241" i="1"/>
  <c r="K253" i="1"/>
  <c r="N393" i="1"/>
  <c r="P394" i="1"/>
  <c r="N446" i="1"/>
  <c r="N455" i="1" s="1"/>
  <c r="P445" i="1"/>
  <c r="N121" i="1"/>
  <c r="P121" i="1" s="1"/>
  <c r="R121" i="1" s="1"/>
  <c r="T121" i="1" s="1"/>
  <c r="K102" i="1"/>
  <c r="K99" i="1" s="1"/>
  <c r="P242" i="1"/>
  <c r="N241" i="1"/>
  <c r="P255" i="1"/>
  <c r="N253" i="1"/>
  <c r="T267" i="1"/>
  <c r="T268" i="1"/>
  <c r="R267" i="1"/>
  <c r="T300" i="1"/>
  <c r="R291" i="1"/>
  <c r="T291" i="1" s="1"/>
  <c r="T341" i="1"/>
  <c r="R340" i="1"/>
  <c r="T340" i="1" s="1"/>
  <c r="N102" i="1"/>
  <c r="N99" i="1" s="1"/>
  <c r="H80" i="1"/>
  <c r="I84" i="1"/>
  <c r="K95" i="1"/>
  <c r="K432" i="1" s="1"/>
  <c r="K449" i="1" s="1"/>
  <c r="K89" i="1"/>
  <c r="R89" i="1"/>
  <c r="S99" i="1"/>
  <c r="G162" i="1"/>
  <c r="I162" i="1" s="1"/>
  <c r="P177" i="1"/>
  <c r="N176" i="1"/>
  <c r="R213" i="1"/>
  <c r="P212" i="1"/>
  <c r="R260" i="1"/>
  <c r="K288" i="1"/>
  <c r="N288" i="1" s="1"/>
  <c r="P288" i="1" s="1"/>
  <c r="P267" i="1" s="1"/>
  <c r="G267" i="1"/>
  <c r="I267" i="1" s="1"/>
  <c r="I288" i="1"/>
  <c r="P291" i="1"/>
  <c r="T337" i="1"/>
  <c r="R336" i="1"/>
  <c r="T336" i="1" s="1"/>
  <c r="P357" i="1"/>
  <c r="R360" i="1"/>
  <c r="P385" i="1"/>
  <c r="N385" i="1"/>
  <c r="N291" i="1"/>
  <c r="I357" i="1"/>
  <c r="T366" i="1"/>
  <c r="R365" i="1"/>
  <c r="T365" i="1" s="1"/>
  <c r="T386" i="1"/>
  <c r="R385" i="1"/>
  <c r="T385" i="1" s="1"/>
  <c r="T416" i="1"/>
  <c r="R415" i="1"/>
  <c r="T415" i="1" s="1"/>
  <c r="H428" i="1"/>
  <c r="L428" i="1"/>
  <c r="H378" i="1"/>
  <c r="N267" i="1"/>
  <c r="P351" i="1"/>
  <c r="R351" i="1" s="1"/>
  <c r="T351" i="1" s="1"/>
  <c r="N348" i="1"/>
  <c r="I359" i="1"/>
  <c r="G357" i="1"/>
  <c r="P370" i="1"/>
  <c r="N369" i="1"/>
  <c r="R424" i="1"/>
  <c r="K385" i="1"/>
  <c r="N423" i="1"/>
  <c r="G450" i="1"/>
  <c r="P383" i="1"/>
  <c r="N382" i="1"/>
  <c r="N396" i="1"/>
  <c r="I450" i="1"/>
  <c r="G385" i="1"/>
  <c r="I385" i="1" s="1"/>
  <c r="I390" i="1"/>
  <c r="P397" i="1"/>
  <c r="K421" i="1"/>
  <c r="G420" i="1"/>
  <c r="I420" i="1" s="1"/>
  <c r="S428" i="1"/>
  <c r="K442" i="1"/>
  <c r="R397" i="1" l="1"/>
  <c r="P396" i="1"/>
  <c r="R383" i="1"/>
  <c r="P382" i="1"/>
  <c r="T424" i="1"/>
  <c r="R423" i="1"/>
  <c r="P369" i="1"/>
  <c r="R370" i="1"/>
  <c r="R357" i="1"/>
  <c r="T357" i="1" s="1"/>
  <c r="T360" i="1"/>
  <c r="R259" i="1"/>
  <c r="T259" i="1" s="1"/>
  <c r="T260" i="1"/>
  <c r="P176" i="1"/>
  <c r="R177" i="1"/>
  <c r="T89" i="1"/>
  <c r="R445" i="1"/>
  <c r="P446" i="1"/>
  <c r="P455" i="1" s="1"/>
  <c r="T303" i="1"/>
  <c r="R302" i="1"/>
  <c r="T302" i="1" s="1"/>
  <c r="S434" i="1"/>
  <c r="H431" i="1"/>
  <c r="I80" i="1"/>
  <c r="S378" i="1"/>
  <c r="R242" i="1"/>
  <c r="P241" i="1"/>
  <c r="T112" i="1"/>
  <c r="R102" i="1"/>
  <c r="I449" i="1"/>
  <c r="P348" i="1"/>
  <c r="K267" i="1"/>
  <c r="E435" i="1"/>
  <c r="C457" i="1"/>
  <c r="P102" i="1"/>
  <c r="P99" i="1" s="1"/>
  <c r="G378" i="1"/>
  <c r="G433" i="1" s="1"/>
  <c r="G453" i="1" s="1"/>
  <c r="G456" i="1" s="1"/>
  <c r="H433" i="1"/>
  <c r="I378" i="1"/>
  <c r="H434" i="1"/>
  <c r="I428" i="1"/>
  <c r="R212" i="1"/>
  <c r="T212" i="1" s="1"/>
  <c r="T213" i="1"/>
  <c r="K378" i="1"/>
  <c r="K433" i="1" s="1"/>
  <c r="K453" i="1" s="1"/>
  <c r="P393" i="1"/>
  <c r="R394" i="1"/>
  <c r="P225" i="1"/>
  <c r="N221" i="1"/>
  <c r="N378" i="1" s="1"/>
  <c r="N433" i="1" s="1"/>
  <c r="N453" i="1" s="1"/>
  <c r="L448" i="1"/>
  <c r="L451" i="1" s="1"/>
  <c r="L457" i="1" s="1"/>
  <c r="L435" i="1"/>
  <c r="R348" i="1"/>
  <c r="T350" i="1"/>
  <c r="S449" i="1"/>
  <c r="C435" i="1"/>
  <c r="G435" i="1"/>
  <c r="N442" i="1"/>
  <c r="K450" i="1"/>
  <c r="K451" i="1" s="1"/>
  <c r="N421" i="1"/>
  <c r="K420" i="1"/>
  <c r="K428" i="1" s="1"/>
  <c r="K434" i="1" s="1"/>
  <c r="R255" i="1"/>
  <c r="P253" i="1"/>
  <c r="R182" i="1"/>
  <c r="P181" i="1"/>
  <c r="P57" i="1"/>
  <c r="N51" i="1"/>
  <c r="N80" i="1" s="1"/>
  <c r="N431" i="1" s="1"/>
  <c r="R84" i="1"/>
  <c r="T84" i="1" s="1"/>
  <c r="T85" i="1"/>
  <c r="S448" i="1"/>
  <c r="P95" i="1"/>
  <c r="P432" i="1" s="1"/>
  <c r="P449" i="1" s="1"/>
  <c r="G451" i="1"/>
  <c r="G457" i="1" s="1"/>
  <c r="K454" i="1" l="1"/>
  <c r="K435" i="1"/>
  <c r="N456" i="1"/>
  <c r="R181" i="1"/>
  <c r="T181" i="1" s="1"/>
  <c r="T182" i="1"/>
  <c r="R225" i="1"/>
  <c r="P221" i="1"/>
  <c r="P378" i="1" s="1"/>
  <c r="P433" i="1" s="1"/>
  <c r="P453" i="1" s="1"/>
  <c r="H448" i="1"/>
  <c r="H435" i="1"/>
  <c r="I435" i="1" s="1"/>
  <c r="I431" i="1"/>
  <c r="R95" i="1"/>
  <c r="R382" i="1"/>
  <c r="T382" i="1" s="1"/>
  <c r="T383" i="1"/>
  <c r="S451" i="1"/>
  <c r="N448" i="1"/>
  <c r="N451" i="1" s="1"/>
  <c r="P442" i="1"/>
  <c r="N450" i="1"/>
  <c r="T394" i="1"/>
  <c r="R393" i="1"/>
  <c r="T393" i="1" s="1"/>
  <c r="I433" i="1"/>
  <c r="H453" i="1"/>
  <c r="T242" i="1"/>
  <c r="R241" i="1"/>
  <c r="T241" i="1" s="1"/>
  <c r="T177" i="1"/>
  <c r="R176" i="1"/>
  <c r="T176" i="1" s="1"/>
  <c r="U299" i="1"/>
  <c r="T423" i="1"/>
  <c r="R99" i="1"/>
  <c r="T99" i="1" s="1"/>
  <c r="T102" i="1"/>
  <c r="S433" i="1"/>
  <c r="S454" i="1"/>
  <c r="T445" i="1"/>
  <c r="R446" i="1"/>
  <c r="R396" i="1"/>
  <c r="T396" i="1" s="1"/>
  <c r="T397" i="1"/>
  <c r="R57" i="1"/>
  <c r="P51" i="1"/>
  <c r="P80" i="1" s="1"/>
  <c r="P431" i="1" s="1"/>
  <c r="T255" i="1"/>
  <c r="R253" i="1"/>
  <c r="T253" i="1" s="1"/>
  <c r="P421" i="1"/>
  <c r="N420" i="1"/>
  <c r="N428" i="1" s="1"/>
  <c r="N434" i="1" s="1"/>
  <c r="N454" i="1" s="1"/>
  <c r="K456" i="1"/>
  <c r="K457" i="1" s="1"/>
  <c r="I434" i="1"/>
  <c r="H454" i="1"/>
  <c r="I454" i="1" s="1"/>
  <c r="T370" i="1"/>
  <c r="R369" i="1"/>
  <c r="T57" i="1" l="1"/>
  <c r="R51" i="1"/>
  <c r="P450" i="1"/>
  <c r="R442" i="1"/>
  <c r="R432" i="1"/>
  <c r="T95" i="1"/>
  <c r="N435" i="1"/>
  <c r="R221" i="1"/>
  <c r="T221" i="1" s="1"/>
  <c r="T225" i="1"/>
  <c r="H456" i="1"/>
  <c r="I456" i="1" s="1"/>
  <c r="I453" i="1"/>
  <c r="N457" i="1"/>
  <c r="R421" i="1"/>
  <c r="P420" i="1"/>
  <c r="P428" i="1" s="1"/>
  <c r="P434" i="1" s="1"/>
  <c r="P454" i="1" s="1"/>
  <c r="P456" i="1" s="1"/>
  <c r="R378" i="1"/>
  <c r="T369" i="1"/>
  <c r="P435" i="1"/>
  <c r="P448" i="1"/>
  <c r="P451" i="1" s="1"/>
  <c r="T446" i="1"/>
  <c r="R455" i="1"/>
  <c r="T455" i="1" s="1"/>
  <c r="S453" i="1"/>
  <c r="S435" i="1"/>
  <c r="H451" i="1"/>
  <c r="I448" i="1"/>
  <c r="R433" i="1" l="1"/>
  <c r="T378" i="1"/>
  <c r="T51" i="1"/>
  <c r="R80" i="1"/>
  <c r="T421" i="1"/>
  <c r="R420" i="1"/>
  <c r="R449" i="1"/>
  <c r="T449" i="1" s="1"/>
  <c r="T432" i="1"/>
  <c r="H457" i="1"/>
  <c r="I457" i="1" s="1"/>
  <c r="I451" i="1"/>
  <c r="S456" i="1"/>
  <c r="P457" i="1"/>
  <c r="R450" i="1"/>
  <c r="T450" i="1" s="1"/>
  <c r="T442" i="1"/>
  <c r="R431" i="1" l="1"/>
  <c r="T80" i="1"/>
  <c r="S457" i="1"/>
  <c r="T420" i="1"/>
  <c r="R428" i="1"/>
  <c r="R453" i="1"/>
  <c r="T433" i="1"/>
  <c r="T453" i="1" l="1"/>
  <c r="R434" i="1"/>
  <c r="T428" i="1"/>
  <c r="R448" i="1"/>
  <c r="T431" i="1"/>
  <c r="R451" i="1" l="1"/>
  <c r="T448" i="1"/>
  <c r="R454" i="1"/>
  <c r="T434" i="1"/>
  <c r="R435" i="1"/>
  <c r="T435" i="1" s="1"/>
  <c r="T454" i="1" l="1"/>
  <c r="R456" i="1"/>
  <c r="T456" i="1" s="1"/>
  <c r="R457" i="1"/>
  <c r="T457" i="1" s="1"/>
  <c r="T451" i="1"/>
</calcChain>
</file>

<file path=xl/sharedStrings.xml><?xml version="1.0" encoding="utf-8"?>
<sst xmlns="http://schemas.openxmlformats.org/spreadsheetml/2006/main" count="621" uniqueCount="428">
  <si>
    <t xml:space="preserve">                 Rozpočet Mesta Námestovo na rok 2015</t>
  </si>
  <si>
    <t>Bežné príjmy:</t>
  </si>
  <si>
    <t>Rozpočet 2015</t>
  </si>
  <si>
    <t>Roč.1</t>
  </si>
  <si>
    <t>Roč.2</t>
  </si>
  <si>
    <t>Plnenie k 30.6.</t>
  </si>
  <si>
    <t>%</t>
  </si>
  <si>
    <t>Roč.3</t>
  </si>
  <si>
    <t>Plnenie k 30.09.</t>
  </si>
  <si>
    <t>Roč.4</t>
  </si>
  <si>
    <t>Roč.5</t>
  </si>
  <si>
    <t>Roč.6</t>
  </si>
  <si>
    <t>Plnenie k 31.12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</si>
  <si>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</si>
  <si>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</si>
  <si>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</si>
  <si>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</si>
  <si>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</si>
  <si>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</si>
  <si>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</si>
  <si>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;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</si>
  <si>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</si>
  <si>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</si>
  <si>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</si>
  <si>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</si>
  <si>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</si>
  <si>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</si>
  <si>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</si>
  <si>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</si>
  <si>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</si>
  <si>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</si>
  <si>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</si>
  <si>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21xxxx</t>
  </si>
  <si>
    <t>Príjmy z prenájmu priestorov ZŠ Komenského /bez RK/</t>
  </si>
  <si>
    <t>Nájom priestorov DKN</t>
  </si>
  <si>
    <t>Nájom z nebyt.priestorov v MŠ</t>
  </si>
  <si>
    <t>Administratívne poplatky a platby</t>
  </si>
  <si>
    <t>Administratívne poplatky /správne poplatky/</t>
  </si>
  <si>
    <t>Sankcie za porušenie predpisov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</si>
  <si>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</si>
  <si>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</si>
  <si>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</si>
  <si>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</si>
  <si>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</si>
  <si>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</si>
  <si>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</si>
  <si>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Z náhrad poistného</t>
  </si>
  <si>
    <t>Výťažok z výherných automatov</t>
  </si>
  <si>
    <t>Príjem z dobropisov</t>
  </si>
  <si>
    <t>Vratky - CSS nevyčerpaná dotácia</t>
  </si>
  <si>
    <t>Vratky - TS</t>
  </si>
  <si>
    <t>Transfery - bežné</t>
  </si>
  <si>
    <t>312xxx</t>
  </si>
  <si>
    <t>Dotácia na stavebný úrad</t>
  </si>
  <si>
    <t>Dotácia na cesty</t>
  </si>
  <si>
    <t>Dotácia ÚPSVaR- §52a</t>
  </si>
  <si>
    <t>Dotácia od UPSVaR na chránenú dielňu</t>
  </si>
  <si>
    <t>Dotácia na aktivačné práce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</si>
  <si>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</si>
  <si>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</si>
  <si>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</si>
  <si>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</si>
  <si>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</si>
  <si>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</si>
  <si>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</si>
  <si>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Dotácia na učebné pomôcky</t>
  </si>
  <si>
    <t>Dotácia pre deti v hmotnej núdzi - stravné</t>
  </si>
  <si>
    <t>Dotácia na dopravné</t>
  </si>
  <si>
    <t>Dotácia na vzdelávacie poukazy</t>
  </si>
  <si>
    <t>Dotácia na učebnice</t>
  </si>
  <si>
    <t>Dotácia pre MŠ - posledný ročník</t>
  </si>
  <si>
    <t>Dotácia ŠFRB</t>
  </si>
  <si>
    <t>Dotácia na asistenta učiteľa</t>
  </si>
  <si>
    <t>Dotácia na havriu-výmena strešnej krytiny ZŠ Slnečná</t>
  </si>
  <si>
    <t>Transfery pre CVČ - od subjektov verejnej správy</t>
  </si>
  <si>
    <t>Transfer pre CSS na činnosť</t>
  </si>
  <si>
    <t>Dotácia na odchodné</t>
  </si>
  <si>
    <t>Transfer pre CSS -relaxačné pomôcky</t>
  </si>
  <si>
    <t>Granty/Boni Fructi/</t>
  </si>
  <si>
    <t>Príspevky obcí na spoločný úrad</t>
  </si>
  <si>
    <t>Bežné príjmy spolu:</t>
  </si>
  <si>
    <t>Kapitálové príjmy:</t>
  </si>
  <si>
    <t>Príjem z predaja pozemkov</t>
  </si>
  <si>
    <t>23xxxx</t>
  </si>
  <si>
    <t>Príjem z predaja kapitálových aktív</t>
  </si>
  <si>
    <t>Transféry - kapitálové</t>
  </si>
  <si>
    <t>32xxxx</t>
  </si>
  <si>
    <t>Dotácia na rekonštrukciu ihriska pri ZŠ Komenského</t>
  </si>
  <si>
    <t>Dotácia na rekonštrukciu verejného osvetlenia</t>
  </si>
  <si>
    <t>Dotácia na rekonštrukciu telocvične ZŠ Komenského</t>
  </si>
  <si>
    <t>320xxxx</t>
  </si>
  <si>
    <t>Dotácia na spracovanie doplnku územného plánu</t>
  </si>
  <si>
    <t>Kapitálové príjmy spolu</t>
  </si>
  <si>
    <t>Bežné výdavky:</t>
  </si>
  <si>
    <t>01.1.1.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</si>
  <si>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</si>
  <si>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</si>
  <si>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</si>
  <si>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</si>
  <si>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</si>
  <si>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</si>
  <si>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</si>
  <si>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</si>
  <si>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</si>
  <si>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</si>
  <si>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</si>
  <si>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</si>
  <si>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</si>
  <si>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</si>
  <si>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</si>
  <si>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</si>
  <si>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</si>
  <si>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stroje,prístroje,zariadenia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</si>
  <si>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</si>
  <si>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</si>
  <si>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</si>
  <si>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</si>
  <si>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</si>
  <si>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</si>
  <si>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</si>
  <si>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</si>
  <si>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</si>
  <si>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</si>
  <si>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</si>
  <si>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</si>
  <si>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</si>
  <si>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</si>
  <si>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</si>
  <si>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</si>
  <si>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</si>
  <si>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 - klimatizácia server</t>
  </si>
  <si>
    <t>Údržba softvéru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</si>
  <si>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</si>
  <si>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</si>
  <si>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</si>
  <si>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</si>
  <si>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</si>
  <si>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</si>
  <si>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</si>
  <si>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pozemok MŠ Bernolákova</t>
  </si>
  <si>
    <t>Súdny spor - Stavebný podnik, s.r.o.</t>
  </si>
  <si>
    <t>Právne služ. pri súd. spore so Stavebným podnikom, s.r.o.</t>
  </si>
  <si>
    <r>
      <t>Špeciálne služby</t>
    </r>
    <r>
      <rPr>
        <sz val="9"/>
        <rFont val="Arial CE"/>
        <charset val="238"/>
      </rPr>
      <t>(znalec.posudky)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</si>
  <si>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</si>
  <si>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</si>
  <si>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</si>
  <si>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</si>
  <si>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</si>
  <si>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</si>
  <si>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Provízia</t>
  </si>
  <si>
    <t>Kolky</t>
  </si>
  <si>
    <t>Odmeny a príspevky (poslanci,komisie)</t>
  </si>
  <si>
    <t>Odmeny na základe dohôd o vykonaní práce</t>
  </si>
  <si>
    <t>Pokuty a penále, sankčné úroky zo súd.sporu so Stavebným podnikom, s.r.o.</t>
  </si>
  <si>
    <t>Dane a miestne poplatky</t>
  </si>
  <si>
    <t>Reprezentačné výdavky</t>
  </si>
  <si>
    <t>64xxxx</t>
  </si>
  <si>
    <t>Bežné transfery</t>
  </si>
  <si>
    <t>Príspevok mesta na spoločný úrad</t>
  </si>
  <si>
    <t>Náhrady príjmu za nemoc</t>
  </si>
  <si>
    <t>01.1.1</t>
  </si>
  <si>
    <t>Stavebný úrad</t>
  </si>
  <si>
    <t>Mzdy,platy a ost. osob. vyrovnania</t>
  </si>
  <si>
    <t>Ostatné výdavky na činnosť</t>
  </si>
  <si>
    <t>Obce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</si>
  <si>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</si>
  <si>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</si>
  <si>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</si>
  <si>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</si>
  <si>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</si>
  <si>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</si>
  <si>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</si>
  <si>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</si>
  <si>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</si>
  <si>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</si>
  <si>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</si>
  <si>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</si>
  <si>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</si>
  <si>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65xxxx</t>
  </si>
  <si>
    <t>Splácanie úrokov-16 b.j. Komenského II.etapa</t>
  </si>
  <si>
    <t>03.1.0.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</si>
  <si>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</si>
  <si>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</si>
  <si>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</si>
  <si>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</si>
  <si>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</si>
  <si>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03.2.0.</t>
  </si>
  <si>
    <t>Požiarna ochrana</t>
  </si>
  <si>
    <t>04.5.1.</t>
  </si>
  <si>
    <t>Cestná doprava</t>
  </si>
  <si>
    <t>6xxxxxx</t>
  </si>
  <si>
    <t>ŠSÚ pre miestne komunikácie</t>
  </si>
  <si>
    <t>Špeciálne služby - /Náučný chodník-telecom/</t>
  </si>
  <si>
    <t>Transfer pre TS pre dopravu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</si>
  <si>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</si>
  <si>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</si>
  <si>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</si>
  <si>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</si>
  <si>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</si>
  <si>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</si>
  <si>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</si>
  <si>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</si>
  <si>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</si>
  <si>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</si>
  <si>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</si>
  <si>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</si>
  <si>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</si>
  <si>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</si>
  <si>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</si>
  <si>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</si>
  <si>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</si>
  <si>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</si>
  <si>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</si>
  <si>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</si>
  <si>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,</t>
  </si>
  <si>
    <t>VPP tovary a služby</t>
  </si>
  <si>
    <t>Pozemkové úpravy Čerchle, Vojenské</t>
  </si>
  <si>
    <t>Právne služby</t>
  </si>
  <si>
    <t>Geometrické zameranie amfiteátra na Nábreží</t>
  </si>
  <si>
    <t>Monitorovacie správy - Revitalizácia verej.priestr.-Nábrežie</t>
  </si>
  <si>
    <t>Stravovanie VPP</t>
  </si>
  <si>
    <t>Poistné</t>
  </si>
  <si>
    <t>Aktivačné práce-dotácia</t>
  </si>
  <si>
    <t>Projekt kanalizácie a vodovodu ul.Poľanová dl.150 m</t>
  </si>
  <si>
    <t>Projekt kanalizácie a vodovodu časť ul.Kvetná a časť ul.Borinova</t>
  </si>
  <si>
    <t>Projekt prepojovacej chodby ZŠ Komenského</t>
  </si>
  <si>
    <t>Transfer TS - rozvoj obcí</t>
  </si>
  <si>
    <t>Odstránenie havarijného stavu kanalizácie ul. Komenského</t>
  </si>
  <si>
    <t>Vypracovanie posúdenia stability územia pod ZŠ Brehy</t>
  </si>
  <si>
    <t>Propagácia a reklama</t>
  </si>
  <si>
    <t>06.4.0.</t>
  </si>
  <si>
    <t>Verejné osvetlenie</t>
  </si>
  <si>
    <t>EE verejné osvetlenie</t>
  </si>
  <si>
    <t>Vodné, stočné námestie</t>
  </si>
  <si>
    <t>Údržba VO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</si>
  <si>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</si>
  <si>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</si>
  <si>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</si>
  <si>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</si>
  <si>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</si>
  <si>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</si>
  <si>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</si>
  <si>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</si>
  <si>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Transfery pre športové organizácie</t>
  </si>
  <si>
    <t>Príspevok MŠK Námestovo</t>
  </si>
  <si>
    <t xml:space="preserve">Príspevok TJ Oravan </t>
  </si>
  <si>
    <t>Príspevok Námestovský klub slovenských turistov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</si>
  <si>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</si>
  <si>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</si>
  <si>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</si>
  <si>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</si>
  <si>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</si>
  <si>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</si>
  <si>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</si>
  <si>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</si>
  <si>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</si>
  <si>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</si>
  <si>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632xxx</t>
  </si>
  <si>
    <t>Cintorín elektrika, voda</t>
  </si>
  <si>
    <t xml:space="preserve">Kultúrne, spoločenské a vzdelávacie aktivity mesta </t>
  </si>
  <si>
    <t>Kultúrne akcie mesta -MAPOZ</t>
  </si>
  <si>
    <t>Údržba Domu smútku (katafalk)</t>
  </si>
  <si>
    <t>Kráľ Magurky</t>
  </si>
  <si>
    <t>Obradná miestnosť - klávesové nástroje</t>
  </si>
  <si>
    <t>Vyhlásenie - športovec roka</t>
  </si>
  <si>
    <t xml:space="preserve">Klub Biela Orava </t>
  </si>
  <si>
    <t>Aktivity dôchodcov  Jednoty dôchodcov Slovenska a Združenia Katolíckej jednoty Námestovo</t>
  </si>
  <si>
    <t>Príspevok - Rodinné centrum Drobček</t>
  </si>
  <si>
    <t>Príspevok - K F Projekt</t>
  </si>
  <si>
    <t>Príspevok  - Ideálna mládežnícka aktivita</t>
  </si>
  <si>
    <t>Príspevok TS - maľovanie kaplnky</t>
  </si>
  <si>
    <t>Členské - Združenie Babia hora</t>
  </si>
  <si>
    <t>Členské ZMOS</t>
  </si>
  <si>
    <t>Členské ZMOBO,Klaster Orava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</si>
  <si>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</si>
  <si>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</si>
  <si>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</si>
  <si>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</si>
  <si>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</si>
  <si>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Príspevok na knižnú publikáciu "Vojna je vojna"</t>
  </si>
  <si>
    <t>09.1.1.</t>
  </si>
  <si>
    <t>Predškolská výchova - MŠ</t>
  </si>
  <si>
    <t xml:space="preserve">Príspevok OZ Detské centrum Rozprávkovo </t>
  </si>
  <si>
    <t>Úprava rozpočtu presun z  ZŠ Brehy</t>
  </si>
  <si>
    <t>Monitorovacia správa pre MŠ Bernolákova a Veterná</t>
  </si>
  <si>
    <t>Dotácia na výchovu a vzdelávanie MŠ posledný ročník</t>
  </si>
  <si>
    <t>09.</t>
  </si>
  <si>
    <t>Základné vzdelanie</t>
  </si>
  <si>
    <t>ZŠ Komenského - presené kompetencie(bez RK)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</si>
  <si>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</si>
  <si>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</si>
  <si>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</si>
  <si>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</si>
  <si>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</si>
  <si>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</si>
  <si>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</si>
  <si>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>Príspevok na údržbu ihriska (bez RK)</t>
  </si>
  <si>
    <t>Príspevok na materiálové vybavenie telocvične ( bez RK)</t>
  </si>
  <si>
    <t>Dotácia na BU (príjmy z prenájmu)bez RK</t>
  </si>
  <si>
    <t>Zriadenie športovej triedy (bez RK)</t>
  </si>
  <si>
    <t>Projekt- I.Q. Olympiáda /bez RK/</t>
  </si>
  <si>
    <t>Dotácia na učebnice (bez RK)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</si>
  <si>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</si>
  <si>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</si>
  <si>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</si>
  <si>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</si>
  <si>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</si>
  <si>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</si>
  <si>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</si>
  <si>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</si>
  <si>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</si>
  <si>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635xxx</t>
  </si>
  <si>
    <t xml:space="preserve">Vrátená dotácia na učebnice </t>
  </si>
  <si>
    <t>Vrátená dotácia na dopravne do ŠR s RK</t>
  </si>
  <si>
    <t>64xxxxx</t>
  </si>
  <si>
    <t>Odchodné bez /RK/</t>
  </si>
  <si>
    <t>Údržba školských budov /bez RK/</t>
  </si>
  <si>
    <t>Cirkevná základná škola</t>
  </si>
  <si>
    <t>Príspevok na lyžiarsky výcvik, na plavecký výcvik</t>
  </si>
  <si>
    <t>Údržba budovy CZŠ (TS  NO)</t>
  </si>
  <si>
    <t>09.5.0.</t>
  </si>
  <si>
    <t>Základná umelecká škola</t>
  </si>
  <si>
    <t>Príspevok na činnosť ZUŠ Ignáca Kolčáka (bez RK)-zo ZŠ Brehy</t>
  </si>
  <si>
    <t>Transfer Súkromná ZUŠ Fernezová</t>
  </si>
  <si>
    <t>Transfer Súkromná ZUŠ Babuliaková</t>
  </si>
  <si>
    <t>ŠKD + Cirkevná ZŠ</t>
  </si>
  <si>
    <t xml:space="preserve">Školský klub pri Cirkevnej základnej škole </t>
  </si>
  <si>
    <t>Centrum voľného času Maják (bez RK)</t>
  </si>
  <si>
    <t>Transfer na činnosť</t>
  </si>
  <si>
    <t>Transfer od subjektov verejnej správy</t>
  </si>
  <si>
    <t>Transfer vzdelávacie poukazy</t>
  </si>
  <si>
    <t>9.6.0.</t>
  </si>
  <si>
    <t>Vedľajšie služby v školstve</t>
  </si>
  <si>
    <t>Centrum špeciálno-psychologickej poradne Orava</t>
  </si>
  <si>
    <t>10.</t>
  </si>
  <si>
    <t>Sociálne zabezpečenie</t>
  </si>
  <si>
    <t>10.2.0.</t>
  </si>
  <si>
    <t>Ďalšie soc.služby - opatrovateľská služba</t>
  </si>
  <si>
    <t>Domov seniorov - EU</t>
  </si>
  <si>
    <t>Príspevok pre Centrum sociálnych služieb</t>
  </si>
  <si>
    <t>Transfer pre CSS - relaxačné pomôcky</t>
  </si>
  <si>
    <t>Vrátenie nevyčerpanej dotácie CSS a nocľaháreň</t>
  </si>
  <si>
    <t>637xxxx</t>
  </si>
  <si>
    <t xml:space="preserve">Odvod nevyčerpanej dotácie ŠR </t>
  </si>
  <si>
    <t>10.4.0.</t>
  </si>
  <si>
    <t xml:space="preserve">Ďalšie soc.služby - rodina a deti </t>
  </si>
  <si>
    <t>Rodinné prídavky - záškoláctvo</t>
  </si>
  <si>
    <t>Jednorázová dávka sociálnej pomoci</t>
  </si>
  <si>
    <t>10.7.0.</t>
  </si>
  <si>
    <t>Sociálna pomoc občanom v hmotnej a soc. núdzi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</si>
  <si>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</si>
  <si>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</si>
  <si>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</si>
  <si>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</si>
  <si>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</si>
  <si>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SŠI - učebné pomôcky</t>
  </si>
  <si>
    <t>Vrátená dotácia do ŠR -stravné</t>
  </si>
  <si>
    <t>Bežné výdavky spolu:</t>
  </si>
  <si>
    <t>Kapitálové výdavky:</t>
  </si>
  <si>
    <t>Výdavky Mestského úradu</t>
  </si>
  <si>
    <t>71xxxx</t>
  </si>
  <si>
    <t>Nákup pozemkov</t>
  </si>
  <si>
    <t>04.5.1</t>
  </si>
  <si>
    <t>Doprava</t>
  </si>
  <si>
    <t>Náučný chodník 2,5x2100 so spevneným povrchom</t>
  </si>
  <si>
    <t>Rekonštrukcie miestných komunikácií</t>
  </si>
  <si>
    <t>Rekonštrukcia ul.1. mája / dl.150 m a š. 6,3 m bez chodník./</t>
  </si>
  <si>
    <t>Rekonštrukcia ul. Štefánikova /dl.350 m, šírka 7 m/</t>
  </si>
  <si>
    <t>Rekonštrukcia ulice Polom( 2850 m2),Roč.1 navýšenie na vpuste,reví.šachty +18500€</t>
  </si>
  <si>
    <t>Prepojenie parkoviska s cestou 1/78</t>
  </si>
  <si>
    <t>06 1 0</t>
  </si>
  <si>
    <t>Bývanie a občianská vybavenosť</t>
  </si>
  <si>
    <t>Občianska vybavenosť BD Komenského</t>
  </si>
  <si>
    <t>7xxxxx</t>
  </si>
  <si>
    <t xml:space="preserve">Pripravované kapitálové výdavky </t>
  </si>
  <si>
    <t>Vybudovanie street workout</t>
  </si>
  <si>
    <t>Územný plán Mesta Námestovo</t>
  </si>
  <si>
    <t>Rekonštrukcia ihriska pri ZŠ Komenského</t>
  </si>
  <si>
    <t>Skate park - dobudovanie</t>
  </si>
  <si>
    <t>Ulica Veterná -pozdlžné parkoviska</t>
  </si>
  <si>
    <t>Ulica Slnečná163,164,165-parkovacie plochy</t>
  </si>
  <si>
    <t>Obstaranie územného plánu</t>
  </si>
  <si>
    <t>Projektová dokumentácia-kanalizáciu IBV Vojenské</t>
  </si>
  <si>
    <t>Rekonštrukcia verejného osvetlenia</t>
  </si>
  <si>
    <t xml:space="preserve">Štúdia riešenia prepojenia úseku mosta medzi </t>
  </si>
  <si>
    <t>Námestovo-Slanická osada</t>
  </si>
  <si>
    <t>72xxxx</t>
  </si>
  <si>
    <t>Transfer pre TS na nákup vyklápača do 3,5t</t>
  </si>
  <si>
    <t>Transfer pre TS na nákup žiariča na vysprávku komunikácií</t>
  </si>
  <si>
    <t>Zastavacia štúdia v lokalite SlanicaZubrohlava</t>
  </si>
  <si>
    <t>Doplnok k územnému plánu</t>
  </si>
  <si>
    <t>Zhodnotenie viacúčelového ihriska Brehy pri saleziánoch</t>
  </si>
  <si>
    <t>06 4 0</t>
  </si>
  <si>
    <t>VO- Šípová, Strojárenská, Lesná</t>
  </si>
  <si>
    <t>ZŠ Komenského-rekonštrukcia telocvične ŠR</t>
  </si>
  <si>
    <t>10.0</t>
  </si>
  <si>
    <t xml:space="preserve">Príspevok pre CSS-mobil.zdvihák na prepravu,ohrev.vozík </t>
  </si>
  <si>
    <t>na prepravu jedál</t>
  </si>
  <si>
    <t>Vybudovanie oplotenia a chodníka v areáli CSS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</si>
  <si>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</si>
  <si>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</si>
  <si>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</si>
  <si>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</si>
  <si>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</si>
  <si>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</si>
  <si>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</si>
  <si>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</si>
  <si>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Nevyčerpaná dotácia CSS a nocľaháreň</t>
  </si>
  <si>
    <t>Prevod z rezervného fondu</t>
  </si>
  <si>
    <t>BP- prevod z fondu opráv</t>
  </si>
  <si>
    <t>Finančné operácie príjmové spolu</t>
  </si>
  <si>
    <t>Finančné operácie výdavkové: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</si>
  <si>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</si>
  <si>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</si>
  <si>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</si>
  <si>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</si>
  <si>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</si>
  <si>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</si>
  <si>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</si>
  <si>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</si>
  <si>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</si>
  <si>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</si>
  <si>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</si>
  <si>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</si>
  <si>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 xml:space="preserve">Schválené  MsZ, dňa </t>
  </si>
  <si>
    <t>P</t>
  </si>
  <si>
    <t>Ing. Ján Kadera</t>
  </si>
  <si>
    <t xml:space="preserve"> primátor 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</si>
</sst>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  <font>
      <sz val="9"/>
      <color rgb="FF00B0F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 CE"/>
      <charset val="238"/>
    </font>
    <font>
      <sz val="9"/>
      <color indexed="25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indexed="10"/>
      <name val="Arial CE"/>
      <family val="2"/>
      <charset val="238"/>
    </font>
    <font>
      <sz val="9"/>
      <color rgb="FFFF0000"/>
      <name val="Arial CE"/>
      <charset val="238"/>
    </font>
    <font>
      <b/>
      <sz val="9"/>
      <color indexed="12"/>
      <name val="Arial"/>
      <family val="2"/>
      <charset val="238"/>
    </font>
    <font>
      <b/>
      <u/>
      <sz val="9"/>
      <name val="Arial CE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 CE"/>
      <charset val="238"/>
    </font>
    <font>
      <b/>
      <sz val="9"/>
      <color indexed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1" xfId="0" applyFont="1" applyBorder="1"/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5" xfId="0" applyFont="1" applyBorder="1"/>
    <xf numFmtId="2" fontId="2" fillId="0" borderId="2" xfId="0" applyNumberFormat="1" applyFont="1" applyBorder="1"/>
    <xf numFmtId="0" fontId="2" fillId="0" borderId="6" xfId="0" applyFont="1" applyBorder="1"/>
    <xf numFmtId="0" fontId="2" fillId="0" borderId="7" xfId="0" applyFont="1" applyBorder="1"/>
    <xf numFmtId="2" fontId="1" fillId="0" borderId="2" xfId="0" applyNumberFormat="1" applyFont="1" applyBorder="1"/>
    <xf numFmtId="0" fontId="5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0" borderId="5" xfId="0" applyFont="1" applyBorder="1"/>
    <xf numFmtId="0" fontId="6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right"/>
    </xf>
    <xf numFmtId="0" fontId="1" fillId="3" borderId="6" xfId="0" applyFont="1" applyFill="1" applyBorder="1"/>
    <xf numFmtId="1" fontId="1" fillId="2" borderId="2" xfId="0" applyNumberFormat="1" applyFont="1" applyFill="1" applyBorder="1"/>
    <xf numFmtId="1" fontId="2" fillId="2" borderId="2" xfId="0" applyNumberFormat="1" applyFont="1" applyFill="1" applyBorder="1"/>
    <xf numFmtId="1" fontId="2" fillId="2" borderId="5" xfId="0" applyNumberFormat="1" applyFont="1" applyFill="1" applyBorder="1"/>
    <xf numFmtId="1" fontId="2" fillId="2" borderId="6" xfId="0" applyNumberFormat="1" applyFont="1" applyFill="1" applyBorder="1"/>
    <xf numFmtId="0" fontId="5" fillId="2" borderId="2" xfId="0" applyFont="1" applyFill="1" applyBorder="1" applyAlignment="1">
      <alignment wrapText="1"/>
    </xf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1" fontId="1" fillId="0" borderId="2" xfId="0" applyNumberFormat="1" applyFont="1" applyBorder="1"/>
    <xf numFmtId="0" fontId="1" fillId="2" borderId="2" xfId="0" applyFont="1" applyFill="1" applyBorder="1"/>
    <xf numFmtId="2" fontId="1" fillId="3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7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1" fontId="1" fillId="2" borderId="7" xfId="0" applyNumberFormat="1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1" fontId="2" fillId="0" borderId="2" xfId="0" applyNumberFormat="1" applyFont="1" applyBorder="1"/>
    <xf numFmtId="0" fontId="6" fillId="2" borderId="2" xfId="0" applyFont="1" applyFill="1" applyBorder="1"/>
    <xf numFmtId="0" fontId="9" fillId="0" borderId="2" xfId="0" applyFont="1" applyBorder="1"/>
    <xf numFmtId="1" fontId="1" fillId="0" borderId="0" xfId="0" applyNumberFormat="1" applyFont="1"/>
    <xf numFmtId="0" fontId="10" fillId="0" borderId="2" xfId="0" applyFont="1" applyBorder="1"/>
    <xf numFmtId="0" fontId="6" fillId="3" borderId="2" xfId="0" applyFont="1" applyFill="1" applyBorder="1"/>
    <xf numFmtId="0" fontId="1" fillId="3" borderId="2" xfId="0" applyFont="1" applyFill="1" applyBorder="1"/>
    <xf numFmtId="0" fontId="6" fillId="0" borderId="5" xfId="0" applyFont="1" applyBorder="1"/>
    <xf numFmtId="1" fontId="1" fillId="0" borderId="2" xfId="0" applyNumberFormat="1" applyFont="1" applyFill="1" applyBorder="1"/>
    <xf numFmtId="1" fontId="1" fillId="0" borderId="5" xfId="0" applyNumberFormat="1" applyFont="1" applyFill="1" applyBorder="1"/>
    <xf numFmtId="1" fontId="1" fillId="0" borderId="6" xfId="0" applyNumberFormat="1" applyFont="1" applyFill="1" applyBorder="1"/>
    <xf numFmtId="2" fontId="2" fillId="3" borderId="5" xfId="0" applyNumberFormat="1" applyFont="1" applyFill="1" applyBorder="1"/>
    <xf numFmtId="2" fontId="1" fillId="0" borderId="0" xfId="0" applyNumberFormat="1" applyFont="1"/>
    <xf numFmtId="0" fontId="11" fillId="2" borderId="2" xfId="0" applyFont="1" applyFill="1" applyBorder="1"/>
    <xf numFmtId="0" fontId="11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1" fillId="2" borderId="6" xfId="0" applyFont="1" applyFill="1" applyBorder="1"/>
    <xf numFmtId="2" fontId="2" fillId="0" borderId="5" xfId="0" applyNumberFormat="1" applyFont="1" applyBorder="1"/>
    <xf numFmtId="0" fontId="10" fillId="2" borderId="2" xfId="0" applyFont="1" applyFill="1" applyBorder="1"/>
    <xf numFmtId="0" fontId="1" fillId="2" borderId="5" xfId="0" applyFont="1" applyFill="1" applyBorder="1"/>
    <xf numFmtId="0" fontId="10" fillId="2" borderId="5" xfId="0" applyFont="1" applyFill="1" applyBorder="1"/>
    <xf numFmtId="0" fontId="12" fillId="2" borderId="2" xfId="0" applyFont="1" applyFill="1" applyBorder="1"/>
    <xf numFmtId="0" fontId="4" fillId="2" borderId="2" xfId="0" applyFont="1" applyFill="1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1" fillId="3" borderId="5" xfId="0" applyFont="1" applyFill="1" applyBorder="1"/>
    <xf numFmtId="2" fontId="6" fillId="0" borderId="5" xfId="0" applyNumberFormat="1" applyFont="1" applyBorder="1"/>
    <xf numFmtId="2" fontId="1" fillId="3" borderId="5" xfId="0" applyNumberFormat="1" applyFont="1" applyFill="1" applyBorder="1"/>
    <xf numFmtId="1" fontId="6" fillId="2" borderId="6" xfId="0" applyNumberFormat="1" applyFont="1" applyFill="1" applyBorder="1"/>
    <xf numFmtId="1" fontId="13" fillId="3" borderId="6" xfId="0" applyNumberFormat="1" applyFont="1" applyFill="1" applyBorder="1"/>
    <xf numFmtId="1" fontId="13" fillId="3" borderId="2" xfId="0" applyNumberFormat="1" applyFont="1" applyFill="1" applyBorder="1"/>
    <xf numFmtId="0" fontId="13" fillId="3" borderId="5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wrapText="1"/>
    </xf>
    <xf numFmtId="1" fontId="1" fillId="3" borderId="2" xfId="0" applyNumberFormat="1" applyFont="1" applyFill="1" applyBorder="1"/>
    <xf numFmtId="1" fontId="1" fillId="3" borderId="5" xfId="0" applyNumberFormat="1" applyFont="1" applyFill="1" applyBorder="1"/>
    <xf numFmtId="1" fontId="1" fillId="3" borderId="6" xfId="0" applyNumberFormat="1" applyFont="1" applyFill="1" applyBorder="1"/>
    <xf numFmtId="2" fontId="1" fillId="2" borderId="5" xfId="0" applyNumberFormat="1" applyFont="1" applyFill="1" applyBorder="1"/>
    <xf numFmtId="0" fontId="14" fillId="2" borderId="2" xfId="0" applyFont="1" applyFill="1" applyBorder="1"/>
    <xf numFmtId="49" fontId="11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right"/>
    </xf>
    <xf numFmtId="14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/>
    <xf numFmtId="1" fontId="11" fillId="2" borderId="5" xfId="0" applyNumberFormat="1" applyFont="1" applyFill="1" applyBorder="1"/>
    <xf numFmtId="1" fontId="11" fillId="2" borderId="6" xfId="0" applyNumberFormat="1" applyFont="1" applyFill="1" applyBorder="1"/>
    <xf numFmtId="14" fontId="5" fillId="2" borderId="2" xfId="0" applyNumberFormat="1" applyFont="1" applyFill="1" applyBorder="1" applyAlignment="1">
      <alignment horizontal="right"/>
    </xf>
    <xf numFmtId="1" fontId="11" fillId="0" borderId="2" xfId="0" applyNumberFormat="1" applyFont="1" applyFill="1" applyBorder="1"/>
    <xf numFmtId="1" fontId="11" fillId="0" borderId="5" xfId="0" applyNumberFormat="1" applyFont="1" applyFill="1" applyBorder="1"/>
    <xf numFmtId="1" fontId="11" fillId="0" borderId="6" xfId="0" applyNumberFormat="1" applyFont="1" applyFill="1" applyBorder="1"/>
    <xf numFmtId="0" fontId="2" fillId="3" borderId="5" xfId="0" applyFont="1" applyFill="1" applyBorder="1"/>
    <xf numFmtId="14" fontId="5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wrapText="1"/>
    </xf>
    <xf numFmtId="0" fontId="1" fillId="0" borderId="8" xfId="0" applyFont="1" applyFill="1" applyBorder="1"/>
    <xf numFmtId="49" fontId="11" fillId="2" borderId="2" xfId="0" applyNumberFormat="1" applyFont="1" applyFill="1" applyBorder="1" applyAlignment="1" applyProtection="1">
      <alignment horizontal="right"/>
    </xf>
    <xf numFmtId="0" fontId="8" fillId="3" borderId="2" xfId="0" applyFont="1" applyFill="1" applyBorder="1" applyAlignment="1">
      <alignment horizontal="right"/>
    </xf>
    <xf numFmtId="1" fontId="6" fillId="0" borderId="0" xfId="0" applyNumberFormat="1" applyFont="1"/>
    <xf numFmtId="0" fontId="8" fillId="2" borderId="2" xfId="0" applyFont="1" applyFill="1" applyBorder="1" applyAlignment="1">
      <alignment horizontal="right" wrapText="1"/>
    </xf>
    <xf numFmtId="1" fontId="10" fillId="2" borderId="2" xfId="0" applyNumberFormat="1" applyFont="1" applyFill="1" applyBorder="1"/>
    <xf numFmtId="2" fontId="6" fillId="0" borderId="2" xfId="0" applyNumberFormat="1" applyFont="1" applyBorder="1"/>
    <xf numFmtId="1" fontId="15" fillId="2" borderId="2" xfId="0" applyNumberFormat="1" applyFont="1" applyFill="1" applyBorder="1"/>
    <xf numFmtId="2" fontId="6" fillId="3" borderId="5" xfId="0" applyNumberFormat="1" applyFont="1" applyFill="1" applyBorder="1"/>
    <xf numFmtId="0" fontId="5" fillId="2" borderId="2" xfId="0" applyFont="1" applyFill="1" applyBorder="1" applyAlignment="1">
      <alignment horizontal="right" wrapText="1"/>
    </xf>
    <xf numFmtId="49" fontId="16" fillId="0" borderId="2" xfId="0" applyNumberFormat="1" applyFont="1" applyBorder="1" applyAlignment="1">
      <alignment horizontal="left"/>
    </xf>
    <xf numFmtId="0" fontId="16" fillId="0" borderId="2" xfId="0" applyFont="1" applyBorder="1"/>
    <xf numFmtId="2" fontId="1" fillId="2" borderId="2" xfId="0" applyNumberFormat="1" applyFont="1" applyFill="1" applyBorder="1"/>
    <xf numFmtId="0" fontId="1" fillId="2" borderId="0" xfId="0" applyFont="1" applyFill="1"/>
    <xf numFmtId="0" fontId="5" fillId="2" borderId="5" xfId="0" applyFont="1" applyFill="1" applyBorder="1"/>
    <xf numFmtId="0" fontId="5" fillId="3" borderId="6" xfId="0" applyFont="1" applyFill="1" applyBorder="1"/>
    <xf numFmtId="0" fontId="5" fillId="3" borderId="2" xfId="0" applyFont="1" applyFill="1" applyBorder="1"/>
    <xf numFmtId="0" fontId="5" fillId="2" borderId="2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7" fillId="2" borderId="2" xfId="0" applyFont="1" applyFill="1" applyBorder="1" applyAlignment="1">
      <alignment wrapText="1"/>
    </xf>
    <xf numFmtId="1" fontId="10" fillId="0" borderId="2" xfId="0" applyNumberFormat="1" applyFont="1" applyBorder="1"/>
    <xf numFmtId="1" fontId="10" fillId="2" borderId="5" xfId="0" applyNumberFormat="1" applyFont="1" applyFill="1" applyBorder="1"/>
    <xf numFmtId="1" fontId="6" fillId="0" borderId="2" xfId="0" applyNumberFormat="1" applyFont="1" applyBorder="1"/>
    <xf numFmtId="2" fontId="2" fillId="2" borderId="6" xfId="0" applyNumberFormat="1" applyFont="1" applyFill="1" applyBorder="1"/>
    <xf numFmtId="0" fontId="1" fillId="3" borderId="0" xfId="0" applyFont="1" applyFill="1"/>
    <xf numFmtId="0" fontId="15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1" fontId="15" fillId="2" borderId="5" xfId="0" applyNumberFormat="1" applyFont="1" applyFill="1" applyBorder="1"/>
    <xf numFmtId="1" fontId="15" fillId="2" borderId="6" xfId="0" applyNumberFormat="1" applyFont="1" applyFill="1" applyBorder="1"/>
    <xf numFmtId="0" fontId="6" fillId="0" borderId="0" xfId="0" applyFont="1"/>
    <xf numFmtId="1" fontId="14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8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0" fontId="15" fillId="0" borderId="2" xfId="0" applyFont="1" applyBorder="1"/>
    <xf numFmtId="0" fontId="1" fillId="2" borderId="2" xfId="0" applyFont="1" applyFill="1" applyBorder="1" applyAlignment="1">
      <alignment horizontal="right" wrapText="1"/>
    </xf>
    <xf numFmtId="0" fontId="13" fillId="0" borderId="2" xfId="0" applyFont="1" applyBorder="1"/>
    <xf numFmtId="164" fontId="1" fillId="0" borderId="2" xfId="0" applyNumberFormat="1" applyFont="1" applyBorder="1"/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wrapText="1"/>
    </xf>
    <xf numFmtId="2" fontId="19" fillId="2" borderId="2" xfId="0" applyNumberFormat="1" applyFont="1" applyFill="1" applyBorder="1"/>
    <xf numFmtId="0" fontId="5" fillId="0" borderId="2" xfId="0" applyFont="1" applyFill="1" applyBorder="1"/>
    <xf numFmtId="0" fontId="20" fillId="4" borderId="2" xfId="0" applyFont="1" applyFill="1" applyBorder="1"/>
    <xf numFmtId="0" fontId="20" fillId="4" borderId="2" xfId="0" applyFont="1" applyFill="1" applyBorder="1" applyAlignment="1">
      <alignment wrapText="1"/>
    </xf>
    <xf numFmtId="0" fontId="20" fillId="4" borderId="5" xfId="0" applyFont="1" applyFill="1" applyBorder="1" applyAlignment="1">
      <alignment wrapText="1"/>
    </xf>
    <xf numFmtId="0" fontId="20" fillId="4" borderId="7" xfId="0" applyFont="1" applyFill="1" applyBorder="1" applyAlignment="1">
      <alignment wrapText="1"/>
    </xf>
    <xf numFmtId="0" fontId="20" fillId="4" borderId="6" xfId="0" applyFont="1" applyFill="1" applyBorder="1" applyAlignment="1">
      <alignment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2" fontId="4" fillId="4" borderId="2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1" fillId="0" borderId="2" xfId="0" applyFont="1" applyBorder="1"/>
    <xf numFmtId="2" fontId="21" fillId="0" borderId="2" xfId="0" applyNumberFormat="1" applyFont="1" applyBorder="1"/>
    <xf numFmtId="1" fontId="4" fillId="4" borderId="6" xfId="0" applyNumberFormat="1" applyFont="1" applyFill="1" applyBorder="1" applyAlignment="1">
      <alignment wrapText="1"/>
    </xf>
    <xf numFmtId="1" fontId="4" fillId="4" borderId="2" xfId="0" applyNumberFormat="1" applyFont="1" applyFill="1" applyBorder="1" applyAlignment="1">
      <alignment wrapText="1"/>
    </xf>
    <xf numFmtId="0" fontId="5" fillId="4" borderId="2" xfId="0" applyFont="1" applyFill="1" applyBorder="1"/>
    <xf numFmtId="1" fontId="1" fillId="0" borderId="5" xfId="0" applyNumberFormat="1" applyFont="1" applyBorder="1"/>
    <xf numFmtId="0" fontId="5" fillId="4" borderId="2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0" borderId="2" xfId="0" applyFont="1" applyBorder="1"/>
    <xf numFmtId="0" fontId="22" fillId="0" borderId="2" xfId="0" applyFont="1" applyBorder="1" applyAlignment="1">
      <alignment wrapText="1"/>
    </xf>
    <xf numFmtId="0" fontId="11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8" fillId="5" borderId="2" xfId="0" applyFont="1" applyFill="1" applyBorder="1" applyAlignment="1">
      <alignment horizontal="right"/>
    </xf>
    <xf numFmtId="2" fontId="5" fillId="5" borderId="2" xfId="0" applyNumberFormat="1" applyFont="1" applyFill="1" applyBorder="1" applyAlignment="1">
      <alignment wrapText="1"/>
    </xf>
    <xf numFmtId="0" fontId="5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wrapText="1"/>
    </xf>
    <xf numFmtId="0" fontId="8" fillId="5" borderId="5" xfId="0" applyFont="1" applyFill="1" applyBorder="1" applyAlignment="1">
      <alignment wrapText="1"/>
    </xf>
    <xf numFmtId="0" fontId="5" fillId="5" borderId="2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2" fontId="4" fillId="5" borderId="2" xfId="0" applyNumberFormat="1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4" fillId="5" borderId="2" xfId="0" applyFont="1" applyFill="1" applyBorder="1"/>
    <xf numFmtId="0" fontId="8" fillId="5" borderId="2" xfId="0" applyFont="1" applyFill="1" applyBorder="1"/>
    <xf numFmtId="2" fontId="8" fillId="5" borderId="2" xfId="0" applyNumberFormat="1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2" fontId="11" fillId="5" borderId="2" xfId="0" applyNumberFormat="1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2" fontId="11" fillId="4" borderId="2" xfId="0" applyNumberFormat="1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2" fontId="23" fillId="4" borderId="2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2" fontId="8" fillId="4" borderId="2" xfId="0" applyNumberFormat="1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1" fontId="11" fillId="4" borderId="6" xfId="0" applyNumberFormat="1" applyFont="1" applyFill="1" applyBorder="1" applyAlignment="1">
      <alignment wrapText="1"/>
    </xf>
    <xf numFmtId="1" fontId="11" fillId="4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/>
    <xf numFmtId="16" fontId="1" fillId="0" borderId="2" xfId="0" applyNumberFormat="1" applyFont="1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/>
    <xf numFmtId="16" fontId="1" fillId="0" borderId="0" xfId="0" applyNumberFormat="1" applyFont="1" applyBorder="1"/>
    <xf numFmtId="0" fontId="2" fillId="0" borderId="0" xfId="0" applyFont="1" applyBorder="1"/>
    <xf numFmtId="1" fontId="1" fillId="3" borderId="0" xfId="0" applyNumberFormat="1" applyFont="1" applyFill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0</xdr:row>
      <xdr:rowOff>0</xdr:rowOff>
    </xdr:from>
    <xdr:to>
      <xdr:col>1</xdr:col>
      <xdr:colOff>139616</xdr:colOff>
      <xdr:row>4</xdr:row>
      <xdr:rowOff>8986</xdr:rowOff>
    </xdr:to>
    <xdr:pic>
      <xdr:nvPicPr>
        <xdr:cNvPr id="3" name="Obrázok 5" descr="Popis: Popis: Namestovo%20znak%20žltý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5" y="0"/>
          <a:ext cx="801236" cy="656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0"/>
  <sheetViews>
    <sheetView tabSelected="1" topLeftCell="A431" workbookViewId="0">
      <selection activeCell="S465" sqref="S465"/>
    </sheetView>
  </sheetViews>
  <sheetFormatPr defaultColWidth="49" defaultRowHeight="12" x14ac:dyDescent="0.2"/>
  <cols>
    <col min="1" max="1" width="10.140625" style="1" customWidth="1"/>
    <col min="2" max="2" width="53" style="1" customWidth="1"/>
    <col min="3" max="3" width="11.5703125" style="13" customWidth="1"/>
    <col min="4" max="4" width="7.140625" style="1" customWidth="1"/>
    <col min="5" max="5" width="12.7109375" style="1" customWidth="1"/>
    <col min="6" max="6" width="7.42578125" style="13" customWidth="1"/>
    <col min="7" max="7" width="12" style="1" customWidth="1"/>
    <col min="8" max="8" width="13.7109375" style="1" customWidth="1"/>
    <col min="9" max="9" width="7.42578125" style="1" customWidth="1"/>
    <col min="10" max="10" width="7.28515625" style="1" customWidth="1"/>
    <col min="11" max="11" width="13.85546875" style="1" customWidth="1"/>
    <col min="12" max="12" width="11.28515625" style="1" customWidth="1"/>
    <col min="13" max="13" width="6.85546875" style="13" customWidth="1"/>
    <col min="14" max="14" width="14" style="13" customWidth="1"/>
    <col min="15" max="15" width="8.5703125" style="1" customWidth="1"/>
    <col min="16" max="16" width="12.5703125" style="13" customWidth="1"/>
    <col min="17" max="17" width="8" style="1" customWidth="1"/>
    <col min="18" max="18" width="13.140625" style="13" customWidth="1"/>
    <col min="19" max="19" width="14.140625" style="1" customWidth="1"/>
    <col min="20" max="20" width="12.28515625" style="1" customWidth="1"/>
    <col min="21" max="21" width="11.7109375" style="1" customWidth="1"/>
    <col min="22" max="22" width="16" style="1" customWidth="1"/>
    <col min="23" max="23" width="15" style="1" customWidth="1"/>
    <col min="24" max="24" width="9.140625" style="1" customWidth="1"/>
    <col min="25" max="25" width="14.85546875" style="1" customWidth="1"/>
    <col min="26" max="26" width="3.5703125" style="1" customWidth="1"/>
    <col min="27" max="27" width="14.42578125" style="1" customWidth="1"/>
    <col min="28" max="249" width="9.140625" style="1" customWidth="1"/>
    <col min="250" max="250" width="9.28515625" style="1" customWidth="1"/>
    <col min="251" max="16384" width="49" style="1"/>
  </cols>
  <sheetData>
    <row r="1" spans="1:20" x14ac:dyDescent="0.2">
      <c r="B1" s="2"/>
      <c r="C1" s="3"/>
      <c r="E1" s="3"/>
      <c r="F1" s="3"/>
      <c r="G1" s="3"/>
      <c r="K1" s="3"/>
      <c r="L1" s="3"/>
      <c r="M1" s="3"/>
      <c r="N1" s="3"/>
      <c r="P1" s="3"/>
      <c r="R1" s="3"/>
    </row>
    <row r="2" spans="1:20" x14ac:dyDescent="0.2">
      <c r="C2" s="3"/>
      <c r="E2" s="3"/>
      <c r="F2" s="3"/>
      <c r="G2" s="3"/>
      <c r="K2" s="3"/>
      <c r="L2" s="3"/>
      <c r="M2" s="3"/>
      <c r="N2" s="3"/>
      <c r="P2" s="3"/>
      <c r="R2" s="3"/>
    </row>
    <row r="3" spans="1:20" ht="15" x14ac:dyDescent="0.25">
      <c r="B3" s="4" t="s">
        <v>0</v>
      </c>
      <c r="C3" s="3"/>
      <c r="E3" s="3"/>
      <c r="F3" s="3"/>
      <c r="G3" s="3"/>
      <c r="K3" s="3"/>
      <c r="L3" s="3"/>
      <c r="M3" s="3"/>
      <c r="N3" s="3"/>
      <c r="P3" s="3"/>
      <c r="R3" s="3"/>
    </row>
    <row r="4" spans="1:20" x14ac:dyDescent="0.2">
      <c r="B4" s="2"/>
      <c r="C4" s="3"/>
      <c r="E4" s="3"/>
      <c r="F4" s="3"/>
      <c r="G4" s="3"/>
      <c r="K4" s="3"/>
      <c r="L4" s="3"/>
      <c r="M4" s="3"/>
      <c r="N4" s="3"/>
      <c r="P4" s="3"/>
      <c r="R4" s="3"/>
    </row>
    <row r="5" spans="1:20" x14ac:dyDescent="0.2">
      <c r="B5" s="2"/>
      <c r="C5" s="3"/>
      <c r="E5" s="3"/>
      <c r="F5" s="3"/>
      <c r="G5" s="3"/>
      <c r="K5" s="3"/>
      <c r="L5" s="5"/>
      <c r="M5" s="5"/>
      <c r="N5" s="5"/>
      <c r="P5" s="3"/>
      <c r="R5" s="3"/>
    </row>
    <row r="6" spans="1:20" ht="14.45" customHeight="1" x14ac:dyDescent="0.2">
      <c r="A6" s="6" t="s">
        <v>1</v>
      </c>
      <c r="B6" s="7"/>
      <c r="C6" s="8" t="s">
        <v>2</v>
      </c>
      <c r="D6" s="9" t="s">
        <v>3</v>
      </c>
      <c r="E6" s="8" t="s">
        <v>2</v>
      </c>
      <c r="F6" s="9" t="s">
        <v>4</v>
      </c>
      <c r="G6" s="8" t="s">
        <v>2</v>
      </c>
      <c r="H6" s="10" t="s">
        <v>5</v>
      </c>
      <c r="I6" s="8" t="s">
        <v>6</v>
      </c>
      <c r="J6" s="9" t="s">
        <v>7</v>
      </c>
      <c r="K6" s="8" t="s">
        <v>2</v>
      </c>
      <c r="L6" s="11" t="s">
        <v>8</v>
      </c>
      <c r="M6" s="9" t="s">
        <v>9</v>
      </c>
      <c r="N6" s="8" t="s">
        <v>2</v>
      </c>
      <c r="O6" s="12" t="s">
        <v>10</v>
      </c>
      <c r="P6" s="8" t="s">
        <v>2</v>
      </c>
      <c r="Q6" s="12" t="s">
        <v>11</v>
      </c>
      <c r="R6" s="8" t="s">
        <v>2</v>
      </c>
      <c r="S6" s="10" t="s">
        <v>12</v>
      </c>
      <c r="T6" s="13" t="s">
        <v>6</v>
      </c>
    </row>
    <row r="7" spans="1:20" x14ac:dyDescent="0.2">
      <c r="A7" s="14">
        <v>110</v>
      </c>
      <c r="B7" s="15" t="s">
        <v>13</v>
      </c>
      <c r="C7" s="16">
        <f>SUM(C8)</f>
        <v>3292007</v>
      </c>
      <c r="D7" s="13"/>
      <c r="E7" s="17">
        <f>SUM(E8)</f>
        <v>3292007</v>
      </c>
      <c r="G7" s="16">
        <f>SUM(G8)</f>
        <v>3292007</v>
      </c>
      <c r="H7" s="18">
        <f>SUM(H8)</f>
        <v>1654365.34</v>
      </c>
      <c r="I7" s="18">
        <f>H7/G7*100</f>
        <v>50.254004320160931</v>
      </c>
      <c r="J7" s="13"/>
      <c r="K7" s="19">
        <f>SUM(K8)</f>
        <v>3300000</v>
      </c>
      <c r="L7" s="19">
        <f t="shared" ref="L7" si="0">SUM(L8)</f>
        <v>2526283.34</v>
      </c>
      <c r="M7" s="19"/>
      <c r="N7" s="20">
        <f>SUM(N8)</f>
        <v>3300000</v>
      </c>
      <c r="O7" s="13"/>
      <c r="P7" s="16">
        <f>SUM(P8)</f>
        <v>3300000</v>
      </c>
      <c r="Q7" s="13"/>
      <c r="R7" s="16">
        <f>SUM(R8)</f>
        <v>3300000</v>
      </c>
      <c r="S7" s="16">
        <f>S8</f>
        <v>3369653.34</v>
      </c>
      <c r="T7" s="21">
        <f>S7/R7*100</f>
        <v>102.11070727272727</v>
      </c>
    </row>
    <row r="8" spans="1:20" x14ac:dyDescent="0.2">
      <c r="A8" s="22">
        <v>111</v>
      </c>
      <c r="B8" s="23" t="s">
        <v>14</v>
      </c>
      <c r="C8" s="13">
        <v>3292007</v>
      </c>
      <c r="D8" s="13"/>
      <c r="E8" s="24">
        <v>3292007</v>
      </c>
      <c r="G8" s="13">
        <v>3292007</v>
      </c>
      <c r="H8" s="21">
        <v>1654365.34</v>
      </c>
      <c r="I8" s="21">
        <f t="shared" ref="I8:I78" si="1">H8/G8*100</f>
        <v>50.254004320160931</v>
      </c>
      <c r="J8" s="25">
        <v>7993</v>
      </c>
      <c r="K8" s="26">
        <f>J8+G8</f>
        <v>3300000</v>
      </c>
      <c r="L8" s="24">
        <v>2526283.34</v>
      </c>
      <c r="N8" s="27">
        <v>3300000</v>
      </c>
      <c r="O8" s="13"/>
      <c r="P8" s="13">
        <v>3300000</v>
      </c>
      <c r="Q8" s="13"/>
      <c r="R8" s="13">
        <v>3300000</v>
      </c>
      <c r="S8" s="13">
        <v>3369653.34</v>
      </c>
      <c r="T8" s="21">
        <f t="shared" ref="T8:T71" si="2">S8/R8*100</f>
        <v>102.11070727272727</v>
      </c>
    </row>
    <row r="9" spans="1:20" x14ac:dyDescent="0.2">
      <c r="A9" s="28"/>
      <c r="B9" s="23"/>
      <c r="D9" s="13"/>
      <c r="E9" s="24"/>
      <c r="G9" s="13"/>
      <c r="H9" s="21"/>
      <c r="I9" s="21"/>
      <c r="J9" s="13"/>
      <c r="K9" s="26"/>
      <c r="L9" s="24"/>
      <c r="N9" s="27"/>
      <c r="O9" s="13"/>
      <c r="Q9" s="13"/>
      <c r="S9" s="13"/>
      <c r="T9" s="21"/>
    </row>
    <row r="10" spans="1:20" x14ac:dyDescent="0.2">
      <c r="A10" s="14">
        <v>120</v>
      </c>
      <c r="B10" s="15" t="s">
        <v>15</v>
      </c>
      <c r="C10" s="16">
        <f>SUM(C11)</f>
        <v>443390</v>
      </c>
      <c r="D10" s="13"/>
      <c r="E10" s="17">
        <f>SUM(E11)</f>
        <v>443390</v>
      </c>
      <c r="G10" s="16">
        <f>SUM(G11)</f>
        <v>443390</v>
      </c>
      <c r="H10" s="18">
        <f>SUM(H11)</f>
        <v>338103.18</v>
      </c>
      <c r="I10" s="18">
        <f t="shared" si="1"/>
        <v>76.254128419675681</v>
      </c>
      <c r="J10" s="13"/>
      <c r="K10" s="19">
        <f>SUM(K11)</f>
        <v>476000</v>
      </c>
      <c r="L10" s="17">
        <f>SUM(L11)</f>
        <v>432683</v>
      </c>
      <c r="N10" s="16">
        <f>K10</f>
        <v>476000</v>
      </c>
      <c r="O10" s="13"/>
      <c r="P10" s="16">
        <v>476000</v>
      </c>
      <c r="Q10" s="13"/>
      <c r="R10" s="16">
        <v>476000</v>
      </c>
      <c r="S10" s="16">
        <f>S11</f>
        <v>478140.36</v>
      </c>
      <c r="T10" s="21">
        <f t="shared" si="2"/>
        <v>100.44965546218488</v>
      </c>
    </row>
    <row r="11" spans="1:20" x14ac:dyDescent="0.2">
      <c r="A11" s="28">
        <v>121</v>
      </c>
      <c r="B11" s="23" t="s">
        <v>16</v>
      </c>
      <c r="C11" s="13">
        <v>443390</v>
      </c>
      <c r="D11" s="13"/>
      <c r="E11" s="24">
        <v>443390</v>
      </c>
      <c r="G11" s="13">
        <v>443390</v>
      </c>
      <c r="H11" s="21">
        <v>338103.18</v>
      </c>
      <c r="I11" s="21">
        <f t="shared" si="1"/>
        <v>76.254128419675681</v>
      </c>
      <c r="J11" s="25">
        <v>32610</v>
      </c>
      <c r="K11" s="29">
        <f>J11+G11</f>
        <v>476000</v>
      </c>
      <c r="L11" s="24">
        <v>432683</v>
      </c>
      <c r="N11" s="30">
        <f>K11</f>
        <v>476000</v>
      </c>
      <c r="O11" s="13"/>
      <c r="P11" s="30">
        <v>476000</v>
      </c>
      <c r="Q11" s="13"/>
      <c r="R11" s="30">
        <v>476000</v>
      </c>
      <c r="S11" s="13">
        <v>478140.36</v>
      </c>
      <c r="T11" s="21">
        <f t="shared" si="2"/>
        <v>100.44965546218488</v>
      </c>
    </row>
    <row r="12" spans="1:20" x14ac:dyDescent="0.2">
      <c r="A12" s="28"/>
      <c r="B12" s="23"/>
      <c r="D12" s="13"/>
      <c r="E12" s="24"/>
      <c r="G12" s="13"/>
      <c r="H12" s="21"/>
      <c r="I12" s="21"/>
      <c r="J12" s="13"/>
      <c r="K12" s="26"/>
      <c r="L12" s="24"/>
      <c r="O12" s="13"/>
      <c r="Q12" s="13"/>
      <c r="S12" s="13"/>
      <c r="T12" s="21"/>
    </row>
    <row r="13" spans="1:20" x14ac:dyDescent="0.2">
      <c r="A13" s="14">
        <v>133</v>
      </c>
      <c r="B13" s="15" t="s">
        <v>17</v>
      </c>
      <c r="C13" s="31">
        <f>SUM(C14:C21)</f>
        <v>222700</v>
      </c>
      <c r="D13" s="13"/>
      <c r="E13" s="32">
        <f>SUM(E14:E21)</f>
        <v>222700</v>
      </c>
      <c r="G13" s="31">
        <f>SUM(G14:G21)</f>
        <v>222700</v>
      </c>
      <c r="H13" s="18">
        <f>SUM(H14:H21)</f>
        <v>163031.19</v>
      </c>
      <c r="I13" s="18">
        <f t="shared" si="1"/>
        <v>73.206641221374042</v>
      </c>
      <c r="J13" s="13"/>
      <c r="K13" s="33">
        <f>SUM(K14:K21)</f>
        <v>222700</v>
      </c>
      <c r="L13" s="17">
        <f>SUM(L14:L21)</f>
        <v>214452.29</v>
      </c>
      <c r="N13" s="31">
        <f>SUM(N14:N21)</f>
        <v>222700</v>
      </c>
      <c r="O13" s="13"/>
      <c r="P13" s="31">
        <f>SUM(P14:P21)</f>
        <v>222700</v>
      </c>
      <c r="Q13" s="13"/>
      <c r="R13" s="31">
        <f>SUM(R14:R21)</f>
        <v>222700</v>
      </c>
      <c r="S13" s="16">
        <f>SUM(S14:S21)</f>
        <v>246022.94</v>
      </c>
      <c r="T13" s="21">
        <f t="shared" si="2"/>
        <v>110.47280646609789</v>
      </c>
    </row>
    <row r="14" spans="1:20" x14ac:dyDescent="0.2">
      <c r="A14" s="22">
        <v>133001</v>
      </c>
      <c r="B14" s="34" t="s">
        <v>18</v>
      </c>
      <c r="C14" s="30">
        <v>5200</v>
      </c>
      <c r="D14" s="13"/>
      <c r="E14" s="35">
        <v>5200</v>
      </c>
      <c r="G14" s="30">
        <v>5200</v>
      </c>
      <c r="H14" s="21">
        <v>4272.3599999999997</v>
      </c>
      <c r="I14" s="21">
        <f t="shared" si="1"/>
        <v>82.160769230769233</v>
      </c>
      <c r="J14" s="13"/>
      <c r="K14" s="36">
        <v>5200</v>
      </c>
      <c r="L14" s="24">
        <v>4997.34</v>
      </c>
      <c r="N14" s="30">
        <v>5200</v>
      </c>
      <c r="O14" s="13"/>
      <c r="P14" s="30">
        <v>5200</v>
      </c>
      <c r="Q14" s="13"/>
      <c r="R14" s="30">
        <v>5200</v>
      </c>
      <c r="S14" s="13">
        <v>5117.3900000000003</v>
      </c>
      <c r="T14" s="21">
        <f t="shared" si="2"/>
        <v>98.411346153846154</v>
      </c>
    </row>
    <row r="15" spans="1:20" x14ac:dyDescent="0.2">
      <c r="A15" s="22">
        <v>133003</v>
      </c>
      <c r="B15" s="34" t="s">
        <v>19</v>
      </c>
      <c r="C15" s="30">
        <v>50</v>
      </c>
      <c r="D15" s="13"/>
      <c r="E15" s="35">
        <v>50</v>
      </c>
      <c r="G15" s="30">
        <v>50</v>
      </c>
      <c r="H15" s="21">
        <v>0</v>
      </c>
      <c r="I15" s="21" t="s">
        <v>20</v>
      </c>
      <c r="J15" s="13"/>
      <c r="K15" s="36">
        <v>50</v>
      </c>
      <c r="L15" s="24">
        <v>0</v>
      </c>
      <c r="N15" s="30">
        <v>50</v>
      </c>
      <c r="O15" s="13"/>
      <c r="P15" s="30">
        <v>50</v>
      </c>
      <c r="Q15" s="13"/>
      <c r="R15" s="30">
        <v>50</v>
      </c>
      <c r="S15" s="13">
        <v>0</v>
      </c>
      <c r="T15" s="21">
        <f t="shared" si="2"/>
        <v>0</v>
      </c>
    </row>
    <row r="16" spans="1:20" x14ac:dyDescent="0.2">
      <c r="A16" s="22">
        <v>133004</v>
      </c>
      <c r="B16" s="34" t="s">
        <v>21</v>
      </c>
      <c r="C16" s="30">
        <v>350</v>
      </c>
      <c r="D16" s="13"/>
      <c r="E16" s="35">
        <v>350</v>
      </c>
      <c r="G16" s="30">
        <v>350</v>
      </c>
      <c r="H16" s="21">
        <v>0</v>
      </c>
      <c r="I16" s="21">
        <f t="shared" si="1"/>
        <v>0</v>
      </c>
      <c r="J16" s="13"/>
      <c r="K16" s="36">
        <v>350</v>
      </c>
      <c r="L16" s="24">
        <v>379.6</v>
      </c>
      <c r="N16" s="30">
        <v>350</v>
      </c>
      <c r="O16" s="13"/>
      <c r="P16" s="30">
        <v>350</v>
      </c>
      <c r="Q16" s="13"/>
      <c r="R16" s="30">
        <v>350</v>
      </c>
      <c r="S16" s="13">
        <v>363.78</v>
      </c>
      <c r="T16" s="21">
        <f t="shared" si="2"/>
        <v>103.93714285714285</v>
      </c>
    </row>
    <row r="17" spans="1:20" x14ac:dyDescent="0.2">
      <c r="A17" s="28">
        <v>133005</v>
      </c>
      <c r="B17" s="23" t="s">
        <v>22</v>
      </c>
      <c r="C17" s="30">
        <v>1600</v>
      </c>
      <c r="D17" s="13"/>
      <c r="E17" s="35">
        <v>1600</v>
      </c>
      <c r="G17" s="30">
        <v>1600</v>
      </c>
      <c r="H17" s="21">
        <v>1491.95</v>
      </c>
      <c r="I17" s="21">
        <f t="shared" si="1"/>
        <v>93.246875000000003</v>
      </c>
      <c r="J17" s="13"/>
      <c r="K17" s="36">
        <v>1600</v>
      </c>
      <c r="L17" s="24">
        <v>1573.6</v>
      </c>
      <c r="N17" s="30">
        <v>1600</v>
      </c>
      <c r="O17" s="13"/>
      <c r="P17" s="30">
        <v>1600</v>
      </c>
      <c r="Q17" s="13"/>
      <c r="R17" s="30">
        <v>1600</v>
      </c>
      <c r="S17" s="13">
        <v>1698.09</v>
      </c>
      <c r="T17" s="21">
        <f t="shared" si="2"/>
        <v>106.13062499999999</v>
      </c>
    </row>
    <row r="18" spans="1:20" x14ac:dyDescent="0.2">
      <c r="A18" s="28">
        <v>133006</v>
      </c>
      <c r="B18" s="23" t="s">
        <v>23</v>
      </c>
      <c r="C18" s="30">
        <v>4000</v>
      </c>
      <c r="D18" s="13"/>
      <c r="E18" s="35">
        <v>4000</v>
      </c>
      <c r="G18" s="30">
        <v>4000</v>
      </c>
      <c r="H18" s="21">
        <v>1029.8800000000001</v>
      </c>
      <c r="I18" s="21">
        <f t="shared" si="1"/>
        <v>25.747000000000003</v>
      </c>
      <c r="J18" s="13"/>
      <c r="K18" s="36">
        <v>4000</v>
      </c>
      <c r="L18" s="24">
        <v>2447.56</v>
      </c>
      <c r="N18" s="30">
        <v>4000</v>
      </c>
      <c r="O18" s="13"/>
      <c r="P18" s="30">
        <v>4000</v>
      </c>
      <c r="Q18" s="13"/>
      <c r="R18" s="30">
        <v>4000</v>
      </c>
      <c r="S18" s="13">
        <v>4451.6400000000003</v>
      </c>
      <c r="T18" s="21">
        <f t="shared" si="2"/>
        <v>111.29100000000001</v>
      </c>
    </row>
    <row r="19" spans="1:20" x14ac:dyDescent="0.2">
      <c r="A19" s="22">
        <v>133012</v>
      </c>
      <c r="B19" s="34" t="s">
        <v>24</v>
      </c>
      <c r="C19" s="30">
        <v>9500</v>
      </c>
      <c r="D19" s="13"/>
      <c r="E19" s="35">
        <v>9500</v>
      </c>
      <c r="G19" s="30">
        <v>9500</v>
      </c>
      <c r="H19" s="21">
        <v>5337.4</v>
      </c>
      <c r="I19" s="21">
        <f t="shared" si="1"/>
        <v>56.183157894736837</v>
      </c>
      <c r="J19" s="13"/>
      <c r="K19" s="36">
        <v>9500</v>
      </c>
      <c r="L19" s="24">
        <v>10732.33</v>
      </c>
      <c r="N19" s="30">
        <v>9500</v>
      </c>
      <c r="O19" s="13"/>
      <c r="P19" s="30">
        <v>9500</v>
      </c>
      <c r="Q19" s="13"/>
      <c r="R19" s="30">
        <v>9500</v>
      </c>
      <c r="S19" s="13">
        <v>13380.07</v>
      </c>
      <c r="T19" s="21">
        <f t="shared" si="2"/>
        <v>140.84284210526314</v>
      </c>
    </row>
    <row r="20" spans="1:20" x14ac:dyDescent="0.2">
      <c r="A20" s="22">
        <v>133013</v>
      </c>
      <c r="B20" s="34" t="s">
        <v>25</v>
      </c>
      <c r="C20" s="30">
        <v>60000</v>
      </c>
      <c r="D20" s="13"/>
      <c r="E20" s="35">
        <v>60000</v>
      </c>
      <c r="G20" s="30">
        <v>60000</v>
      </c>
      <c r="H20" s="21">
        <v>29974.46</v>
      </c>
      <c r="I20" s="21">
        <f t="shared" si="1"/>
        <v>49.957433333333334</v>
      </c>
      <c r="J20" s="13"/>
      <c r="K20" s="36">
        <v>60000</v>
      </c>
      <c r="L20" s="24">
        <v>44207.92</v>
      </c>
      <c r="N20" s="30">
        <v>60000</v>
      </c>
      <c r="O20" s="13"/>
      <c r="P20" s="30">
        <v>60000</v>
      </c>
      <c r="Q20" s="13"/>
      <c r="R20" s="30">
        <v>60000</v>
      </c>
      <c r="S20" s="13">
        <v>58968.34</v>
      </c>
      <c r="T20" s="21">
        <f t="shared" si="2"/>
        <v>98.280566666666658</v>
      </c>
    </row>
    <row r="21" spans="1:20" x14ac:dyDescent="0.2">
      <c r="A21" s="22">
        <v>133013</v>
      </c>
      <c r="B21" s="34" t="s">
        <v>26</v>
      </c>
      <c r="C21" s="30">
        <v>142000</v>
      </c>
      <c r="D21" s="13"/>
      <c r="E21" s="35">
        <v>142000</v>
      </c>
      <c r="G21" s="30">
        <v>142000</v>
      </c>
      <c r="H21" s="21">
        <v>120925.14</v>
      </c>
      <c r="I21" s="21">
        <f t="shared" si="1"/>
        <v>85.158549295774648</v>
      </c>
      <c r="J21" s="13"/>
      <c r="K21" s="36">
        <v>142000</v>
      </c>
      <c r="L21" s="24">
        <v>150113.94</v>
      </c>
      <c r="N21" s="30">
        <v>142000</v>
      </c>
      <c r="O21" s="13"/>
      <c r="P21" s="30">
        <v>142000</v>
      </c>
      <c r="Q21" s="13"/>
      <c r="R21" s="30">
        <v>142000</v>
      </c>
      <c r="S21" s="13">
        <v>162043.63</v>
      </c>
      <c r="T21" s="21">
        <f t="shared" si="2"/>
        <v>114.1152323943662</v>
      </c>
    </row>
    <row r="22" spans="1:20" x14ac:dyDescent="0.2">
      <c r="A22" s="22"/>
      <c r="B22" s="34"/>
      <c r="C22" s="21"/>
      <c r="D22" s="13"/>
      <c r="E22" s="37"/>
      <c r="G22" s="21"/>
      <c r="H22" s="21"/>
      <c r="I22" s="21"/>
      <c r="J22" s="13"/>
      <c r="K22" s="38"/>
      <c r="L22" s="24"/>
      <c r="N22" s="39"/>
      <c r="O22" s="13"/>
      <c r="P22" s="21"/>
      <c r="Q22" s="13"/>
      <c r="R22" s="21"/>
      <c r="S22" s="13"/>
      <c r="T22" s="21"/>
    </row>
    <row r="23" spans="1:20" x14ac:dyDescent="0.2">
      <c r="A23" s="14">
        <v>210</v>
      </c>
      <c r="B23" s="15" t="s">
        <v>27</v>
      </c>
      <c r="C23" s="31">
        <f>SUM(C24:C29)</f>
        <v>136700</v>
      </c>
      <c r="D23" s="13"/>
      <c r="E23" s="32">
        <f>SUM(E24:E29)</f>
        <v>136700</v>
      </c>
      <c r="G23" s="31">
        <f>SUM(G24:G29)</f>
        <v>136700</v>
      </c>
      <c r="H23" s="18">
        <f>SUM(H24:H30)</f>
        <v>72796.45</v>
      </c>
      <c r="I23" s="18">
        <f t="shared" si="1"/>
        <v>53.252706656912949</v>
      </c>
      <c r="J23" s="13"/>
      <c r="K23" s="33">
        <f>SUM(K24:K30)</f>
        <v>144154</v>
      </c>
      <c r="L23" s="17">
        <f>SUM(L24:L30)</f>
        <v>111977.38</v>
      </c>
      <c r="N23" s="31">
        <f>SUM(N24:N30)</f>
        <v>151154</v>
      </c>
      <c r="O23" s="13"/>
      <c r="P23" s="31">
        <f>SUM(P24:P30)</f>
        <v>151154</v>
      </c>
      <c r="Q23" s="13"/>
      <c r="R23" s="31">
        <f>SUM(R24:R30)</f>
        <v>151154</v>
      </c>
      <c r="S23" s="16">
        <f>SUM(S24:S30)</f>
        <v>170536.35</v>
      </c>
      <c r="T23" s="21">
        <f t="shared" si="2"/>
        <v>112.82291570186698</v>
      </c>
    </row>
    <row r="24" spans="1:20" ht="13.5" customHeight="1" x14ac:dyDescent="0.2">
      <c r="A24" s="28">
        <v>212002</v>
      </c>
      <c r="B24" s="23" t="s">
        <v>28</v>
      </c>
      <c r="C24" s="30">
        <v>1000</v>
      </c>
      <c r="D24" s="13"/>
      <c r="E24" s="35">
        <v>1000</v>
      </c>
      <c r="G24" s="30">
        <v>1000</v>
      </c>
      <c r="H24" s="21">
        <v>4453.6099999999997</v>
      </c>
      <c r="I24" s="21">
        <f t="shared" si="1"/>
        <v>445.36099999999993</v>
      </c>
      <c r="J24" s="25">
        <v>4500</v>
      </c>
      <c r="K24" s="36">
        <f>J24+G24</f>
        <v>5500</v>
      </c>
      <c r="L24" s="24">
        <v>6601.25</v>
      </c>
      <c r="N24" s="30">
        <f>K24</f>
        <v>5500</v>
      </c>
      <c r="O24" s="13"/>
      <c r="P24" s="30">
        <v>5500</v>
      </c>
      <c r="Q24" s="13"/>
      <c r="R24" s="30">
        <v>5500</v>
      </c>
      <c r="S24" s="13">
        <v>11905.16</v>
      </c>
      <c r="T24" s="21">
        <f t="shared" si="2"/>
        <v>216.45745454545454</v>
      </c>
    </row>
    <row r="25" spans="1:20" x14ac:dyDescent="0.2">
      <c r="A25" s="28">
        <v>212002</v>
      </c>
      <c r="B25" s="23" t="s">
        <v>29</v>
      </c>
      <c r="C25" s="30">
        <v>29000</v>
      </c>
      <c r="D25" s="13"/>
      <c r="E25" s="35">
        <v>29000</v>
      </c>
      <c r="G25" s="30">
        <v>29000</v>
      </c>
      <c r="H25" s="21">
        <v>20721.45</v>
      </c>
      <c r="I25" s="21">
        <f t="shared" si="1"/>
        <v>71.453275862068963</v>
      </c>
      <c r="J25" s="13"/>
      <c r="K25" s="36">
        <v>29000</v>
      </c>
      <c r="L25" s="24">
        <v>27870.25</v>
      </c>
      <c r="N25" s="30">
        <v>29000</v>
      </c>
      <c r="O25" s="13"/>
      <c r="P25" s="30">
        <v>29000</v>
      </c>
      <c r="Q25" s="13"/>
      <c r="R25" s="30">
        <v>29000</v>
      </c>
      <c r="S25" s="21">
        <v>34759.5</v>
      </c>
      <c r="T25" s="21">
        <f t="shared" si="2"/>
        <v>119.8603448275862</v>
      </c>
    </row>
    <row r="26" spans="1:20" x14ac:dyDescent="0.2">
      <c r="A26" s="28">
        <v>212003</v>
      </c>
      <c r="B26" s="23" t="s">
        <v>30</v>
      </c>
      <c r="C26" s="30">
        <v>25000</v>
      </c>
      <c r="D26" s="13"/>
      <c r="E26" s="35">
        <v>25000</v>
      </c>
      <c r="G26" s="30">
        <v>25000</v>
      </c>
      <c r="H26" s="21">
        <v>13133.15</v>
      </c>
      <c r="I26" s="21">
        <f t="shared" si="1"/>
        <v>52.532599999999995</v>
      </c>
      <c r="J26" s="40"/>
      <c r="K26" s="36">
        <v>25000</v>
      </c>
      <c r="L26" s="24">
        <v>22185.01</v>
      </c>
      <c r="N26" s="30">
        <v>25000</v>
      </c>
      <c r="O26" s="13"/>
      <c r="P26" s="30">
        <v>25000</v>
      </c>
      <c r="Q26" s="13"/>
      <c r="R26" s="30">
        <v>25000</v>
      </c>
      <c r="S26" s="13">
        <v>42041.440000000002</v>
      </c>
      <c r="T26" s="21">
        <f t="shared" si="2"/>
        <v>168.16576000000001</v>
      </c>
    </row>
    <row r="27" spans="1:20" x14ac:dyDescent="0.2">
      <c r="A27" s="28">
        <v>212003</v>
      </c>
      <c r="B27" s="23" t="s">
        <v>31</v>
      </c>
      <c r="C27" s="30">
        <v>43500</v>
      </c>
      <c r="D27" s="13"/>
      <c r="E27" s="35">
        <v>43500</v>
      </c>
      <c r="G27" s="30">
        <v>43500</v>
      </c>
      <c r="H27" s="21">
        <v>17552.11</v>
      </c>
      <c r="I27" s="21">
        <f t="shared" si="1"/>
        <v>40.349678160919545</v>
      </c>
      <c r="J27" s="13"/>
      <c r="K27" s="36">
        <v>43500</v>
      </c>
      <c r="L27" s="24">
        <v>26134.66</v>
      </c>
      <c r="N27" s="30">
        <v>43500</v>
      </c>
      <c r="O27" s="13"/>
      <c r="P27" s="30">
        <v>43500</v>
      </c>
      <c r="Q27" s="13"/>
      <c r="R27" s="30">
        <v>43500</v>
      </c>
      <c r="S27" s="13">
        <v>36878.31</v>
      </c>
      <c r="T27" s="21">
        <f t="shared" si="2"/>
        <v>84.777724137931031</v>
      </c>
    </row>
    <row r="28" spans="1:20" x14ac:dyDescent="0.2">
      <c r="A28" s="28" t="s">
        <v>32</v>
      </c>
      <c r="B28" s="41" t="s">
        <v>33</v>
      </c>
      <c r="C28" s="30">
        <v>1200</v>
      </c>
      <c r="D28" s="13"/>
      <c r="E28" s="35">
        <v>1200</v>
      </c>
      <c r="G28" s="30">
        <v>1200</v>
      </c>
      <c r="H28" s="21">
        <v>0</v>
      </c>
      <c r="I28" s="21">
        <f t="shared" si="1"/>
        <v>0</v>
      </c>
      <c r="J28" s="13"/>
      <c r="K28" s="36">
        <v>1200</v>
      </c>
      <c r="L28" s="24">
        <v>608.55999999999995</v>
      </c>
      <c r="N28" s="30">
        <v>1200</v>
      </c>
      <c r="O28" s="13"/>
      <c r="P28" s="30">
        <v>1200</v>
      </c>
      <c r="Q28" s="13"/>
      <c r="R28" s="30">
        <v>1200</v>
      </c>
      <c r="S28" s="42">
        <v>668.6</v>
      </c>
      <c r="T28" s="21">
        <f t="shared" si="2"/>
        <v>55.716666666666669</v>
      </c>
    </row>
    <row r="29" spans="1:20" x14ac:dyDescent="0.2">
      <c r="A29" s="28">
        <v>212003</v>
      </c>
      <c r="B29" s="23" t="s">
        <v>34</v>
      </c>
      <c r="C29" s="30">
        <v>37000</v>
      </c>
      <c r="D29" s="13"/>
      <c r="E29" s="35">
        <v>37000</v>
      </c>
      <c r="G29" s="30">
        <v>37000</v>
      </c>
      <c r="H29" s="21">
        <v>16283.13</v>
      </c>
      <c r="I29" s="21">
        <f t="shared" si="1"/>
        <v>44.008459459459459</v>
      </c>
      <c r="J29" s="13"/>
      <c r="K29" s="36">
        <v>37000</v>
      </c>
      <c r="L29" s="24">
        <v>26580.65</v>
      </c>
      <c r="M29" s="25">
        <v>7000</v>
      </c>
      <c r="N29" s="30">
        <f>M29+K29</f>
        <v>44000</v>
      </c>
      <c r="O29" s="13"/>
      <c r="P29" s="30">
        <v>44000</v>
      </c>
      <c r="Q29" s="13"/>
      <c r="R29" s="30">
        <v>44000</v>
      </c>
      <c r="S29" s="13">
        <v>41360.339999999997</v>
      </c>
      <c r="T29" s="21">
        <f t="shared" si="2"/>
        <v>94.000772727272718</v>
      </c>
    </row>
    <row r="30" spans="1:20" x14ac:dyDescent="0.2">
      <c r="A30" s="28">
        <v>212003</v>
      </c>
      <c r="B30" s="23" t="s">
        <v>35</v>
      </c>
      <c r="C30" s="30"/>
      <c r="D30" s="13"/>
      <c r="E30" s="35"/>
      <c r="G30" s="30"/>
      <c r="H30" s="21">
        <v>653</v>
      </c>
      <c r="I30" s="21">
        <v>0</v>
      </c>
      <c r="J30" s="25">
        <v>2954</v>
      </c>
      <c r="K30" s="36">
        <v>2954</v>
      </c>
      <c r="L30" s="37">
        <v>1997</v>
      </c>
      <c r="N30" s="30">
        <f>K30</f>
        <v>2954</v>
      </c>
      <c r="O30" s="13"/>
      <c r="P30" s="30">
        <v>2954</v>
      </c>
      <c r="Q30" s="13"/>
      <c r="R30" s="30">
        <v>2954</v>
      </c>
      <c r="S30" s="21">
        <v>2923</v>
      </c>
      <c r="T30" s="21">
        <f t="shared" si="2"/>
        <v>98.950575490859848</v>
      </c>
    </row>
    <row r="31" spans="1:20" x14ac:dyDescent="0.2">
      <c r="A31" s="43"/>
      <c r="B31" s="44"/>
      <c r="C31" s="45"/>
      <c r="D31" s="13"/>
      <c r="E31" s="46"/>
      <c r="G31" s="45"/>
      <c r="H31" s="21"/>
      <c r="I31" s="21"/>
      <c r="J31" s="13"/>
      <c r="K31" s="47"/>
      <c r="L31" s="24"/>
      <c r="N31" s="48"/>
      <c r="O31" s="13"/>
      <c r="P31" s="45"/>
      <c r="Q31" s="13"/>
      <c r="R31" s="45"/>
      <c r="S31" s="13"/>
      <c r="T31" s="21"/>
    </row>
    <row r="32" spans="1:20" x14ac:dyDescent="0.2">
      <c r="A32" s="14">
        <v>220</v>
      </c>
      <c r="B32" s="15" t="s">
        <v>36</v>
      </c>
      <c r="C32" s="31">
        <f>SUM(C33:C38)</f>
        <v>78470</v>
      </c>
      <c r="D32" s="13"/>
      <c r="E32" s="32">
        <f>SUM(E33:E38)</f>
        <v>78470</v>
      </c>
      <c r="G32" s="31">
        <f>SUM(G33:G38)</f>
        <v>78470</v>
      </c>
      <c r="H32" s="18">
        <f>SUM(H33:H38)</f>
        <v>34485.299999999996</v>
      </c>
      <c r="I32" s="21">
        <f t="shared" si="1"/>
        <v>43.947113546578301</v>
      </c>
      <c r="J32" s="13"/>
      <c r="K32" s="33">
        <f>SUM(K33:K38)</f>
        <v>78470</v>
      </c>
      <c r="L32" s="17">
        <f>SUM(L33:L38)</f>
        <v>52095.819999999992</v>
      </c>
      <c r="N32" s="31">
        <f>SUM(N33:N38)</f>
        <v>78470</v>
      </c>
      <c r="O32" s="13"/>
      <c r="P32" s="31">
        <f>SUM(P33:P38)</f>
        <v>78470</v>
      </c>
      <c r="Q32" s="13"/>
      <c r="R32" s="31">
        <f>SUM(R33:R38)</f>
        <v>78470</v>
      </c>
      <c r="S32" s="16">
        <f>SUM(S33:S38)</f>
        <v>78397.369999999981</v>
      </c>
      <c r="T32" s="21">
        <f t="shared" si="2"/>
        <v>99.90744233465017</v>
      </c>
    </row>
    <row r="33" spans="1:20" x14ac:dyDescent="0.2">
      <c r="A33" s="28">
        <v>221004</v>
      </c>
      <c r="B33" s="23" t="s">
        <v>37</v>
      </c>
      <c r="C33" s="30">
        <v>40000</v>
      </c>
      <c r="D33" s="13"/>
      <c r="E33" s="35">
        <v>40000</v>
      </c>
      <c r="G33" s="30">
        <v>40000</v>
      </c>
      <c r="H33" s="21">
        <v>17009</v>
      </c>
      <c r="I33" s="21">
        <f t="shared" si="1"/>
        <v>42.522500000000001</v>
      </c>
      <c r="J33" s="13"/>
      <c r="K33" s="36">
        <v>40000</v>
      </c>
      <c r="L33" s="24">
        <v>27411.3</v>
      </c>
      <c r="N33" s="30">
        <v>40000</v>
      </c>
      <c r="O33" s="13"/>
      <c r="P33" s="30">
        <v>40000</v>
      </c>
      <c r="Q33" s="13"/>
      <c r="R33" s="30">
        <v>40000</v>
      </c>
      <c r="S33" s="13">
        <v>41849.449999999997</v>
      </c>
      <c r="T33" s="21">
        <f t="shared" si="2"/>
        <v>104.623625</v>
      </c>
    </row>
    <row r="34" spans="1:20" x14ac:dyDescent="0.2">
      <c r="A34" s="28">
        <v>222003</v>
      </c>
      <c r="B34" s="23" t="s">
        <v>38</v>
      </c>
      <c r="C34" s="30">
        <v>6000</v>
      </c>
      <c r="D34" s="13"/>
      <c r="E34" s="35">
        <v>6000</v>
      </c>
      <c r="G34" s="30">
        <v>6000</v>
      </c>
      <c r="H34" s="21">
        <v>1182.5999999999999</v>
      </c>
      <c r="I34" s="21">
        <f t="shared" si="1"/>
        <v>19.71</v>
      </c>
      <c r="J34" s="21"/>
      <c r="K34" s="36">
        <v>6000</v>
      </c>
      <c r="L34" s="24">
        <v>4483.79</v>
      </c>
      <c r="N34" s="30">
        <v>6000</v>
      </c>
      <c r="O34" s="13"/>
      <c r="P34" s="30">
        <v>6000</v>
      </c>
      <c r="Q34" s="13"/>
      <c r="R34" s="30">
        <v>6000</v>
      </c>
      <c r="S34" s="13">
        <v>5371.39</v>
      </c>
      <c r="T34" s="21">
        <f t="shared" si="2"/>
        <v>89.523166666666683</v>
      </c>
    </row>
    <row r="35" spans="1:20" x14ac:dyDescent="0.2">
      <c r="A35" s="28">
        <v>223001</v>
      </c>
      <c r="B35" s="23" t="s">
        <v>39</v>
      </c>
      <c r="C35" s="30">
        <v>4970</v>
      </c>
      <c r="D35" s="13"/>
      <c r="E35" s="35">
        <v>4970</v>
      </c>
      <c r="G35" s="30">
        <v>4970</v>
      </c>
      <c r="H35" s="21">
        <v>978</v>
      </c>
      <c r="I35" s="21">
        <f t="shared" si="1"/>
        <v>19.678068410462775</v>
      </c>
      <c r="J35" s="13"/>
      <c r="K35" s="36">
        <v>4970</v>
      </c>
      <c r="L35" s="37">
        <v>978</v>
      </c>
      <c r="N35" s="30">
        <v>4970</v>
      </c>
      <c r="O35" s="13"/>
      <c r="P35" s="30">
        <v>4970</v>
      </c>
      <c r="Q35" s="13"/>
      <c r="R35" s="30">
        <v>4970</v>
      </c>
      <c r="S35" s="13">
        <v>1313.7</v>
      </c>
      <c r="T35" s="21">
        <f t="shared" si="2"/>
        <v>26.432595573440643</v>
      </c>
    </row>
    <row r="36" spans="1:20" x14ac:dyDescent="0.2">
      <c r="A36" s="28">
        <v>223001</v>
      </c>
      <c r="B36" s="23" t="s">
        <v>40</v>
      </c>
      <c r="C36" s="30">
        <v>7000</v>
      </c>
      <c r="D36" s="13"/>
      <c r="E36" s="35">
        <v>7000</v>
      </c>
      <c r="G36" s="30">
        <v>7000</v>
      </c>
      <c r="H36" s="21">
        <v>3318</v>
      </c>
      <c r="I36" s="21">
        <f t="shared" si="1"/>
        <v>47.4</v>
      </c>
      <c r="J36" s="13"/>
      <c r="K36" s="36">
        <v>7000</v>
      </c>
      <c r="L36" s="24">
        <v>3694.03</v>
      </c>
      <c r="N36" s="30">
        <v>7000</v>
      </c>
      <c r="O36" s="13"/>
      <c r="P36" s="30">
        <v>7000</v>
      </c>
      <c r="Q36" s="13"/>
      <c r="R36" s="30">
        <v>7000</v>
      </c>
      <c r="S36" s="13">
        <v>8004.13</v>
      </c>
      <c r="T36" s="21">
        <f t="shared" si="2"/>
        <v>114.34471428571429</v>
      </c>
    </row>
    <row r="37" spans="1:20" x14ac:dyDescent="0.2">
      <c r="A37" s="28">
        <v>223002</v>
      </c>
      <c r="B37" s="23" t="s">
        <v>41</v>
      </c>
      <c r="C37" s="30">
        <v>17500</v>
      </c>
      <c r="D37" s="13"/>
      <c r="E37" s="35">
        <v>17500</v>
      </c>
      <c r="G37" s="30">
        <v>17500</v>
      </c>
      <c r="H37" s="21">
        <v>9060</v>
      </c>
      <c r="I37" s="21">
        <f t="shared" si="1"/>
        <v>51.771428571428565</v>
      </c>
      <c r="J37" s="13"/>
      <c r="K37" s="36">
        <v>17500</v>
      </c>
      <c r="L37" s="37">
        <v>12530</v>
      </c>
      <c r="N37" s="30">
        <v>17500</v>
      </c>
      <c r="O37" s="13"/>
      <c r="P37" s="30">
        <v>17500</v>
      </c>
      <c r="Q37" s="13"/>
      <c r="R37" s="30">
        <v>17500</v>
      </c>
      <c r="S37" s="21">
        <v>18860</v>
      </c>
      <c r="T37" s="21">
        <f t="shared" si="2"/>
        <v>107.77142857142856</v>
      </c>
    </row>
    <row r="38" spans="1:20" x14ac:dyDescent="0.2">
      <c r="A38" s="28">
        <v>229005</v>
      </c>
      <c r="B38" s="23" t="s">
        <v>42</v>
      </c>
      <c r="C38" s="30">
        <v>3000</v>
      </c>
      <c r="D38" s="13"/>
      <c r="E38" s="35">
        <v>3000</v>
      </c>
      <c r="G38" s="30">
        <v>3000</v>
      </c>
      <c r="H38" s="21">
        <v>2937.7</v>
      </c>
      <c r="I38" s="21">
        <f t="shared" si="1"/>
        <v>97.923333333333332</v>
      </c>
      <c r="J38" s="13"/>
      <c r="K38" s="36">
        <v>3000</v>
      </c>
      <c r="L38" s="37">
        <v>2998.7</v>
      </c>
      <c r="N38" s="30">
        <v>3000</v>
      </c>
      <c r="O38" s="13"/>
      <c r="P38" s="30">
        <v>3000</v>
      </c>
      <c r="Q38" s="13"/>
      <c r="R38" s="30">
        <v>3000</v>
      </c>
      <c r="S38" s="21">
        <v>2998.7</v>
      </c>
      <c r="T38" s="21">
        <f t="shared" si="2"/>
        <v>99.956666666666663</v>
      </c>
    </row>
    <row r="39" spans="1:20" x14ac:dyDescent="0.2">
      <c r="A39" s="28"/>
      <c r="B39" s="23"/>
      <c r="C39" s="30"/>
      <c r="D39" s="13"/>
      <c r="E39" s="35"/>
      <c r="G39" s="30"/>
      <c r="H39" s="21"/>
      <c r="I39" s="21"/>
      <c r="J39" s="13"/>
      <c r="K39" s="36"/>
      <c r="L39" s="24"/>
      <c r="N39" s="30"/>
      <c r="O39" s="13"/>
      <c r="P39" s="30"/>
      <c r="Q39" s="13"/>
      <c r="R39" s="30"/>
      <c r="S39" s="13"/>
      <c r="T39" s="21"/>
    </row>
    <row r="40" spans="1:20" x14ac:dyDescent="0.2">
      <c r="A40" s="14">
        <v>240</v>
      </c>
      <c r="B40" s="15" t="s">
        <v>43</v>
      </c>
      <c r="C40" s="31">
        <f>SUM(C41:C41)</f>
        <v>1500</v>
      </c>
      <c r="D40" s="13"/>
      <c r="E40" s="32">
        <f>SUM(E41:E41)</f>
        <v>1500</v>
      </c>
      <c r="G40" s="31">
        <f>SUM(G41:G41)</f>
        <v>1500</v>
      </c>
      <c r="H40" s="18">
        <f>SUM(H41)</f>
        <v>1100.01</v>
      </c>
      <c r="I40" s="21">
        <f t="shared" si="1"/>
        <v>73.334000000000003</v>
      </c>
      <c r="J40" s="13"/>
      <c r="K40" s="33">
        <f>SUM(K41:K41)</f>
        <v>1500</v>
      </c>
      <c r="L40" s="17">
        <f>SUM(L41)</f>
        <v>1795.77</v>
      </c>
      <c r="N40" s="31">
        <f>SUM(N41:N41)</f>
        <v>1500</v>
      </c>
      <c r="O40" s="13"/>
      <c r="P40" s="31">
        <f>SUM(P41:P41)</f>
        <v>1500</v>
      </c>
      <c r="Q40" s="13"/>
      <c r="R40" s="31">
        <f>SUM(R41:R41)</f>
        <v>1500</v>
      </c>
      <c r="S40" s="16">
        <f>S41</f>
        <v>2601.14</v>
      </c>
      <c r="T40" s="21">
        <f t="shared" si="2"/>
        <v>173.40933333333334</v>
      </c>
    </row>
    <row r="41" spans="1:20" x14ac:dyDescent="0.2">
      <c r="A41" s="22">
        <v>242</v>
      </c>
      <c r="B41" s="34" t="s">
        <v>44</v>
      </c>
      <c r="C41" s="30">
        <v>1500</v>
      </c>
      <c r="D41" s="13"/>
      <c r="E41" s="35">
        <v>1500</v>
      </c>
      <c r="G41" s="30">
        <v>1500</v>
      </c>
      <c r="H41" s="21">
        <v>1100.01</v>
      </c>
      <c r="I41" s="21">
        <f t="shared" si="1"/>
        <v>73.334000000000003</v>
      </c>
      <c r="J41" s="13"/>
      <c r="K41" s="36">
        <v>1500</v>
      </c>
      <c r="L41" s="24">
        <v>1795.77</v>
      </c>
      <c r="N41" s="30">
        <v>1500</v>
      </c>
      <c r="O41" s="13"/>
      <c r="P41" s="30">
        <v>1500</v>
      </c>
      <c r="Q41" s="13"/>
      <c r="R41" s="30">
        <v>1500</v>
      </c>
      <c r="S41" s="13">
        <v>2601.14</v>
      </c>
      <c r="T41" s="21">
        <f t="shared" si="2"/>
        <v>173.40933333333334</v>
      </c>
    </row>
    <row r="42" spans="1:20" x14ac:dyDescent="0.2">
      <c r="A42" s="28"/>
      <c r="B42" s="23"/>
      <c r="D42" s="13"/>
      <c r="E42" s="24"/>
      <c r="G42" s="13"/>
      <c r="H42" s="21"/>
      <c r="I42" s="21"/>
      <c r="J42" s="13"/>
      <c r="K42" s="26"/>
      <c r="L42" s="24"/>
      <c r="N42" s="27"/>
      <c r="O42" s="13"/>
      <c r="Q42" s="13"/>
      <c r="S42" s="13"/>
      <c r="T42" s="21"/>
    </row>
    <row r="43" spans="1:20" x14ac:dyDescent="0.2">
      <c r="A43" s="14">
        <v>290</v>
      </c>
      <c r="B43" s="15" t="s">
        <v>45</v>
      </c>
      <c r="C43" s="31">
        <f>SUM(C45:C49)</f>
        <v>39000</v>
      </c>
      <c r="D43" s="13"/>
      <c r="E43" s="32">
        <f>SUM(E45:E49)</f>
        <v>39000</v>
      </c>
      <c r="G43" s="31">
        <f>SUM(G45:G49)</f>
        <v>39000</v>
      </c>
      <c r="H43" s="18">
        <f>SUM(H44:H49)</f>
        <v>54322.81</v>
      </c>
      <c r="I43" s="21">
        <f t="shared" si="1"/>
        <v>139.2892564102564</v>
      </c>
      <c r="J43" s="13"/>
      <c r="K43" s="33">
        <f>SUM(K44:K49)</f>
        <v>99031</v>
      </c>
      <c r="L43" s="17">
        <f>SUM(L44:L49)</f>
        <v>81069.16</v>
      </c>
      <c r="N43" s="49">
        <f>SUM(N44:N49)</f>
        <v>99031</v>
      </c>
      <c r="O43" s="13"/>
      <c r="P43" s="31">
        <f>SUM(P44:P49)</f>
        <v>99031</v>
      </c>
      <c r="Q43" s="13"/>
      <c r="R43" s="31">
        <f>SUM(R44:R49)</f>
        <v>58827</v>
      </c>
      <c r="S43" s="16">
        <f>SUM(S44:S49)</f>
        <v>55592.88</v>
      </c>
      <c r="T43" s="21">
        <f t="shared" si="2"/>
        <v>94.502320363098562</v>
      </c>
    </row>
    <row r="44" spans="1:20" x14ac:dyDescent="0.2">
      <c r="A44" s="50">
        <v>292006</v>
      </c>
      <c r="B44" s="51" t="s">
        <v>46</v>
      </c>
      <c r="C44" s="31"/>
      <c r="D44" s="13"/>
      <c r="E44" s="32"/>
      <c r="G44" s="31"/>
      <c r="H44" s="21">
        <v>764.3</v>
      </c>
      <c r="I44" s="21"/>
      <c r="J44" s="25">
        <v>765</v>
      </c>
      <c r="K44" s="36">
        <v>765</v>
      </c>
      <c r="L44" s="24">
        <v>1129.75</v>
      </c>
      <c r="N44" s="52">
        <f t="shared" ref="N44:N49" si="3">K44</f>
        <v>765</v>
      </c>
      <c r="O44" s="13"/>
      <c r="P44" s="30">
        <v>765</v>
      </c>
      <c r="Q44" s="13"/>
      <c r="R44" s="30">
        <v>765</v>
      </c>
      <c r="S44" s="13">
        <v>1129.75</v>
      </c>
      <c r="T44" s="21">
        <f t="shared" si="2"/>
        <v>147.6797385620915</v>
      </c>
    </row>
    <row r="45" spans="1:20" x14ac:dyDescent="0.2">
      <c r="A45" s="28">
        <v>292008</v>
      </c>
      <c r="B45" s="23" t="s">
        <v>47</v>
      </c>
      <c r="C45" s="30">
        <v>20000</v>
      </c>
      <c r="D45" s="13"/>
      <c r="E45" s="35">
        <v>20000</v>
      </c>
      <c r="G45" s="30">
        <v>20000</v>
      </c>
      <c r="H45" s="21">
        <v>20056.27</v>
      </c>
      <c r="I45" s="21">
        <f t="shared" si="1"/>
        <v>100.28135</v>
      </c>
      <c r="J45" s="25">
        <v>2000</v>
      </c>
      <c r="K45" s="36">
        <f>J45+G45</f>
        <v>22000</v>
      </c>
      <c r="L45" s="24">
        <v>32791.58</v>
      </c>
      <c r="N45" s="52">
        <f t="shared" si="3"/>
        <v>22000</v>
      </c>
      <c r="O45" s="13"/>
      <c r="P45" s="30">
        <v>22000</v>
      </c>
      <c r="Q45" s="13"/>
      <c r="R45" s="30">
        <v>22000</v>
      </c>
      <c r="S45" s="13">
        <v>33894.019999999997</v>
      </c>
      <c r="T45" s="21">
        <f t="shared" si="2"/>
        <v>154.06372727272725</v>
      </c>
    </row>
    <row r="46" spans="1:20" x14ac:dyDescent="0.2">
      <c r="A46" s="28">
        <v>292012</v>
      </c>
      <c r="B46" s="23" t="s">
        <v>48</v>
      </c>
      <c r="C46" s="30">
        <v>9000</v>
      </c>
      <c r="D46" s="13"/>
      <c r="E46" s="35">
        <v>9000</v>
      </c>
      <c r="G46" s="30">
        <v>9000</v>
      </c>
      <c r="H46" s="21">
        <v>2758.23</v>
      </c>
      <c r="I46" s="21">
        <f t="shared" si="1"/>
        <v>30.647000000000002</v>
      </c>
      <c r="J46" s="13"/>
      <c r="K46" s="36">
        <v>9000</v>
      </c>
      <c r="L46" s="37">
        <v>2768</v>
      </c>
      <c r="N46" s="52">
        <f t="shared" si="3"/>
        <v>9000</v>
      </c>
      <c r="O46" s="13"/>
      <c r="P46" s="30">
        <v>9000</v>
      </c>
      <c r="Q46" s="13"/>
      <c r="R46" s="30">
        <v>9000</v>
      </c>
      <c r="S46" s="13">
        <v>3069.28</v>
      </c>
      <c r="T46" s="21">
        <f t="shared" si="2"/>
        <v>34.103111111111112</v>
      </c>
    </row>
    <row r="47" spans="1:20" x14ac:dyDescent="0.2">
      <c r="A47" s="53">
        <v>292017</v>
      </c>
      <c r="B47" s="54" t="s">
        <v>49</v>
      </c>
      <c r="C47" s="30"/>
      <c r="D47" s="13"/>
      <c r="E47" s="35"/>
      <c r="G47" s="30"/>
      <c r="H47" s="21">
        <v>30265.9</v>
      </c>
      <c r="I47" s="21"/>
      <c r="J47" s="25">
        <v>40320</v>
      </c>
      <c r="K47" s="36">
        <v>40320</v>
      </c>
      <c r="L47" s="37">
        <v>26880</v>
      </c>
      <c r="N47" s="52">
        <f t="shared" si="3"/>
        <v>40320</v>
      </c>
      <c r="O47" s="13"/>
      <c r="P47" s="30">
        <v>40320</v>
      </c>
      <c r="Q47" s="13"/>
      <c r="R47" s="30">
        <v>116</v>
      </c>
      <c r="S47" s="21">
        <v>0</v>
      </c>
      <c r="T47" s="21">
        <f t="shared" si="2"/>
        <v>0</v>
      </c>
    </row>
    <row r="48" spans="1:20" x14ac:dyDescent="0.2">
      <c r="A48" s="53">
        <v>292017</v>
      </c>
      <c r="B48" s="54" t="s">
        <v>50</v>
      </c>
      <c r="C48" s="30"/>
      <c r="D48" s="13"/>
      <c r="E48" s="35"/>
      <c r="G48" s="30"/>
      <c r="H48" s="21"/>
      <c r="I48" s="21"/>
      <c r="J48" s="25">
        <v>16946</v>
      </c>
      <c r="K48" s="36">
        <v>16946</v>
      </c>
      <c r="L48" s="37">
        <v>16945.900000000001</v>
      </c>
      <c r="N48" s="52">
        <f t="shared" si="3"/>
        <v>16946</v>
      </c>
      <c r="O48" s="13"/>
      <c r="P48" s="30">
        <v>16946</v>
      </c>
      <c r="Q48" s="13"/>
      <c r="R48" s="30">
        <v>16946</v>
      </c>
      <c r="S48" s="13">
        <v>16945.900000000001</v>
      </c>
      <c r="T48" s="21">
        <f t="shared" si="2"/>
        <v>99.99940989023959</v>
      </c>
    </row>
    <row r="49" spans="1:21" x14ac:dyDescent="0.2">
      <c r="A49" s="28">
        <v>292027</v>
      </c>
      <c r="B49" s="23" t="s">
        <v>45</v>
      </c>
      <c r="C49" s="30">
        <v>10000</v>
      </c>
      <c r="D49" s="13"/>
      <c r="E49" s="35">
        <v>10000</v>
      </c>
      <c r="G49" s="30">
        <v>10000</v>
      </c>
      <c r="H49" s="21">
        <v>478.11</v>
      </c>
      <c r="I49" s="21">
        <f t="shared" si="1"/>
        <v>4.7811000000000003</v>
      </c>
      <c r="J49" s="13"/>
      <c r="K49" s="36">
        <v>10000</v>
      </c>
      <c r="L49" s="24">
        <v>553.92999999999995</v>
      </c>
      <c r="N49" s="52">
        <f t="shared" si="3"/>
        <v>10000</v>
      </c>
      <c r="O49" s="13"/>
      <c r="P49" s="30">
        <v>10000</v>
      </c>
      <c r="Q49" s="13"/>
      <c r="R49" s="30">
        <v>10000</v>
      </c>
      <c r="S49" s="13">
        <v>553.92999999999995</v>
      </c>
      <c r="T49" s="21">
        <f t="shared" si="2"/>
        <v>5.5392999999999999</v>
      </c>
    </row>
    <row r="50" spans="1:21" x14ac:dyDescent="0.2">
      <c r="A50" s="28"/>
      <c r="B50" s="23"/>
      <c r="C50" s="30"/>
      <c r="D50" s="13"/>
      <c r="E50" s="35"/>
      <c r="F50" s="25"/>
      <c r="G50" s="30"/>
      <c r="H50" s="21"/>
      <c r="I50" s="21"/>
      <c r="J50" s="13"/>
      <c r="K50" s="36"/>
      <c r="L50" s="24"/>
      <c r="O50" s="25"/>
      <c r="Q50" s="13"/>
      <c r="S50" s="13"/>
      <c r="T50" s="21"/>
    </row>
    <row r="51" spans="1:21" x14ac:dyDescent="0.2">
      <c r="A51" s="14">
        <v>300</v>
      </c>
      <c r="B51" s="15" t="s">
        <v>51</v>
      </c>
      <c r="C51" s="31">
        <f>SUM(C52:C78)</f>
        <v>1380421</v>
      </c>
      <c r="D51" s="13"/>
      <c r="E51" s="32">
        <f>SUM(E52:E78)</f>
        <v>1426035</v>
      </c>
      <c r="F51" s="25"/>
      <c r="G51" s="31">
        <f>SUM(G52:G78)</f>
        <v>1425979</v>
      </c>
      <c r="H51" s="18">
        <f>SUM(H52:H78)</f>
        <v>737626.29999999993</v>
      </c>
      <c r="I51" s="21">
        <f t="shared" si="1"/>
        <v>51.727711277655551</v>
      </c>
      <c r="J51" s="13"/>
      <c r="K51" s="33">
        <f>SUM(K52:K78)</f>
        <v>1453393</v>
      </c>
      <c r="L51" s="17">
        <f>SUM(L52:L78)</f>
        <v>1104154.8500000001</v>
      </c>
      <c r="N51" s="55">
        <f>SUM(N52:N78)</f>
        <v>1547412</v>
      </c>
      <c r="O51" s="25"/>
      <c r="P51" s="55">
        <f>SUM(P52:P78)</f>
        <v>1511775</v>
      </c>
      <c r="Q51" s="13"/>
      <c r="R51" s="55">
        <f>SUM(R52:R78)</f>
        <v>1581143</v>
      </c>
      <c r="S51" s="16">
        <f>SUM(S52:S78)</f>
        <v>1581420.6900000002</v>
      </c>
      <c r="T51" s="21">
        <f t="shared" si="2"/>
        <v>100.01756261135142</v>
      </c>
    </row>
    <row r="52" spans="1:21" x14ac:dyDescent="0.2">
      <c r="A52" s="22" t="s">
        <v>52</v>
      </c>
      <c r="B52" s="34" t="s">
        <v>53</v>
      </c>
      <c r="C52" s="30">
        <v>10318</v>
      </c>
      <c r="D52" s="13"/>
      <c r="E52" s="35">
        <v>10318</v>
      </c>
      <c r="F52" s="56">
        <v>10</v>
      </c>
      <c r="G52" s="30">
        <f>E52+F52</f>
        <v>10328</v>
      </c>
      <c r="H52" s="21">
        <v>10327.65</v>
      </c>
      <c r="I52" s="21">
        <f t="shared" si="1"/>
        <v>99.996611154144063</v>
      </c>
      <c r="J52" s="13"/>
      <c r="K52" s="36">
        <v>10328</v>
      </c>
      <c r="L52" s="24">
        <v>10327.65</v>
      </c>
      <c r="N52" s="30">
        <v>10328</v>
      </c>
      <c r="O52" s="25"/>
      <c r="P52" s="30">
        <v>10328</v>
      </c>
      <c r="Q52" s="13"/>
      <c r="R52" s="30">
        <v>10328</v>
      </c>
      <c r="S52" s="13">
        <v>10327.65</v>
      </c>
      <c r="T52" s="21">
        <f t="shared" si="2"/>
        <v>99.996611154144063</v>
      </c>
    </row>
    <row r="53" spans="1:21" x14ac:dyDescent="0.2">
      <c r="A53" s="22" t="s">
        <v>52</v>
      </c>
      <c r="B53" s="34" t="s">
        <v>54</v>
      </c>
      <c r="C53" s="30">
        <v>420</v>
      </c>
      <c r="D53" s="13"/>
      <c r="E53" s="35">
        <v>420</v>
      </c>
      <c r="F53" s="56">
        <v>-78</v>
      </c>
      <c r="G53" s="30">
        <f>E53+F53</f>
        <v>342</v>
      </c>
      <c r="H53" s="21">
        <v>341.93</v>
      </c>
      <c r="I53" s="21">
        <f t="shared" si="1"/>
        <v>99.979532163742689</v>
      </c>
      <c r="J53" s="13"/>
      <c r="K53" s="36">
        <v>342</v>
      </c>
      <c r="L53" s="24">
        <v>341.93</v>
      </c>
      <c r="N53" s="30">
        <v>342</v>
      </c>
      <c r="O53" s="25"/>
      <c r="P53" s="30">
        <v>342</v>
      </c>
      <c r="Q53" s="13"/>
      <c r="R53" s="30">
        <v>342</v>
      </c>
      <c r="S53" s="13">
        <v>341.93</v>
      </c>
      <c r="T53" s="21">
        <f t="shared" si="2"/>
        <v>99.979532163742689</v>
      </c>
    </row>
    <row r="54" spans="1:21" x14ac:dyDescent="0.2">
      <c r="A54" s="22" t="s">
        <v>52</v>
      </c>
      <c r="B54" s="34" t="s">
        <v>55</v>
      </c>
      <c r="C54" s="30">
        <v>100</v>
      </c>
      <c r="D54" s="13"/>
      <c r="E54" s="35">
        <v>100</v>
      </c>
      <c r="F54" s="25"/>
      <c r="G54" s="30">
        <v>100</v>
      </c>
      <c r="H54" s="21">
        <v>76.16</v>
      </c>
      <c r="I54" s="21">
        <f t="shared" si="1"/>
        <v>76.16</v>
      </c>
      <c r="J54" s="13"/>
      <c r="K54" s="36">
        <v>100</v>
      </c>
      <c r="L54" s="24">
        <v>76.16</v>
      </c>
      <c r="N54" s="30">
        <v>100</v>
      </c>
      <c r="O54" s="25"/>
      <c r="P54" s="30">
        <f>N54+O54</f>
        <v>100</v>
      </c>
      <c r="Q54" s="25">
        <v>204</v>
      </c>
      <c r="R54" s="30">
        <f>P54+Q54</f>
        <v>304</v>
      </c>
      <c r="S54" s="13">
        <v>303.51</v>
      </c>
      <c r="T54" s="21">
        <f t="shared" si="2"/>
        <v>99.838815789473685</v>
      </c>
    </row>
    <row r="55" spans="1:21" x14ac:dyDescent="0.2">
      <c r="A55" s="22" t="s">
        <v>52</v>
      </c>
      <c r="B55" s="34" t="s">
        <v>56</v>
      </c>
      <c r="C55" s="30">
        <v>15000</v>
      </c>
      <c r="D55" s="13"/>
      <c r="E55" s="35">
        <v>15000</v>
      </c>
      <c r="F55" s="25"/>
      <c r="G55" s="30">
        <v>15000</v>
      </c>
      <c r="H55" s="21">
        <v>9270.91</v>
      </c>
      <c r="I55" s="21">
        <f t="shared" si="1"/>
        <v>61.806066666666673</v>
      </c>
      <c r="J55" s="13"/>
      <c r="K55" s="36">
        <v>15000</v>
      </c>
      <c r="L55" s="24">
        <v>14369.23</v>
      </c>
      <c r="N55" s="30">
        <v>15000</v>
      </c>
      <c r="O55" s="25">
        <v>4468</v>
      </c>
      <c r="P55" s="30">
        <f>N55+O55</f>
        <v>19468</v>
      </c>
      <c r="Q55" s="57"/>
      <c r="R55" s="30">
        <f>P55+Q55</f>
        <v>19468</v>
      </c>
      <c r="S55" s="13">
        <v>19467.55</v>
      </c>
      <c r="T55" s="21">
        <f t="shared" si="2"/>
        <v>99.997688514485304</v>
      </c>
    </row>
    <row r="56" spans="1:21" x14ac:dyDescent="0.2">
      <c r="A56" s="22" t="s">
        <v>52</v>
      </c>
      <c r="B56" s="34" t="s">
        <v>57</v>
      </c>
      <c r="C56" s="30"/>
      <c r="D56" s="13"/>
      <c r="E56" s="35"/>
      <c r="F56" s="25"/>
      <c r="G56" s="30"/>
      <c r="H56" s="21"/>
      <c r="I56" s="21"/>
      <c r="J56" s="25">
        <v>2540</v>
      </c>
      <c r="K56" s="36">
        <v>2540</v>
      </c>
      <c r="L56" s="24">
        <v>1289.4000000000001</v>
      </c>
      <c r="N56" s="30">
        <v>2540</v>
      </c>
      <c r="O56" s="25">
        <v>-155</v>
      </c>
      <c r="P56" s="30">
        <f>N56+O56</f>
        <v>2385</v>
      </c>
      <c r="Q56" s="57"/>
      <c r="R56" s="30">
        <f>P56+Q56</f>
        <v>2385</v>
      </c>
      <c r="S56" s="13">
        <v>2384.69</v>
      </c>
      <c r="T56" s="21">
        <f t="shared" si="2"/>
        <v>99.987002096436058</v>
      </c>
      <c r="U56" s="58"/>
    </row>
    <row r="57" spans="1:21" x14ac:dyDescent="0.2">
      <c r="A57" s="22" t="s">
        <v>52</v>
      </c>
      <c r="B57" s="34" t="s">
        <v>58</v>
      </c>
      <c r="C57" s="30">
        <v>9800</v>
      </c>
      <c r="D57" s="13"/>
      <c r="E57" s="35">
        <v>9800</v>
      </c>
      <c r="F57" s="25"/>
      <c r="G57" s="30">
        <v>9800</v>
      </c>
      <c r="H57" s="21">
        <v>5070.3999999999996</v>
      </c>
      <c r="I57" s="21">
        <f t="shared" si="1"/>
        <v>51.738775510204086</v>
      </c>
      <c r="J57" s="25">
        <v>609</v>
      </c>
      <c r="K57" s="36">
        <f>J57+G57</f>
        <v>10409</v>
      </c>
      <c r="L57" s="24">
        <v>10409.049999999999</v>
      </c>
      <c r="N57" s="30">
        <f>K57</f>
        <v>10409</v>
      </c>
      <c r="O57" s="25"/>
      <c r="P57" s="30">
        <f>N57</f>
        <v>10409</v>
      </c>
      <c r="Q57" s="25"/>
      <c r="R57" s="30">
        <f>P57</f>
        <v>10409</v>
      </c>
      <c r="S57" s="21">
        <v>10409.049999999999</v>
      </c>
      <c r="T57" s="21">
        <f t="shared" si="2"/>
        <v>100.00048035354018</v>
      </c>
    </row>
    <row r="58" spans="1:21" x14ac:dyDescent="0.2">
      <c r="A58" s="22" t="s">
        <v>52</v>
      </c>
      <c r="B58" s="34" t="s">
        <v>59</v>
      </c>
      <c r="C58" s="30">
        <v>4000</v>
      </c>
      <c r="D58" s="13"/>
      <c r="E58" s="35">
        <v>4000</v>
      </c>
      <c r="F58" s="25"/>
      <c r="G58" s="30">
        <v>4000</v>
      </c>
      <c r="H58" s="21">
        <v>3200</v>
      </c>
      <c r="I58" s="21">
        <f t="shared" si="1"/>
        <v>80</v>
      </c>
      <c r="J58" s="25">
        <v>-800</v>
      </c>
      <c r="K58" s="36">
        <f>G58+J58</f>
        <v>3200</v>
      </c>
      <c r="L58" s="37">
        <v>3200</v>
      </c>
      <c r="N58" s="30">
        <f>K58</f>
        <v>3200</v>
      </c>
      <c r="O58" s="25"/>
      <c r="P58" s="30">
        <f>N58</f>
        <v>3200</v>
      </c>
      <c r="Q58" s="25"/>
      <c r="R58" s="30">
        <f>P58</f>
        <v>3200</v>
      </c>
      <c r="S58" s="21">
        <v>3200</v>
      </c>
      <c r="T58" s="21">
        <f t="shared" si="2"/>
        <v>100</v>
      </c>
    </row>
    <row r="59" spans="1:21" x14ac:dyDescent="0.2">
      <c r="A59" s="22" t="s">
        <v>52</v>
      </c>
      <c r="B59" s="34" t="s">
        <v>60</v>
      </c>
      <c r="C59" s="30">
        <v>2600</v>
      </c>
      <c r="D59" s="13"/>
      <c r="E59" s="35">
        <v>2600</v>
      </c>
      <c r="F59" s="56">
        <v>12</v>
      </c>
      <c r="G59" s="30">
        <f>E59+F59</f>
        <v>2612</v>
      </c>
      <c r="H59" s="21">
        <v>2611.9499999999998</v>
      </c>
      <c r="I59" s="21">
        <f t="shared" si="1"/>
        <v>99.998085758039807</v>
      </c>
      <c r="J59" s="13"/>
      <c r="K59" s="36">
        <v>2612</v>
      </c>
      <c r="L59" s="24">
        <v>2611.9499999999998</v>
      </c>
      <c r="N59" s="30">
        <v>2612</v>
      </c>
      <c r="O59" s="25"/>
      <c r="P59" s="30">
        <v>2612</v>
      </c>
      <c r="Q59" s="25"/>
      <c r="R59" s="30">
        <v>2612</v>
      </c>
      <c r="S59" s="13">
        <v>2611.9499999999998</v>
      </c>
      <c r="T59" s="21">
        <f t="shared" si="2"/>
        <v>99.998085758039807</v>
      </c>
    </row>
    <row r="60" spans="1:21" x14ac:dyDescent="0.2">
      <c r="A60" s="22" t="s">
        <v>52</v>
      </c>
      <c r="B60" s="34" t="s">
        <v>61</v>
      </c>
      <c r="C60" s="30">
        <v>1800</v>
      </c>
      <c r="D60" s="59">
        <v>-634</v>
      </c>
      <c r="E60" s="35">
        <v>1166</v>
      </c>
      <c r="F60" s="25"/>
      <c r="G60" s="30">
        <v>1166</v>
      </c>
      <c r="H60" s="21">
        <v>583</v>
      </c>
      <c r="I60" s="21">
        <f t="shared" si="1"/>
        <v>50</v>
      </c>
      <c r="J60" s="13"/>
      <c r="K60" s="36">
        <v>1166</v>
      </c>
      <c r="L60" s="37">
        <v>776</v>
      </c>
      <c r="M60" s="25">
        <v>-354</v>
      </c>
      <c r="N60" s="40">
        <f>M60+K60</f>
        <v>812</v>
      </c>
      <c r="O60" s="25"/>
      <c r="P60" s="40">
        <f>N60</f>
        <v>812</v>
      </c>
      <c r="Q60" s="25"/>
      <c r="R60" s="40">
        <f>P60</f>
        <v>812</v>
      </c>
      <c r="S60" s="21">
        <v>812</v>
      </c>
      <c r="T60" s="21">
        <f t="shared" si="2"/>
        <v>100</v>
      </c>
    </row>
    <row r="61" spans="1:21" x14ac:dyDescent="0.2">
      <c r="A61" s="22" t="s">
        <v>52</v>
      </c>
      <c r="B61" s="34" t="s">
        <v>62</v>
      </c>
      <c r="C61" s="30">
        <v>1000</v>
      </c>
      <c r="D61" s="13"/>
      <c r="E61" s="35">
        <v>1000</v>
      </c>
      <c r="G61" s="30">
        <v>1000</v>
      </c>
      <c r="H61" s="21">
        <v>611.52</v>
      </c>
      <c r="I61" s="21">
        <f t="shared" si="1"/>
        <v>61.151999999999994</v>
      </c>
      <c r="J61" s="13"/>
      <c r="K61" s="36">
        <v>1000</v>
      </c>
      <c r="L61" s="24">
        <v>1011.36</v>
      </c>
      <c r="M61" s="25"/>
      <c r="N61" s="30">
        <v>1000</v>
      </c>
      <c r="O61" s="25">
        <v>411</v>
      </c>
      <c r="P61" s="30">
        <f>O61+N61</f>
        <v>1411</v>
      </c>
      <c r="Q61" s="57"/>
      <c r="R61" s="30">
        <f>Q61+P61</f>
        <v>1411</v>
      </c>
      <c r="S61" s="21">
        <v>1411.2</v>
      </c>
      <c r="T61" s="21">
        <f t="shared" si="2"/>
        <v>100.01417434443658</v>
      </c>
    </row>
    <row r="62" spans="1:21" x14ac:dyDescent="0.2">
      <c r="A62" s="22" t="s">
        <v>52</v>
      </c>
      <c r="B62" s="34" t="s">
        <v>63</v>
      </c>
      <c r="C62" s="30">
        <v>900</v>
      </c>
      <c r="D62" s="13"/>
      <c r="E62" s="35">
        <v>900</v>
      </c>
      <c r="G62" s="30">
        <v>900</v>
      </c>
      <c r="H62" s="21">
        <v>743.06</v>
      </c>
      <c r="I62" s="21">
        <f t="shared" si="1"/>
        <v>82.562222222222218</v>
      </c>
      <c r="J62" s="13"/>
      <c r="K62" s="36">
        <v>900</v>
      </c>
      <c r="L62" s="24">
        <v>743.06</v>
      </c>
      <c r="M62" s="25"/>
      <c r="N62" s="30">
        <v>900</v>
      </c>
      <c r="O62" s="25">
        <v>-157</v>
      </c>
      <c r="P62" s="30">
        <f>N62+O62</f>
        <v>743</v>
      </c>
      <c r="Q62" s="57"/>
      <c r="R62" s="30">
        <f>P62+Q62</f>
        <v>743</v>
      </c>
      <c r="S62" s="13">
        <v>743.06</v>
      </c>
      <c r="T62" s="21">
        <f t="shared" si="2"/>
        <v>100.00807537012113</v>
      </c>
    </row>
    <row r="63" spans="1:21" x14ac:dyDescent="0.2">
      <c r="A63" s="22" t="s">
        <v>52</v>
      </c>
      <c r="B63" s="34" t="s">
        <v>64</v>
      </c>
      <c r="C63" s="30">
        <v>996000</v>
      </c>
      <c r="D63" s="59">
        <v>46645</v>
      </c>
      <c r="E63" s="35">
        <f>C63+D63</f>
        <v>1042645</v>
      </c>
      <c r="G63" s="30">
        <v>1042645</v>
      </c>
      <c r="H63" s="21">
        <v>521323</v>
      </c>
      <c r="I63" s="21">
        <f t="shared" si="1"/>
        <v>50.000047954960699</v>
      </c>
      <c r="J63" s="25">
        <v>20000</v>
      </c>
      <c r="K63" s="36">
        <f>J63+G63</f>
        <v>1062645</v>
      </c>
      <c r="L63" s="37">
        <v>796984</v>
      </c>
      <c r="M63" s="25">
        <v>7465</v>
      </c>
      <c r="N63" s="40">
        <f>M63+K63</f>
        <v>1070110</v>
      </c>
      <c r="O63" s="25"/>
      <c r="P63" s="40">
        <f>N63+O63</f>
        <v>1070110</v>
      </c>
      <c r="Q63" s="25">
        <v>30695</v>
      </c>
      <c r="R63" s="40">
        <f>P63+Q63</f>
        <v>1100805</v>
      </c>
      <c r="S63" s="21">
        <v>1100805</v>
      </c>
      <c r="T63" s="21">
        <f t="shared" si="2"/>
        <v>100</v>
      </c>
    </row>
    <row r="64" spans="1:21" x14ac:dyDescent="0.2">
      <c r="A64" s="22" t="s">
        <v>52</v>
      </c>
      <c r="B64" s="34" t="s">
        <v>65</v>
      </c>
      <c r="C64" s="30">
        <v>2030</v>
      </c>
      <c r="D64" s="13"/>
      <c r="E64" s="35">
        <v>2030</v>
      </c>
      <c r="G64" s="30">
        <v>2030</v>
      </c>
      <c r="H64" s="21">
        <v>680.6</v>
      </c>
      <c r="I64" s="21">
        <f t="shared" si="1"/>
        <v>33.527093596059117</v>
      </c>
      <c r="J64" s="13"/>
      <c r="K64" s="36">
        <v>2030</v>
      </c>
      <c r="L64" s="37">
        <v>1211.8</v>
      </c>
      <c r="M64" s="25"/>
      <c r="N64" s="40">
        <f>K64</f>
        <v>2030</v>
      </c>
      <c r="O64" s="25"/>
      <c r="P64" s="40">
        <f>N64+O64</f>
        <v>2030</v>
      </c>
      <c r="Q64" s="25">
        <v>-818</v>
      </c>
      <c r="R64" s="40">
        <f>P64+Q64</f>
        <v>1212</v>
      </c>
      <c r="S64" s="21">
        <v>1211.8</v>
      </c>
      <c r="T64" s="21">
        <f t="shared" si="2"/>
        <v>99.983498349834974</v>
      </c>
    </row>
    <row r="65" spans="1:21" x14ac:dyDescent="0.2">
      <c r="A65" s="22" t="s">
        <v>52</v>
      </c>
      <c r="B65" s="34" t="s">
        <v>66</v>
      </c>
      <c r="C65" s="30">
        <v>9000</v>
      </c>
      <c r="D65" s="13"/>
      <c r="E65" s="35">
        <v>9000</v>
      </c>
      <c r="G65" s="30">
        <v>9000</v>
      </c>
      <c r="H65" s="21">
        <v>5288</v>
      </c>
      <c r="I65" s="21">
        <f t="shared" si="1"/>
        <v>58.75555555555556</v>
      </c>
      <c r="J65" s="13"/>
      <c r="K65" s="36">
        <v>9000</v>
      </c>
      <c r="L65" s="24">
        <v>6239.55</v>
      </c>
      <c r="M65" s="25"/>
      <c r="N65" s="40">
        <f>K65</f>
        <v>9000</v>
      </c>
      <c r="O65" s="25"/>
      <c r="P65" s="40">
        <f>N65+O65</f>
        <v>9000</v>
      </c>
      <c r="Q65" s="25">
        <v>-1633</v>
      </c>
      <c r="R65" s="40">
        <f>P65+Q65</f>
        <v>7367</v>
      </c>
      <c r="S65" s="13">
        <v>7367.26</v>
      </c>
      <c r="T65" s="21">
        <f t="shared" si="2"/>
        <v>100.00352925207005</v>
      </c>
    </row>
    <row r="66" spans="1:21" x14ac:dyDescent="0.2">
      <c r="A66" s="22" t="s">
        <v>52</v>
      </c>
      <c r="B66" s="34" t="s">
        <v>67</v>
      </c>
      <c r="C66" s="30">
        <v>6550</v>
      </c>
      <c r="D66" s="13"/>
      <c r="E66" s="35">
        <v>6550</v>
      </c>
      <c r="G66" s="30">
        <v>6550</v>
      </c>
      <c r="H66" s="21">
        <v>4376.7</v>
      </c>
      <c r="I66" s="21">
        <f t="shared" si="1"/>
        <v>66.819847328244279</v>
      </c>
      <c r="J66" s="13"/>
      <c r="K66" s="36">
        <v>6550</v>
      </c>
      <c r="L66" s="37">
        <v>4376.7</v>
      </c>
      <c r="M66" s="60">
        <v>576</v>
      </c>
      <c r="N66" s="61">
        <v>7126</v>
      </c>
      <c r="O66" s="25"/>
      <c r="P66" s="61">
        <v>7126</v>
      </c>
      <c r="Q66" s="25"/>
      <c r="R66" s="61">
        <v>7126</v>
      </c>
      <c r="S66" s="13">
        <v>7126.02</v>
      </c>
      <c r="T66" s="21">
        <f t="shared" si="2"/>
        <v>100.00028066236317</v>
      </c>
    </row>
    <row r="67" spans="1:21" x14ac:dyDescent="0.2">
      <c r="A67" s="22" t="s">
        <v>52</v>
      </c>
      <c r="B67" s="34" t="s">
        <v>68</v>
      </c>
      <c r="C67" s="30">
        <v>17400</v>
      </c>
      <c r="D67" s="59">
        <v>-300</v>
      </c>
      <c r="E67" s="35">
        <v>17100</v>
      </c>
      <c r="G67" s="30">
        <v>17100</v>
      </c>
      <c r="H67" s="21">
        <v>10260</v>
      </c>
      <c r="I67" s="21">
        <f t="shared" si="1"/>
        <v>60</v>
      </c>
      <c r="J67" s="13"/>
      <c r="K67" s="36">
        <v>17100</v>
      </c>
      <c r="L67" s="37">
        <v>10260</v>
      </c>
      <c r="M67" s="25">
        <v>156</v>
      </c>
      <c r="N67" s="40">
        <f>M67+K67</f>
        <v>17256</v>
      </c>
      <c r="O67" s="25"/>
      <c r="P67" s="40">
        <f>N67</f>
        <v>17256</v>
      </c>
      <c r="Q67" s="25"/>
      <c r="R67" s="40">
        <f>P67</f>
        <v>17256</v>
      </c>
      <c r="S67" s="21">
        <v>17256</v>
      </c>
      <c r="T67" s="21">
        <f t="shared" si="2"/>
        <v>100</v>
      </c>
    </row>
    <row r="68" spans="1:21" x14ac:dyDescent="0.2">
      <c r="A68" s="22" t="s">
        <v>52</v>
      </c>
      <c r="B68" s="34" t="s">
        <v>69</v>
      </c>
      <c r="C68" s="30"/>
      <c r="D68" s="59"/>
      <c r="E68" s="35"/>
      <c r="G68" s="30"/>
      <c r="H68" s="21">
        <v>2068</v>
      </c>
      <c r="I68" s="21"/>
      <c r="J68" s="25">
        <v>2068</v>
      </c>
      <c r="K68" s="36">
        <v>2068</v>
      </c>
      <c r="L68" s="37">
        <v>2068</v>
      </c>
      <c r="M68" s="25">
        <v>-6</v>
      </c>
      <c r="N68" s="40">
        <f>M68+K68</f>
        <v>2062</v>
      </c>
      <c r="O68" s="25"/>
      <c r="P68" s="40">
        <f>N68</f>
        <v>2062</v>
      </c>
      <c r="Q68" s="25"/>
      <c r="R68" s="40">
        <f>P68</f>
        <v>2062</v>
      </c>
      <c r="S68" s="13">
        <v>2061.52</v>
      </c>
      <c r="T68" s="21">
        <f t="shared" si="2"/>
        <v>99.976721629485937</v>
      </c>
    </row>
    <row r="69" spans="1:21" x14ac:dyDescent="0.2">
      <c r="A69" s="22" t="s">
        <v>52</v>
      </c>
      <c r="B69" s="34" t="s">
        <v>70</v>
      </c>
      <c r="C69" s="30">
        <v>18000</v>
      </c>
      <c r="D69" s="59">
        <v>-97</v>
      </c>
      <c r="E69" s="35">
        <v>17903</v>
      </c>
      <c r="G69" s="30">
        <v>17903</v>
      </c>
      <c r="H69" s="21">
        <v>8952</v>
      </c>
      <c r="I69" s="21">
        <f t="shared" si="1"/>
        <v>50.002792828017647</v>
      </c>
      <c r="J69" s="13"/>
      <c r="K69" s="36">
        <v>17903</v>
      </c>
      <c r="L69" s="37">
        <v>11935</v>
      </c>
      <c r="M69" s="25">
        <v>-326</v>
      </c>
      <c r="N69" s="40">
        <f>M69+K69</f>
        <v>17577</v>
      </c>
      <c r="O69" s="25"/>
      <c r="P69" s="40">
        <f>N69</f>
        <v>17577</v>
      </c>
      <c r="Q69" s="25"/>
      <c r="R69" s="40">
        <f>P69</f>
        <v>17577</v>
      </c>
      <c r="S69" s="21">
        <v>17577</v>
      </c>
      <c r="T69" s="21">
        <f t="shared" si="2"/>
        <v>100</v>
      </c>
    </row>
    <row r="70" spans="1:21" x14ac:dyDescent="0.2">
      <c r="A70" s="22" t="s">
        <v>52</v>
      </c>
      <c r="B70" s="34" t="s">
        <v>71</v>
      </c>
      <c r="C70" s="30">
        <v>12893</v>
      </c>
      <c r="D70" s="13"/>
      <c r="E70" s="35">
        <v>12893</v>
      </c>
      <c r="G70" s="30">
        <v>12893</v>
      </c>
      <c r="H70" s="21">
        <v>12979.74</v>
      </c>
      <c r="I70" s="21">
        <f t="shared" si="1"/>
        <v>100.67276816877376</v>
      </c>
      <c r="J70" s="13"/>
      <c r="K70" s="36">
        <v>12893</v>
      </c>
      <c r="L70" s="62">
        <v>12979.74</v>
      </c>
      <c r="M70" s="25">
        <v>87</v>
      </c>
      <c r="N70" s="40">
        <f>M70+K70</f>
        <v>12980</v>
      </c>
      <c r="O70" s="25"/>
      <c r="P70" s="40">
        <f>N70</f>
        <v>12980</v>
      </c>
      <c r="Q70" s="25"/>
      <c r="R70" s="40">
        <f>P70</f>
        <v>12980</v>
      </c>
      <c r="S70" s="13">
        <v>12979.74</v>
      </c>
      <c r="T70" s="21">
        <f t="shared" si="2"/>
        <v>99.9979969183359</v>
      </c>
    </row>
    <row r="71" spans="1:21" x14ac:dyDescent="0.2">
      <c r="A71" s="22" t="s">
        <v>52</v>
      </c>
      <c r="B71" s="34" t="s">
        <v>72</v>
      </c>
      <c r="C71" s="30">
        <v>9000</v>
      </c>
      <c r="D71" s="13"/>
      <c r="E71" s="35">
        <v>9000</v>
      </c>
      <c r="G71" s="30">
        <v>9000</v>
      </c>
      <c r="H71" s="21">
        <v>6142.5</v>
      </c>
      <c r="I71" s="21">
        <f t="shared" si="1"/>
        <v>68.25</v>
      </c>
      <c r="J71" s="13"/>
      <c r="K71" s="36">
        <v>9000</v>
      </c>
      <c r="L71" s="62">
        <v>10237.5</v>
      </c>
      <c r="M71" s="25">
        <v>3285</v>
      </c>
      <c r="N71" s="40">
        <f>M71+K71</f>
        <v>12285</v>
      </c>
      <c r="O71" s="25"/>
      <c r="P71" s="40">
        <f>N71</f>
        <v>12285</v>
      </c>
      <c r="Q71" s="25"/>
      <c r="R71" s="40">
        <f>P71</f>
        <v>12285</v>
      </c>
      <c r="S71" s="21">
        <v>12285</v>
      </c>
      <c r="T71" s="21">
        <f t="shared" si="2"/>
        <v>100</v>
      </c>
    </row>
    <row r="72" spans="1:21" x14ac:dyDescent="0.2">
      <c r="A72" s="22" t="s">
        <v>52</v>
      </c>
      <c r="B72" s="34" t="s">
        <v>73</v>
      </c>
      <c r="C72" s="30"/>
      <c r="D72" s="13"/>
      <c r="E72" s="35"/>
      <c r="G72" s="30"/>
      <c r="H72" s="21"/>
      <c r="I72" s="21"/>
      <c r="J72" s="13"/>
      <c r="K72" s="36"/>
      <c r="L72" s="62"/>
      <c r="M72" s="25">
        <v>80000</v>
      </c>
      <c r="N72" s="40">
        <v>80000</v>
      </c>
      <c r="O72" s="25"/>
      <c r="P72" s="40">
        <v>80000</v>
      </c>
      <c r="Q72" s="25"/>
      <c r="R72" s="40">
        <v>80000</v>
      </c>
      <c r="S72" s="21">
        <v>80000</v>
      </c>
      <c r="T72" s="21">
        <f t="shared" ref="T72:T134" si="4">S72/R72*100</f>
        <v>100</v>
      </c>
    </row>
    <row r="73" spans="1:21" x14ac:dyDescent="0.2">
      <c r="A73" s="22" t="s">
        <v>52</v>
      </c>
      <c r="B73" s="34" t="s">
        <v>74</v>
      </c>
      <c r="C73" s="63">
        <v>5000</v>
      </c>
      <c r="D73" s="13"/>
      <c r="E73" s="64">
        <v>5000</v>
      </c>
      <c r="G73" s="63">
        <v>5000</v>
      </c>
      <c r="H73" s="21">
        <v>3414</v>
      </c>
      <c r="I73" s="21">
        <f t="shared" si="1"/>
        <v>68.28</v>
      </c>
      <c r="J73" s="13"/>
      <c r="K73" s="65">
        <v>5000</v>
      </c>
      <c r="L73" s="37">
        <v>3454</v>
      </c>
      <c r="M73" s="25"/>
      <c r="N73" s="40">
        <f>K73</f>
        <v>5000</v>
      </c>
      <c r="O73" s="25"/>
      <c r="P73" s="40">
        <f>N73+O73</f>
        <v>5000</v>
      </c>
      <c r="Q73" s="25">
        <v>716</v>
      </c>
      <c r="R73" s="40">
        <f>P73+Q73</f>
        <v>5716</v>
      </c>
      <c r="S73" s="21">
        <v>5715.9</v>
      </c>
      <c r="T73" s="21">
        <f t="shared" si="4"/>
        <v>99.998250524842533</v>
      </c>
    </row>
    <row r="74" spans="1:21" x14ac:dyDescent="0.2">
      <c r="A74" s="22" t="s">
        <v>52</v>
      </c>
      <c r="B74" s="34" t="s">
        <v>75</v>
      </c>
      <c r="C74" s="30">
        <v>255360</v>
      </c>
      <c r="D74" s="13"/>
      <c r="E74" s="35">
        <v>255360</v>
      </c>
      <c r="G74" s="30">
        <v>255360</v>
      </c>
      <c r="H74" s="21">
        <v>127680</v>
      </c>
      <c r="I74" s="21">
        <f t="shared" si="1"/>
        <v>50</v>
      </c>
      <c r="J74" s="25"/>
      <c r="K74" s="36">
        <f>J74+G74</f>
        <v>255360</v>
      </c>
      <c r="L74" s="37">
        <v>191520</v>
      </c>
      <c r="M74" s="25"/>
      <c r="N74" s="40">
        <f>K74</f>
        <v>255360</v>
      </c>
      <c r="O74" s="25">
        <v>-40204</v>
      </c>
      <c r="P74" s="40">
        <f>N74+O74</f>
        <v>215156</v>
      </c>
      <c r="Q74" s="57"/>
      <c r="R74" s="40">
        <v>255360</v>
      </c>
      <c r="S74" s="21">
        <v>255360</v>
      </c>
      <c r="T74" s="21">
        <f t="shared" si="4"/>
        <v>100</v>
      </c>
    </row>
    <row r="75" spans="1:21" x14ac:dyDescent="0.2">
      <c r="A75" s="22" t="s">
        <v>52</v>
      </c>
      <c r="B75" s="34" t="s">
        <v>76</v>
      </c>
      <c r="C75" s="30"/>
      <c r="D75" s="13"/>
      <c r="E75" s="35"/>
      <c r="G75" s="30"/>
      <c r="H75" s="21"/>
      <c r="I75" s="21"/>
      <c r="J75" s="25"/>
      <c r="K75" s="36"/>
      <c r="L75" s="37">
        <v>2298</v>
      </c>
      <c r="M75" s="25">
        <v>3136</v>
      </c>
      <c r="N75" s="13">
        <v>3136</v>
      </c>
      <c r="O75" s="25"/>
      <c r="P75" s="13">
        <v>3136</v>
      </c>
      <c r="Q75" s="13"/>
      <c r="R75" s="13">
        <v>3136</v>
      </c>
      <c r="S75" s="21">
        <v>3136</v>
      </c>
      <c r="T75" s="21">
        <f t="shared" si="4"/>
        <v>100</v>
      </c>
    </row>
    <row r="76" spans="1:21" x14ac:dyDescent="0.2">
      <c r="A76" s="22" t="s">
        <v>52</v>
      </c>
      <c r="B76" s="34" t="s">
        <v>77</v>
      </c>
      <c r="C76" s="30"/>
      <c r="D76" s="13"/>
      <c r="E76" s="35"/>
      <c r="G76" s="30"/>
      <c r="H76" s="21"/>
      <c r="I76" s="21"/>
      <c r="J76" s="25">
        <v>2997</v>
      </c>
      <c r="K76" s="36">
        <v>2997</v>
      </c>
      <c r="L76" s="37">
        <v>2997</v>
      </c>
      <c r="N76" s="40">
        <f>K76</f>
        <v>2997</v>
      </c>
      <c r="O76" s="25"/>
      <c r="P76" s="40">
        <f>N76</f>
        <v>2997</v>
      </c>
      <c r="Q76" s="13"/>
      <c r="R76" s="40">
        <f>P76</f>
        <v>2997</v>
      </c>
      <c r="S76" s="21">
        <v>2997</v>
      </c>
      <c r="T76" s="21">
        <f t="shared" si="4"/>
        <v>100</v>
      </c>
    </row>
    <row r="77" spans="1:21" x14ac:dyDescent="0.2">
      <c r="A77" s="22" t="s">
        <v>52</v>
      </c>
      <c r="B77" s="34" t="s">
        <v>78</v>
      </c>
      <c r="C77" s="30"/>
      <c r="D77" s="13"/>
      <c r="E77" s="35"/>
      <c r="G77" s="30"/>
      <c r="H77" s="21"/>
      <c r="I77" s="21"/>
      <c r="J77" s="25"/>
      <c r="K77" s="36"/>
      <c r="L77" s="37"/>
      <c r="N77" s="40"/>
      <c r="O77" s="25"/>
      <c r="P77" s="40"/>
      <c r="Q77" s="13"/>
      <c r="R77" s="40"/>
      <c r="S77" s="13">
        <v>279.51</v>
      </c>
      <c r="T77" s="21"/>
    </row>
    <row r="78" spans="1:21" x14ac:dyDescent="0.2">
      <c r="A78" s="22" t="s">
        <v>52</v>
      </c>
      <c r="B78" s="34" t="s">
        <v>79</v>
      </c>
      <c r="C78" s="30">
        <v>3250</v>
      </c>
      <c r="D78" s="13"/>
      <c r="E78" s="35">
        <v>3250</v>
      </c>
      <c r="G78" s="30">
        <v>3250</v>
      </c>
      <c r="H78" s="21">
        <v>1625.18</v>
      </c>
      <c r="I78" s="21">
        <f t="shared" si="1"/>
        <v>50.005538461538471</v>
      </c>
      <c r="J78" s="13"/>
      <c r="K78" s="36">
        <v>3250</v>
      </c>
      <c r="L78" s="24">
        <v>2437.77</v>
      </c>
      <c r="N78" s="40">
        <f>K78</f>
        <v>3250</v>
      </c>
      <c r="O78" s="25"/>
      <c r="P78" s="40">
        <f>N78</f>
        <v>3250</v>
      </c>
      <c r="Q78" s="13"/>
      <c r="R78" s="40">
        <f>P78</f>
        <v>3250</v>
      </c>
      <c r="S78" s="13">
        <v>3250.35</v>
      </c>
      <c r="T78" s="21">
        <f t="shared" si="4"/>
        <v>100.01076923076924</v>
      </c>
    </row>
    <row r="79" spans="1:21" x14ac:dyDescent="0.2">
      <c r="A79" s="28"/>
      <c r="B79" s="23"/>
      <c r="C79" s="30"/>
      <c r="D79" s="13"/>
      <c r="E79" s="35"/>
      <c r="G79" s="30"/>
      <c r="H79" s="21"/>
      <c r="I79" s="21"/>
      <c r="J79" s="13"/>
      <c r="K79" s="36"/>
      <c r="L79" s="24"/>
      <c r="O79" s="25"/>
      <c r="Q79" s="13"/>
      <c r="S79" s="13"/>
      <c r="T79" s="21"/>
    </row>
    <row r="80" spans="1:21" x14ac:dyDescent="0.2">
      <c r="A80" s="22"/>
      <c r="B80" s="15" t="s">
        <v>80</v>
      </c>
      <c r="C80" s="31">
        <f>C7+C10+C13+C23+C32+C40+C43+C51</f>
        <v>5594188</v>
      </c>
      <c r="D80" s="13"/>
      <c r="E80" s="32">
        <f>E7+E10+E13+E23+E32+E40+E43+E51</f>
        <v>5639802</v>
      </c>
      <c r="G80" s="31">
        <f>G7+G10+G13+G23+G32+G40+G43+G51</f>
        <v>5639746</v>
      </c>
      <c r="H80" s="18">
        <f>H7+H10+H13+H23+H32+H40+H43+H51</f>
        <v>3055830.5799999996</v>
      </c>
      <c r="I80" s="21">
        <f t="shared" ref="I80:I145" si="5">H80/G80*100</f>
        <v>54.18383345632941</v>
      </c>
      <c r="J80" s="61"/>
      <c r="K80" s="33">
        <f>K7+K10+K13+K23+K32+K40+K43+K51</f>
        <v>5775248</v>
      </c>
      <c r="L80" s="66">
        <f>L7+L10+L13+L23+L32+L40+L43+L51</f>
        <v>4524511.6099999994</v>
      </c>
      <c r="N80" s="55">
        <f>N7+N10+N13+N23+N32+N40+N43+N51</f>
        <v>5876267</v>
      </c>
      <c r="O80" s="25"/>
      <c r="P80" s="55">
        <f>P7+P10+P13+P23+P32+P40+P43+P51</f>
        <v>5840630</v>
      </c>
      <c r="Q80" s="13"/>
      <c r="R80" s="55">
        <f>R7+R10+R13+R23+R32+R40+R43+R51</f>
        <v>5869794</v>
      </c>
      <c r="S80" s="16">
        <f>S51+S43+S40+S32+S23+S13+S10+S7</f>
        <v>5982365.0700000003</v>
      </c>
      <c r="T80" s="21">
        <f t="shared" si="4"/>
        <v>101.91780273719999</v>
      </c>
      <c r="U80" s="67"/>
    </row>
    <row r="81" spans="1:20" x14ac:dyDescent="0.2">
      <c r="A81" s="41"/>
      <c r="B81" s="23"/>
      <c r="D81" s="13"/>
      <c r="E81" s="24"/>
      <c r="G81" s="13"/>
      <c r="H81" s="21"/>
      <c r="I81" s="21"/>
      <c r="J81" s="13"/>
      <c r="K81" s="26"/>
      <c r="L81" s="24"/>
      <c r="O81" s="25"/>
      <c r="Q81" s="13"/>
      <c r="S81" s="13"/>
      <c r="T81" s="21"/>
    </row>
    <row r="82" spans="1:20" x14ac:dyDescent="0.2">
      <c r="A82" s="68" t="s">
        <v>81</v>
      </c>
      <c r="B82" s="69"/>
      <c r="D82" s="13"/>
      <c r="E82" s="24"/>
      <c r="G82" s="13"/>
      <c r="H82" s="21"/>
      <c r="I82" s="21"/>
      <c r="J82" s="13"/>
      <c r="K82" s="26"/>
      <c r="L82" s="24"/>
      <c r="O82" s="25"/>
      <c r="Q82" s="13"/>
      <c r="S82" s="13"/>
      <c r="T82" s="21"/>
    </row>
    <row r="83" spans="1:20" x14ac:dyDescent="0.2">
      <c r="A83" s="70"/>
      <c r="B83" s="15"/>
      <c r="D83" s="13"/>
      <c r="E83" s="24"/>
      <c r="G83" s="13"/>
      <c r="H83" s="21"/>
      <c r="I83" s="21"/>
      <c r="J83" s="13"/>
      <c r="K83" s="26"/>
      <c r="L83" s="24"/>
      <c r="O83" s="25"/>
      <c r="Q83" s="13"/>
      <c r="S83" s="13"/>
      <c r="T83" s="21"/>
    </row>
    <row r="84" spans="1:20" x14ac:dyDescent="0.2">
      <c r="A84" s="14">
        <v>233</v>
      </c>
      <c r="B84" s="15" t="s">
        <v>82</v>
      </c>
      <c r="C84" s="13">
        <f>+C89</f>
        <v>0</v>
      </c>
      <c r="D84" s="13"/>
      <c r="E84" s="24">
        <v>0</v>
      </c>
      <c r="G84" s="16">
        <f>SUM(G85:G86)</f>
        <v>44265</v>
      </c>
      <c r="H84" s="18">
        <f>SUM(H85:H86)</f>
        <v>47338.09</v>
      </c>
      <c r="I84" s="21">
        <f t="shared" si="5"/>
        <v>106.94248277420083</v>
      </c>
      <c r="J84" s="13"/>
      <c r="K84" s="19">
        <f>SUM(K85:K86)</f>
        <v>47339</v>
      </c>
      <c r="L84" s="17">
        <f>SUM(L85:L87)</f>
        <v>47338.09</v>
      </c>
      <c r="N84" s="16">
        <f>SUM(N85:N87)</f>
        <v>47339</v>
      </c>
      <c r="O84" s="25"/>
      <c r="P84" s="16">
        <f>SUM(P85:P87)</f>
        <v>47339</v>
      </c>
      <c r="Q84" s="13"/>
      <c r="R84" s="16">
        <f>SUM(R85:R87)</f>
        <v>47339</v>
      </c>
      <c r="S84" s="16">
        <f>SUM(S85:S86)</f>
        <v>47338.09</v>
      </c>
      <c r="T84" s="21">
        <f t="shared" si="4"/>
        <v>99.998077694923836</v>
      </c>
    </row>
    <row r="85" spans="1:20" x14ac:dyDescent="0.2">
      <c r="A85" s="22" t="s">
        <v>83</v>
      </c>
      <c r="B85" s="34" t="s">
        <v>82</v>
      </c>
      <c r="D85" s="13"/>
      <c r="E85" s="24"/>
      <c r="F85" s="25"/>
      <c r="G85" s="13"/>
      <c r="H85" s="21">
        <v>3073.09</v>
      </c>
      <c r="I85" s="21"/>
      <c r="J85" s="25">
        <v>3074</v>
      </c>
      <c r="K85" s="26">
        <v>3074</v>
      </c>
      <c r="L85" s="24">
        <v>3073.09</v>
      </c>
      <c r="N85" s="13">
        <f>K85</f>
        <v>3074</v>
      </c>
      <c r="O85" s="25"/>
      <c r="P85" s="13">
        <f>N85</f>
        <v>3074</v>
      </c>
      <c r="Q85" s="13"/>
      <c r="R85" s="13">
        <f>P85</f>
        <v>3074</v>
      </c>
      <c r="S85" s="13">
        <v>3073.09</v>
      </c>
      <c r="T85" s="21">
        <f t="shared" si="4"/>
        <v>99.970396877033181</v>
      </c>
    </row>
    <row r="86" spans="1:20" x14ac:dyDescent="0.2">
      <c r="A86" s="22" t="s">
        <v>83</v>
      </c>
      <c r="B86" s="34" t="s">
        <v>84</v>
      </c>
      <c r="D86" s="13"/>
      <c r="E86" s="24"/>
      <c r="F86" s="56">
        <v>44265</v>
      </c>
      <c r="G86" s="56">
        <v>44265</v>
      </c>
      <c r="H86" s="21">
        <v>44265</v>
      </c>
      <c r="I86" s="21">
        <f t="shared" si="5"/>
        <v>100</v>
      </c>
      <c r="J86" s="13"/>
      <c r="K86" s="71">
        <v>44265</v>
      </c>
      <c r="L86" s="37">
        <v>44265</v>
      </c>
      <c r="N86" s="13">
        <f>K86</f>
        <v>44265</v>
      </c>
      <c r="O86" s="25"/>
      <c r="P86" s="13">
        <f>N86</f>
        <v>44265</v>
      </c>
      <c r="Q86" s="13"/>
      <c r="R86" s="13">
        <f>P86</f>
        <v>44265</v>
      </c>
      <c r="S86" s="21">
        <v>44265</v>
      </c>
      <c r="T86" s="21">
        <f t="shared" si="4"/>
        <v>100</v>
      </c>
    </row>
    <row r="87" spans="1:20" x14ac:dyDescent="0.2">
      <c r="A87" s="22"/>
      <c r="B87" s="34"/>
      <c r="D87" s="13"/>
      <c r="E87" s="24"/>
      <c r="F87" s="25"/>
      <c r="G87" s="13"/>
      <c r="H87" s="21"/>
      <c r="I87" s="21"/>
      <c r="J87" s="13"/>
      <c r="K87" s="26"/>
      <c r="L87" s="24"/>
      <c r="O87" s="25"/>
      <c r="Q87" s="13"/>
      <c r="S87" s="13"/>
      <c r="T87" s="21"/>
    </row>
    <row r="88" spans="1:20" x14ac:dyDescent="0.2">
      <c r="A88" s="22"/>
      <c r="B88" s="34"/>
      <c r="D88" s="13"/>
      <c r="E88" s="24"/>
      <c r="F88" s="25"/>
      <c r="G88" s="13"/>
      <c r="H88" s="21"/>
      <c r="I88" s="21"/>
      <c r="J88" s="13"/>
      <c r="K88" s="26"/>
      <c r="L88" s="24"/>
      <c r="O88" s="25"/>
      <c r="Q88" s="13"/>
      <c r="S88" s="13"/>
      <c r="T88" s="21"/>
    </row>
    <row r="89" spans="1:20" x14ac:dyDescent="0.2">
      <c r="A89" s="14">
        <v>322</v>
      </c>
      <c r="B89" s="15" t="s">
        <v>85</v>
      </c>
      <c r="C89" s="13">
        <v>0</v>
      </c>
      <c r="D89" s="13"/>
      <c r="E89" s="17">
        <f>SUM(E90:E91)</f>
        <v>200000</v>
      </c>
      <c r="F89" s="25"/>
      <c r="G89" s="16">
        <f>SUM(G90:G92)</f>
        <v>260000</v>
      </c>
      <c r="H89" s="18">
        <f>SUM(H90:H92)</f>
        <v>60000</v>
      </c>
      <c r="I89" s="21">
        <f t="shared" si="5"/>
        <v>23.076923076923077</v>
      </c>
      <c r="J89" s="13"/>
      <c r="K89" s="19">
        <f>SUM(K90:K93)</f>
        <v>105700</v>
      </c>
      <c r="L89" s="72">
        <f>SUM(L90:L93)</f>
        <v>60000</v>
      </c>
      <c r="N89" s="16">
        <f>SUM(N90:N93)</f>
        <v>105700</v>
      </c>
      <c r="O89" s="25"/>
      <c r="P89" s="16">
        <f>SUM(P90:P93)</f>
        <v>100000</v>
      </c>
      <c r="Q89" s="13"/>
      <c r="R89" s="16">
        <f>SUM(R90:R93)</f>
        <v>100000</v>
      </c>
      <c r="S89" s="18">
        <f>SUM(S90:S93)</f>
        <v>100000</v>
      </c>
      <c r="T89" s="21">
        <f t="shared" si="4"/>
        <v>100</v>
      </c>
    </row>
    <row r="90" spans="1:20" ht="12.75" customHeight="1" x14ac:dyDescent="0.2">
      <c r="A90" s="22" t="s">
        <v>86</v>
      </c>
      <c r="B90" s="51" t="s">
        <v>87</v>
      </c>
      <c r="D90" s="59">
        <v>40000</v>
      </c>
      <c r="E90" s="24">
        <v>40000</v>
      </c>
      <c r="F90" s="25"/>
      <c r="G90" s="13">
        <v>40000</v>
      </c>
      <c r="H90" s="21">
        <v>0</v>
      </c>
      <c r="I90" s="21">
        <f t="shared" si="5"/>
        <v>0</v>
      </c>
      <c r="J90" s="13"/>
      <c r="K90" s="26">
        <v>40000</v>
      </c>
      <c r="L90" s="24">
        <v>0</v>
      </c>
      <c r="N90" s="13">
        <f>K90</f>
        <v>40000</v>
      </c>
      <c r="O90" s="25"/>
      <c r="P90" s="13">
        <f>N90</f>
        <v>40000</v>
      </c>
      <c r="Q90" s="13"/>
      <c r="R90" s="13">
        <f>P90</f>
        <v>40000</v>
      </c>
      <c r="S90" s="21">
        <v>40000</v>
      </c>
      <c r="T90" s="21">
        <f t="shared" si="4"/>
        <v>100</v>
      </c>
    </row>
    <row r="91" spans="1:20" ht="14.25" customHeight="1" x14ac:dyDescent="0.2">
      <c r="A91" s="22" t="s">
        <v>86</v>
      </c>
      <c r="B91" s="51" t="s">
        <v>88</v>
      </c>
      <c r="C91" s="41"/>
      <c r="D91" s="73">
        <v>160000</v>
      </c>
      <c r="E91" s="74">
        <v>160000</v>
      </c>
      <c r="F91" s="25"/>
      <c r="G91" s="41">
        <v>160000</v>
      </c>
      <c r="H91" s="21">
        <v>0</v>
      </c>
      <c r="I91" s="21">
        <f t="shared" si="5"/>
        <v>0</v>
      </c>
      <c r="J91" s="25">
        <v>-160000</v>
      </c>
      <c r="K91" s="71">
        <v>0</v>
      </c>
      <c r="L91" s="24">
        <v>0</v>
      </c>
      <c r="N91" s="21">
        <f>K91</f>
        <v>0</v>
      </c>
      <c r="O91" s="25"/>
      <c r="P91" s="21">
        <f>M91</f>
        <v>0</v>
      </c>
      <c r="Q91" s="13"/>
      <c r="R91" s="40">
        <f>O91</f>
        <v>0</v>
      </c>
      <c r="S91" s="13">
        <v>0</v>
      </c>
      <c r="T91" s="21"/>
    </row>
    <row r="92" spans="1:20" ht="12" customHeight="1" x14ac:dyDescent="0.2">
      <c r="A92" s="22" t="s">
        <v>86</v>
      </c>
      <c r="B92" s="51" t="s">
        <v>89</v>
      </c>
      <c r="C92" s="41"/>
      <c r="D92" s="73"/>
      <c r="E92" s="74"/>
      <c r="F92" s="56">
        <v>60000</v>
      </c>
      <c r="G92" s="41">
        <v>60000</v>
      </c>
      <c r="H92" s="21">
        <v>60000</v>
      </c>
      <c r="I92" s="21">
        <f t="shared" si="5"/>
        <v>100</v>
      </c>
      <c r="J92" s="13"/>
      <c r="K92" s="71">
        <v>60000</v>
      </c>
      <c r="L92" s="37">
        <v>60000</v>
      </c>
      <c r="N92" s="13">
        <f>K92</f>
        <v>60000</v>
      </c>
      <c r="O92" s="25"/>
      <c r="P92" s="13">
        <f>N92</f>
        <v>60000</v>
      </c>
      <c r="Q92" s="13"/>
      <c r="R92" s="13">
        <f>P92</f>
        <v>60000</v>
      </c>
      <c r="S92" s="21">
        <v>60000</v>
      </c>
      <c r="T92" s="21">
        <f t="shared" si="4"/>
        <v>100</v>
      </c>
    </row>
    <row r="93" spans="1:20" ht="11.25" customHeight="1" x14ac:dyDescent="0.2">
      <c r="A93" s="22" t="s">
        <v>90</v>
      </c>
      <c r="B93" s="51" t="s">
        <v>91</v>
      </c>
      <c r="C93" s="41"/>
      <c r="D93" s="73"/>
      <c r="E93" s="75"/>
      <c r="F93" s="76"/>
      <c r="G93" s="41"/>
      <c r="H93" s="21"/>
      <c r="I93" s="21"/>
      <c r="J93" s="25">
        <v>5700</v>
      </c>
      <c r="K93" s="71">
        <f>J93</f>
        <v>5700</v>
      </c>
      <c r="L93" s="24">
        <v>0</v>
      </c>
      <c r="N93" s="13">
        <f>K93</f>
        <v>5700</v>
      </c>
      <c r="O93" s="25">
        <v>-5700</v>
      </c>
      <c r="P93" s="13">
        <f>N93+O93</f>
        <v>0</v>
      </c>
      <c r="Q93" s="57"/>
      <c r="R93" s="13">
        <f>P93+Q93</f>
        <v>0</v>
      </c>
      <c r="S93" s="13"/>
      <c r="T93" s="21"/>
    </row>
    <row r="94" spans="1:20" ht="17.25" customHeight="1" x14ac:dyDescent="0.2">
      <c r="A94" s="22"/>
      <c r="B94" s="51"/>
      <c r="D94" s="13"/>
      <c r="E94" s="24"/>
      <c r="G94" s="13"/>
      <c r="H94" s="21"/>
      <c r="I94" s="21"/>
      <c r="J94" s="13"/>
      <c r="K94" s="26"/>
      <c r="L94" s="24"/>
      <c r="N94" s="21"/>
      <c r="O94" s="25"/>
      <c r="P94" s="21"/>
      <c r="Q94" s="13"/>
      <c r="R94" s="21"/>
      <c r="S94" s="13"/>
      <c r="T94" s="21"/>
    </row>
    <row r="95" spans="1:20" x14ac:dyDescent="0.2">
      <c r="A95" s="22"/>
      <c r="B95" s="69" t="s">
        <v>92</v>
      </c>
      <c r="C95" s="16">
        <f>C84+C89</f>
        <v>0</v>
      </c>
      <c r="D95" s="13"/>
      <c r="E95" s="17">
        <f>E84+E89</f>
        <v>200000</v>
      </c>
      <c r="G95" s="16">
        <f>G84+G89</f>
        <v>304265</v>
      </c>
      <c r="H95" s="18">
        <f>H84+H89</f>
        <v>107338.09</v>
      </c>
      <c r="I95" s="21">
        <f t="shared" si="5"/>
        <v>35.277830180927808</v>
      </c>
      <c r="J95" s="13"/>
      <c r="K95" s="19">
        <f>K84+K89</f>
        <v>153039</v>
      </c>
      <c r="L95" s="72">
        <f>L84+L89</f>
        <v>107338.09</v>
      </c>
      <c r="N95" s="16">
        <f>N89+N84</f>
        <v>153039</v>
      </c>
      <c r="O95" s="25"/>
      <c r="P95" s="16">
        <f>P89+P84</f>
        <v>147339</v>
      </c>
      <c r="Q95" s="13"/>
      <c r="R95" s="16">
        <f>R89+R84</f>
        <v>147339</v>
      </c>
      <c r="S95" s="18">
        <f>S89+S84</f>
        <v>147338.09</v>
      </c>
      <c r="T95" s="21">
        <f t="shared" si="4"/>
        <v>99.999382376695905</v>
      </c>
    </row>
    <row r="96" spans="1:20" x14ac:dyDescent="0.2">
      <c r="A96" s="41"/>
      <c r="B96" s="23"/>
      <c r="D96" s="13"/>
      <c r="E96" s="24"/>
      <c r="G96" s="13"/>
      <c r="H96" s="21"/>
      <c r="I96" s="21"/>
      <c r="J96" s="13"/>
      <c r="K96" s="26"/>
      <c r="L96" s="24"/>
      <c r="O96" s="13"/>
      <c r="Q96" s="13"/>
      <c r="S96" s="13"/>
      <c r="T96" s="21"/>
    </row>
    <row r="97" spans="1:20" x14ac:dyDescent="0.2">
      <c r="A97" s="77" t="s">
        <v>93</v>
      </c>
      <c r="B97" s="34"/>
      <c r="D97" s="13"/>
      <c r="E97" s="24"/>
      <c r="G97" s="13"/>
      <c r="H97" s="21"/>
      <c r="I97" s="21"/>
      <c r="J97" s="13"/>
      <c r="K97" s="26"/>
      <c r="L97" s="24"/>
      <c r="O97" s="13"/>
      <c r="Q97" s="13"/>
      <c r="S97" s="13"/>
      <c r="T97" s="21"/>
    </row>
    <row r="98" spans="1:20" x14ac:dyDescent="0.2">
      <c r="A98" s="41"/>
      <c r="B98" s="23"/>
      <c r="D98" s="13"/>
      <c r="E98" s="24"/>
      <c r="G98" s="13"/>
      <c r="H98" s="21"/>
      <c r="I98" s="21"/>
      <c r="J98" s="13"/>
      <c r="K98" s="26"/>
      <c r="L98" s="24"/>
      <c r="O98" s="13"/>
      <c r="Q98" s="13"/>
      <c r="S98" s="13"/>
      <c r="T98" s="21"/>
    </row>
    <row r="99" spans="1:20" x14ac:dyDescent="0.2">
      <c r="A99" s="14" t="s">
        <v>94</v>
      </c>
      <c r="B99" s="15" t="s">
        <v>95</v>
      </c>
      <c r="C99" s="55">
        <f>C100+C101+C102+C158</f>
        <v>645639</v>
      </c>
      <c r="D99" s="13"/>
      <c r="E99" s="78">
        <f>E100+E101+E102+E158</f>
        <v>672639</v>
      </c>
      <c r="G99" s="55">
        <f>G100+G101+G102+G158</f>
        <v>710139</v>
      </c>
      <c r="H99" s="18">
        <f>H100+H101+H102+H158</f>
        <v>279908.64999999997</v>
      </c>
      <c r="I99" s="21">
        <f t="shared" si="5"/>
        <v>39.416036860389298</v>
      </c>
      <c r="J99" s="13"/>
      <c r="K99" s="79">
        <f>K100+K101+K102+K158</f>
        <v>650339</v>
      </c>
      <c r="L99" s="72">
        <f>L100+L101+L102+L158</f>
        <v>400939.46</v>
      </c>
      <c r="N99" s="55">
        <f>N100+N101+N102+N158</f>
        <v>649781</v>
      </c>
      <c r="O99" s="13"/>
      <c r="P99" s="55">
        <f>P100+P101+P102+P158</f>
        <v>649781</v>
      </c>
      <c r="Q99" s="13"/>
      <c r="R99" s="55">
        <f>R100+R101+R102+R158</f>
        <v>649781</v>
      </c>
      <c r="S99" s="18">
        <f>S100+S101+S102+S158</f>
        <v>574570.78999999992</v>
      </c>
      <c r="T99" s="21">
        <f t="shared" si="4"/>
        <v>88.425298677554423</v>
      </c>
    </row>
    <row r="100" spans="1:20" x14ac:dyDescent="0.2">
      <c r="A100" s="22" t="s">
        <v>96</v>
      </c>
      <c r="B100" s="34" t="s">
        <v>97</v>
      </c>
      <c r="C100" s="30">
        <v>283250</v>
      </c>
      <c r="D100" s="59">
        <v>20000</v>
      </c>
      <c r="E100" s="35">
        <v>303250</v>
      </c>
      <c r="G100" s="30">
        <v>303250</v>
      </c>
      <c r="H100" s="21">
        <v>128631.03</v>
      </c>
      <c r="I100" s="21">
        <f t="shared" si="5"/>
        <v>42.417487221764219</v>
      </c>
      <c r="J100" s="13"/>
      <c r="K100" s="36">
        <v>303250</v>
      </c>
      <c r="L100" s="37">
        <v>197849</v>
      </c>
      <c r="N100" s="30">
        <v>303250</v>
      </c>
      <c r="O100" s="13"/>
      <c r="P100" s="30">
        <v>303250</v>
      </c>
      <c r="Q100" s="13"/>
      <c r="R100" s="30">
        <v>303250</v>
      </c>
      <c r="S100" s="13">
        <v>285359.15999999997</v>
      </c>
      <c r="T100" s="21">
        <f t="shared" si="4"/>
        <v>94.100300082440228</v>
      </c>
    </row>
    <row r="101" spans="1:20" x14ac:dyDescent="0.2">
      <c r="A101" s="22" t="s">
        <v>98</v>
      </c>
      <c r="B101" s="34" t="s">
        <v>99</v>
      </c>
      <c r="C101" s="30">
        <v>99704</v>
      </c>
      <c r="D101" s="59">
        <v>7000</v>
      </c>
      <c r="E101" s="35">
        <v>106704</v>
      </c>
      <c r="G101" s="30">
        <v>106704</v>
      </c>
      <c r="H101" s="21">
        <v>45770.12</v>
      </c>
      <c r="I101" s="21">
        <f t="shared" si="5"/>
        <v>42.894474433948119</v>
      </c>
      <c r="J101" s="13"/>
      <c r="K101" s="36">
        <v>106704</v>
      </c>
      <c r="L101" s="24">
        <v>70327.509999999995</v>
      </c>
      <c r="N101" s="30">
        <v>106704</v>
      </c>
      <c r="O101" s="13"/>
      <c r="P101" s="30">
        <v>106704</v>
      </c>
      <c r="Q101" s="13"/>
      <c r="R101" s="30">
        <v>106704</v>
      </c>
      <c r="S101" s="13">
        <v>103146.65</v>
      </c>
      <c r="T101" s="21">
        <f t="shared" si="4"/>
        <v>96.666151222072273</v>
      </c>
    </row>
    <row r="102" spans="1:20" x14ac:dyDescent="0.2">
      <c r="A102" s="50" t="s">
        <v>100</v>
      </c>
      <c r="B102" s="51" t="s">
        <v>101</v>
      </c>
      <c r="C102" s="30">
        <f>SUM(C103:C156)</f>
        <v>259560</v>
      </c>
      <c r="D102" s="13"/>
      <c r="E102" s="35">
        <f>SUM(E103:E156)</f>
        <v>259560</v>
      </c>
      <c r="G102" s="30">
        <f>SUM(G103:G156)</f>
        <v>297060</v>
      </c>
      <c r="H102" s="21">
        <f>SUM(H103:H156)</f>
        <v>104229.56</v>
      </c>
      <c r="I102" s="21">
        <f t="shared" si="5"/>
        <v>35.087039655288493</v>
      </c>
      <c r="J102" s="13"/>
      <c r="K102" s="36">
        <f>SUM(K103:K156)</f>
        <v>237260</v>
      </c>
      <c r="L102" s="24">
        <f>SUM(L103:L156)</f>
        <v>130695.93</v>
      </c>
      <c r="N102" s="30">
        <f>SUM(N103:N156)</f>
        <v>236702</v>
      </c>
      <c r="O102" s="13"/>
      <c r="P102" s="30">
        <f>SUM(P103:P156)</f>
        <v>236702</v>
      </c>
      <c r="Q102" s="13"/>
      <c r="R102" s="30">
        <f>SUM(R103:R156)</f>
        <v>236702</v>
      </c>
      <c r="S102" s="25">
        <f>SUM(S103:S156)</f>
        <v>183318.08000000002</v>
      </c>
      <c r="T102" s="21">
        <f t="shared" si="4"/>
        <v>77.44678118478086</v>
      </c>
    </row>
    <row r="103" spans="1:20" x14ac:dyDescent="0.2">
      <c r="A103" s="22">
        <v>631001</v>
      </c>
      <c r="B103" s="34" t="s">
        <v>102</v>
      </c>
      <c r="C103" s="30">
        <v>1200</v>
      </c>
      <c r="D103" s="13"/>
      <c r="E103" s="35">
        <v>1200</v>
      </c>
      <c r="G103" s="30">
        <v>1200</v>
      </c>
      <c r="H103" s="42">
        <v>211.25</v>
      </c>
      <c r="I103" s="21">
        <f t="shared" si="5"/>
        <v>17.604166666666668</v>
      </c>
      <c r="J103" s="13"/>
      <c r="K103" s="36">
        <v>1200</v>
      </c>
      <c r="L103" s="24">
        <v>410.75</v>
      </c>
      <c r="N103" s="30">
        <v>1200</v>
      </c>
      <c r="O103" s="13"/>
      <c r="P103" s="30">
        <v>2285</v>
      </c>
      <c r="Q103" s="13"/>
      <c r="R103" s="30">
        <v>2285</v>
      </c>
      <c r="S103" s="13">
        <v>2284.9899999999998</v>
      </c>
      <c r="T103" s="21">
        <f t="shared" si="4"/>
        <v>99.99956236323851</v>
      </c>
    </row>
    <row r="104" spans="1:20" x14ac:dyDescent="0.2">
      <c r="A104" s="22">
        <v>631002</v>
      </c>
      <c r="B104" s="34" t="s">
        <v>103</v>
      </c>
      <c r="C104" s="30">
        <v>200</v>
      </c>
      <c r="D104" s="13"/>
      <c r="E104" s="35">
        <v>200</v>
      </c>
      <c r="G104" s="30">
        <v>200</v>
      </c>
      <c r="H104" s="42">
        <v>0</v>
      </c>
      <c r="I104" s="21">
        <f t="shared" si="5"/>
        <v>0</v>
      </c>
      <c r="J104" s="13"/>
      <c r="K104" s="36">
        <v>200</v>
      </c>
      <c r="L104" s="24">
        <v>0</v>
      </c>
      <c r="N104" s="30">
        <v>200</v>
      </c>
      <c r="O104" s="13"/>
      <c r="P104" s="30">
        <v>200</v>
      </c>
      <c r="Q104" s="13"/>
      <c r="R104" s="30">
        <v>200</v>
      </c>
      <c r="S104" s="40">
        <v>0</v>
      </c>
      <c r="T104" s="21">
        <f t="shared" si="4"/>
        <v>0</v>
      </c>
    </row>
    <row r="105" spans="1:20" x14ac:dyDescent="0.2">
      <c r="A105" s="22">
        <v>632001</v>
      </c>
      <c r="B105" s="34" t="s">
        <v>104</v>
      </c>
      <c r="C105" s="30">
        <v>35000</v>
      </c>
      <c r="D105" s="13"/>
      <c r="E105" s="35">
        <v>35000</v>
      </c>
      <c r="G105" s="30">
        <v>35000</v>
      </c>
      <c r="H105" s="42">
        <v>16417.62</v>
      </c>
      <c r="I105" s="21">
        <f t="shared" si="5"/>
        <v>46.907485714285713</v>
      </c>
      <c r="J105" s="13"/>
      <c r="K105" s="36">
        <v>35000</v>
      </c>
      <c r="L105" s="24">
        <v>17840.73</v>
      </c>
      <c r="N105" s="30">
        <v>35000</v>
      </c>
      <c r="O105" s="13"/>
      <c r="P105" s="30">
        <v>33915</v>
      </c>
      <c r="Q105" s="13"/>
      <c r="R105" s="30">
        <v>33915</v>
      </c>
      <c r="S105" s="13">
        <v>22736.66</v>
      </c>
      <c r="T105" s="21">
        <f t="shared" si="4"/>
        <v>67.040129736104973</v>
      </c>
    </row>
    <row r="106" spans="1:20" x14ac:dyDescent="0.2">
      <c r="A106" s="22">
        <v>632002</v>
      </c>
      <c r="B106" s="34" t="s">
        <v>105</v>
      </c>
      <c r="C106" s="30">
        <v>2000</v>
      </c>
      <c r="D106" s="13"/>
      <c r="E106" s="35">
        <v>2000</v>
      </c>
      <c r="G106" s="30">
        <v>2000</v>
      </c>
      <c r="H106" s="42">
        <v>776.34</v>
      </c>
      <c r="I106" s="21">
        <f t="shared" si="5"/>
        <v>38.817</v>
      </c>
      <c r="J106" s="13"/>
      <c r="K106" s="36">
        <v>2000</v>
      </c>
      <c r="L106" s="24">
        <v>1123.44</v>
      </c>
      <c r="N106" s="30">
        <v>2000</v>
      </c>
      <c r="O106" s="13"/>
      <c r="P106" s="30">
        <v>2000</v>
      </c>
      <c r="Q106" s="13"/>
      <c r="R106" s="30">
        <v>2000</v>
      </c>
      <c r="S106" s="13">
        <v>1493.75</v>
      </c>
      <c r="T106" s="21">
        <f t="shared" si="4"/>
        <v>74.6875</v>
      </c>
    </row>
    <row r="107" spans="1:20" x14ac:dyDescent="0.2">
      <c r="A107" s="22">
        <v>632003</v>
      </c>
      <c r="B107" s="34" t="s">
        <v>106</v>
      </c>
      <c r="C107" s="30">
        <v>20000</v>
      </c>
      <c r="D107" s="13"/>
      <c r="E107" s="35">
        <v>20000</v>
      </c>
      <c r="G107" s="30">
        <v>20000</v>
      </c>
      <c r="H107" s="42">
        <v>8145.98</v>
      </c>
      <c r="I107" s="21">
        <f t="shared" si="5"/>
        <v>40.729899999999994</v>
      </c>
      <c r="J107" s="13"/>
      <c r="K107" s="36">
        <v>20000</v>
      </c>
      <c r="L107" s="24">
        <v>11816.16</v>
      </c>
      <c r="N107" s="30">
        <v>20000</v>
      </c>
      <c r="O107" s="13"/>
      <c r="P107" s="30">
        <v>19870</v>
      </c>
      <c r="Q107" s="13"/>
      <c r="R107" s="30">
        <v>19870</v>
      </c>
      <c r="S107" s="13">
        <v>14638.17</v>
      </c>
      <c r="T107" s="21">
        <f t="shared" si="4"/>
        <v>73.669703069954707</v>
      </c>
    </row>
    <row r="108" spans="1:20" x14ac:dyDescent="0.2">
      <c r="A108" s="22">
        <v>632004</v>
      </c>
      <c r="B108" s="34" t="s">
        <v>107</v>
      </c>
      <c r="C108" s="30">
        <v>110</v>
      </c>
      <c r="D108" s="13"/>
      <c r="E108" s="35">
        <v>110</v>
      </c>
      <c r="G108" s="30">
        <v>110</v>
      </c>
      <c r="H108" s="42">
        <v>98.85</v>
      </c>
      <c r="I108" s="21">
        <f t="shared" si="5"/>
        <v>89.86363636363636</v>
      </c>
      <c r="J108" s="13"/>
      <c r="K108" s="36">
        <v>110</v>
      </c>
      <c r="L108" s="80">
        <v>136.32</v>
      </c>
      <c r="M108" s="25"/>
      <c r="N108" s="30">
        <v>110</v>
      </c>
      <c r="O108" s="13"/>
      <c r="P108" s="30">
        <v>240</v>
      </c>
      <c r="Q108" s="13"/>
      <c r="R108" s="30">
        <v>240</v>
      </c>
      <c r="S108" s="13">
        <v>233.77</v>
      </c>
      <c r="T108" s="21">
        <f t="shared" si="4"/>
        <v>97.404166666666669</v>
      </c>
    </row>
    <row r="109" spans="1:20" x14ac:dyDescent="0.2">
      <c r="A109" s="22">
        <v>633001</v>
      </c>
      <c r="B109" s="34" t="s">
        <v>108</v>
      </c>
      <c r="C109" s="30">
        <v>2000</v>
      </c>
      <c r="D109" s="13"/>
      <c r="E109" s="35">
        <v>2000</v>
      </c>
      <c r="G109" s="30">
        <v>2000</v>
      </c>
      <c r="H109" s="42">
        <v>1669.94</v>
      </c>
      <c r="I109" s="21">
        <f t="shared" si="5"/>
        <v>83.497</v>
      </c>
      <c r="J109" s="13"/>
      <c r="K109" s="36">
        <v>2000</v>
      </c>
      <c r="L109" s="24">
        <v>1669.94</v>
      </c>
      <c r="N109" s="30">
        <v>2000</v>
      </c>
      <c r="O109" s="13"/>
      <c r="P109" s="30">
        <v>2000</v>
      </c>
      <c r="Q109" s="13"/>
      <c r="R109" s="30">
        <v>2000</v>
      </c>
      <c r="S109" s="13">
        <v>1669.94</v>
      </c>
      <c r="T109" s="21">
        <f t="shared" si="4"/>
        <v>83.497</v>
      </c>
    </row>
    <row r="110" spans="1:20" x14ac:dyDescent="0.2">
      <c r="A110" s="22">
        <v>633002</v>
      </c>
      <c r="B110" s="34" t="s">
        <v>109</v>
      </c>
      <c r="C110" s="30">
        <v>5400</v>
      </c>
      <c r="D110" s="13"/>
      <c r="E110" s="35">
        <v>5400</v>
      </c>
      <c r="G110" s="30">
        <v>5400</v>
      </c>
      <c r="H110" s="42">
        <v>249</v>
      </c>
      <c r="I110" s="21">
        <f t="shared" si="5"/>
        <v>4.6111111111111107</v>
      </c>
      <c r="J110" s="25">
        <v>-4000</v>
      </c>
      <c r="K110" s="36">
        <f>J110+G110</f>
        <v>1400</v>
      </c>
      <c r="L110" s="37">
        <v>249</v>
      </c>
      <c r="N110" s="40">
        <f>K110</f>
        <v>1400</v>
      </c>
      <c r="O110" s="13"/>
      <c r="P110" s="40">
        <v>1248</v>
      </c>
      <c r="Q110" s="13"/>
      <c r="R110" s="40">
        <f>P110</f>
        <v>1248</v>
      </c>
      <c r="S110" s="13">
        <v>259.35000000000002</v>
      </c>
      <c r="T110" s="21">
        <f t="shared" si="4"/>
        <v>20.78125</v>
      </c>
    </row>
    <row r="111" spans="1:20" x14ac:dyDescent="0.2">
      <c r="A111" s="22">
        <v>633003</v>
      </c>
      <c r="B111" s="34" t="s">
        <v>110</v>
      </c>
      <c r="C111" s="30">
        <v>100</v>
      </c>
      <c r="D111" s="13"/>
      <c r="E111" s="35">
        <v>100</v>
      </c>
      <c r="G111" s="30">
        <v>100</v>
      </c>
      <c r="H111" s="42">
        <v>236.2</v>
      </c>
      <c r="I111" s="21">
        <f t="shared" si="5"/>
        <v>236.20000000000002</v>
      </c>
      <c r="J111" s="13"/>
      <c r="K111" s="36">
        <v>100</v>
      </c>
      <c r="L111" s="81">
        <v>236.2</v>
      </c>
      <c r="N111" s="40">
        <f>K111</f>
        <v>100</v>
      </c>
      <c r="O111" s="13"/>
      <c r="P111" s="40">
        <v>240</v>
      </c>
      <c r="Q111" s="13"/>
      <c r="R111" s="40">
        <f>P111</f>
        <v>240</v>
      </c>
      <c r="S111" s="21">
        <v>236.2</v>
      </c>
      <c r="T111" s="21">
        <f t="shared" si="4"/>
        <v>98.416666666666657</v>
      </c>
    </row>
    <row r="112" spans="1:20" x14ac:dyDescent="0.2">
      <c r="A112" s="22">
        <v>633004</v>
      </c>
      <c r="B112" s="34" t="s">
        <v>111</v>
      </c>
      <c r="C112" s="30">
        <v>1000</v>
      </c>
      <c r="D112" s="13"/>
      <c r="E112" s="35">
        <v>1000</v>
      </c>
      <c r="G112" s="30">
        <v>1000</v>
      </c>
      <c r="H112" s="42">
        <v>757</v>
      </c>
      <c r="I112" s="21">
        <f t="shared" si="5"/>
        <v>75.7</v>
      </c>
      <c r="J112" s="13"/>
      <c r="K112" s="36">
        <v>1000</v>
      </c>
      <c r="L112" s="37">
        <v>745</v>
      </c>
      <c r="N112" s="40">
        <f>K112</f>
        <v>1000</v>
      </c>
      <c r="O112" s="13"/>
      <c r="P112" s="40">
        <f>N112</f>
        <v>1000</v>
      </c>
      <c r="Q112" s="13"/>
      <c r="R112" s="40">
        <f>P112</f>
        <v>1000</v>
      </c>
      <c r="S112" s="21">
        <v>745</v>
      </c>
      <c r="T112" s="21">
        <f t="shared" si="4"/>
        <v>74.5</v>
      </c>
    </row>
    <row r="113" spans="1:20" x14ac:dyDescent="0.2">
      <c r="A113" s="22">
        <v>633005</v>
      </c>
      <c r="B113" s="34" t="s">
        <v>112</v>
      </c>
      <c r="C113" s="30"/>
      <c r="D113" s="13"/>
      <c r="E113" s="35"/>
      <c r="G113" s="30"/>
      <c r="H113" s="42"/>
      <c r="I113" s="21"/>
      <c r="J113" s="13"/>
      <c r="K113" s="36"/>
      <c r="L113" s="82">
        <v>12</v>
      </c>
      <c r="M113" s="83"/>
      <c r="O113" s="13"/>
      <c r="P113" s="13">
        <v>12</v>
      </c>
      <c r="Q113" s="13"/>
      <c r="R113" s="13">
        <v>12</v>
      </c>
      <c r="S113" s="13">
        <v>12</v>
      </c>
      <c r="T113" s="21">
        <f t="shared" si="4"/>
        <v>100</v>
      </c>
    </row>
    <row r="114" spans="1:20" x14ac:dyDescent="0.2">
      <c r="A114" s="22">
        <v>633006</v>
      </c>
      <c r="B114" s="34" t="s">
        <v>113</v>
      </c>
      <c r="C114" s="30">
        <v>8500</v>
      </c>
      <c r="D114" s="13"/>
      <c r="E114" s="35">
        <v>8500</v>
      </c>
      <c r="G114" s="30">
        <v>8500</v>
      </c>
      <c r="H114" s="42">
        <v>2520.56</v>
      </c>
      <c r="I114" s="21">
        <f t="shared" si="5"/>
        <v>29.65364705882353</v>
      </c>
      <c r="J114" s="13"/>
      <c r="K114" s="36">
        <v>8500</v>
      </c>
      <c r="L114" s="24">
        <v>3297.18</v>
      </c>
      <c r="N114" s="40">
        <f>K114</f>
        <v>8500</v>
      </c>
      <c r="O114" s="13"/>
      <c r="P114" s="40">
        <f>N114</f>
        <v>8500</v>
      </c>
      <c r="Q114" s="13"/>
      <c r="R114" s="40">
        <f>P114</f>
        <v>8500</v>
      </c>
      <c r="S114" s="13">
        <v>4735.62</v>
      </c>
      <c r="T114" s="21">
        <f t="shared" si="4"/>
        <v>55.71317647058823</v>
      </c>
    </row>
    <row r="115" spans="1:20" x14ac:dyDescent="0.2">
      <c r="A115" s="22">
        <v>633013</v>
      </c>
      <c r="B115" s="34" t="s">
        <v>114</v>
      </c>
      <c r="C115" s="30">
        <v>3000</v>
      </c>
      <c r="D115" s="13"/>
      <c r="E115" s="35">
        <v>3000</v>
      </c>
      <c r="G115" s="30">
        <v>3000</v>
      </c>
      <c r="H115" s="42">
        <v>0</v>
      </c>
      <c r="I115" s="21">
        <f t="shared" si="5"/>
        <v>0</v>
      </c>
      <c r="J115" s="25">
        <v>-2000</v>
      </c>
      <c r="K115" s="36">
        <f>J115+G115</f>
        <v>1000</v>
      </c>
      <c r="L115" s="37">
        <v>1456</v>
      </c>
      <c r="N115" s="40">
        <f>K115</f>
        <v>1000</v>
      </c>
      <c r="O115" s="13"/>
      <c r="P115" s="40">
        <v>1500</v>
      </c>
      <c r="Q115" s="13"/>
      <c r="R115" s="40">
        <f>P115</f>
        <v>1500</v>
      </c>
      <c r="S115" s="21">
        <v>1456</v>
      </c>
      <c r="T115" s="21">
        <f t="shared" si="4"/>
        <v>97.066666666666663</v>
      </c>
    </row>
    <row r="116" spans="1:20" x14ac:dyDescent="0.2">
      <c r="A116" s="22">
        <v>633009</v>
      </c>
      <c r="B116" s="34" t="s">
        <v>115</v>
      </c>
      <c r="C116" s="30">
        <v>2200</v>
      </c>
      <c r="D116" s="13"/>
      <c r="E116" s="35">
        <v>2200</v>
      </c>
      <c r="G116" s="30">
        <v>2200</v>
      </c>
      <c r="H116" s="42">
        <v>150.86000000000001</v>
      </c>
      <c r="I116" s="21">
        <f t="shared" si="5"/>
        <v>6.8572727272727283</v>
      </c>
      <c r="J116" s="13"/>
      <c r="K116" s="36">
        <v>2200</v>
      </c>
      <c r="L116" s="24">
        <v>261.26</v>
      </c>
      <c r="N116" s="30">
        <v>2200</v>
      </c>
      <c r="O116" s="13"/>
      <c r="P116" s="30">
        <v>1470</v>
      </c>
      <c r="Q116" s="13"/>
      <c r="R116" s="30">
        <v>1470</v>
      </c>
      <c r="S116" s="13">
        <v>1106.92</v>
      </c>
      <c r="T116" s="21">
        <f t="shared" si="4"/>
        <v>75.300680272108849</v>
      </c>
    </row>
    <row r="117" spans="1:20" x14ac:dyDescent="0.2">
      <c r="A117" s="22">
        <v>633016</v>
      </c>
      <c r="B117" s="34" t="s">
        <v>116</v>
      </c>
      <c r="C117" s="30">
        <v>4500</v>
      </c>
      <c r="D117" s="13"/>
      <c r="E117" s="35">
        <v>4500</v>
      </c>
      <c r="G117" s="30">
        <v>4500</v>
      </c>
      <c r="H117" s="42">
        <v>1551.37</v>
      </c>
      <c r="I117" s="21">
        <f t="shared" si="5"/>
        <v>34.474888888888891</v>
      </c>
      <c r="J117" s="13"/>
      <c r="K117" s="36">
        <v>4500</v>
      </c>
      <c r="L117" s="24">
        <v>1791.74</v>
      </c>
      <c r="N117" s="30">
        <v>4500</v>
      </c>
      <c r="O117" s="13"/>
      <c r="P117" s="30">
        <v>4500</v>
      </c>
      <c r="Q117" s="13"/>
      <c r="R117" s="30">
        <v>4500</v>
      </c>
      <c r="S117" s="13">
        <v>4264.78</v>
      </c>
      <c r="T117" s="21">
        <f t="shared" si="4"/>
        <v>94.772888888888886</v>
      </c>
    </row>
    <row r="118" spans="1:20" x14ac:dyDescent="0.2">
      <c r="A118" s="22">
        <v>633018</v>
      </c>
      <c r="B118" s="34" t="s">
        <v>117</v>
      </c>
      <c r="C118" s="30">
        <v>300</v>
      </c>
      <c r="D118" s="13"/>
      <c r="E118" s="35">
        <v>300</v>
      </c>
      <c r="G118" s="30">
        <v>300</v>
      </c>
      <c r="H118" s="42">
        <v>530.4</v>
      </c>
      <c r="I118" s="21">
        <f t="shared" si="5"/>
        <v>176.8</v>
      </c>
      <c r="J118" s="13"/>
      <c r="K118" s="36">
        <v>300</v>
      </c>
      <c r="L118" s="62">
        <v>530.4</v>
      </c>
      <c r="N118" s="30">
        <v>300</v>
      </c>
      <c r="O118" s="13"/>
      <c r="P118" s="30">
        <v>530</v>
      </c>
      <c r="Q118" s="13"/>
      <c r="R118" s="30">
        <v>530</v>
      </c>
      <c r="S118" s="21">
        <v>530.4</v>
      </c>
      <c r="T118" s="21">
        <f t="shared" si="4"/>
        <v>100.07547169811319</v>
      </c>
    </row>
    <row r="119" spans="1:20" x14ac:dyDescent="0.2">
      <c r="A119" s="22">
        <v>634001</v>
      </c>
      <c r="B119" s="34" t="s">
        <v>118</v>
      </c>
      <c r="C119" s="30">
        <v>6700</v>
      </c>
      <c r="D119" s="13"/>
      <c r="E119" s="35">
        <v>6700</v>
      </c>
      <c r="G119" s="30">
        <v>6700</v>
      </c>
      <c r="H119" s="42">
        <v>2253.9299999999998</v>
      </c>
      <c r="I119" s="21">
        <f t="shared" si="5"/>
        <v>33.640746268656713</v>
      </c>
      <c r="J119" s="13"/>
      <c r="K119" s="36">
        <v>6700</v>
      </c>
      <c r="L119" s="24">
        <v>3498.01</v>
      </c>
      <c r="N119" s="30">
        <v>6700</v>
      </c>
      <c r="O119" s="13"/>
      <c r="P119" s="30">
        <v>6700</v>
      </c>
      <c r="Q119" s="13"/>
      <c r="R119" s="30">
        <v>6700</v>
      </c>
      <c r="S119" s="13">
        <v>4433.01</v>
      </c>
      <c r="T119" s="21">
        <f t="shared" si="4"/>
        <v>66.164328358208962</v>
      </c>
    </row>
    <row r="120" spans="1:20" x14ac:dyDescent="0.2">
      <c r="A120" s="22">
        <v>634002</v>
      </c>
      <c r="B120" s="34" t="s">
        <v>119</v>
      </c>
      <c r="C120" s="30">
        <v>2500</v>
      </c>
      <c r="D120" s="13"/>
      <c r="E120" s="35">
        <v>2500</v>
      </c>
      <c r="G120" s="30">
        <v>2500</v>
      </c>
      <c r="H120" s="42">
        <v>553.87</v>
      </c>
      <c r="I120" s="21">
        <f t="shared" si="5"/>
        <v>22.154799999999998</v>
      </c>
      <c r="J120" s="13"/>
      <c r="K120" s="36">
        <v>2500</v>
      </c>
      <c r="L120" s="24">
        <v>780.91</v>
      </c>
      <c r="N120" s="30">
        <v>2500</v>
      </c>
      <c r="O120" s="13"/>
      <c r="P120" s="30">
        <v>2500</v>
      </c>
      <c r="Q120" s="13"/>
      <c r="R120" s="30">
        <v>2500</v>
      </c>
      <c r="S120" s="13">
        <v>2238.86</v>
      </c>
      <c r="T120" s="21">
        <f t="shared" si="4"/>
        <v>89.554400000000001</v>
      </c>
    </row>
    <row r="121" spans="1:20" x14ac:dyDescent="0.2">
      <c r="A121" s="22">
        <v>634003</v>
      </c>
      <c r="B121" s="34" t="s">
        <v>120</v>
      </c>
      <c r="C121" s="30">
        <v>1250</v>
      </c>
      <c r="D121" s="13"/>
      <c r="E121" s="35">
        <v>1250</v>
      </c>
      <c r="G121" s="30">
        <v>1250</v>
      </c>
      <c r="H121" s="42">
        <v>0</v>
      </c>
      <c r="I121" s="21">
        <f t="shared" si="5"/>
        <v>0</v>
      </c>
      <c r="J121" s="60"/>
      <c r="K121" s="84">
        <f>J121+G121</f>
        <v>1250</v>
      </c>
      <c r="L121" s="80">
        <v>228.12</v>
      </c>
      <c r="N121" s="85">
        <f>K121</f>
        <v>1250</v>
      </c>
      <c r="O121" s="13"/>
      <c r="P121" s="85">
        <f>N121</f>
        <v>1250</v>
      </c>
      <c r="Q121" s="13"/>
      <c r="R121" s="85">
        <f>P121</f>
        <v>1250</v>
      </c>
      <c r="S121" s="21">
        <v>1001.6</v>
      </c>
      <c r="T121" s="21">
        <f t="shared" si="4"/>
        <v>80.128</v>
      </c>
    </row>
    <row r="122" spans="1:20" x14ac:dyDescent="0.2">
      <c r="A122" s="22">
        <v>634004</v>
      </c>
      <c r="B122" s="34" t="s">
        <v>121</v>
      </c>
      <c r="C122" s="30">
        <v>100</v>
      </c>
      <c r="D122" s="13"/>
      <c r="E122" s="35">
        <v>100</v>
      </c>
      <c r="G122" s="30">
        <v>100</v>
      </c>
      <c r="H122" s="42">
        <v>21.6</v>
      </c>
      <c r="I122" s="21">
        <f t="shared" si="5"/>
        <v>21.6</v>
      </c>
      <c r="J122" s="13"/>
      <c r="K122" s="36">
        <v>100</v>
      </c>
      <c r="L122" s="37">
        <v>43.2</v>
      </c>
      <c r="N122" s="30">
        <v>100</v>
      </c>
      <c r="O122" s="13"/>
      <c r="P122" s="30">
        <v>100</v>
      </c>
      <c r="Q122" s="13"/>
      <c r="R122" s="30">
        <v>100</v>
      </c>
      <c r="S122" s="21">
        <v>64.8</v>
      </c>
      <c r="T122" s="21">
        <f t="shared" si="4"/>
        <v>64.8</v>
      </c>
    </row>
    <row r="123" spans="1:20" x14ac:dyDescent="0.2">
      <c r="A123" s="22">
        <v>634005</v>
      </c>
      <c r="B123" s="34" t="s">
        <v>122</v>
      </c>
      <c r="C123" s="30">
        <v>300</v>
      </c>
      <c r="D123" s="13"/>
      <c r="E123" s="35">
        <v>300</v>
      </c>
      <c r="G123" s="30">
        <v>300</v>
      </c>
      <c r="H123" s="42">
        <v>150</v>
      </c>
      <c r="I123" s="21">
        <f t="shared" si="5"/>
        <v>50</v>
      </c>
      <c r="J123" s="13"/>
      <c r="K123" s="36">
        <v>300</v>
      </c>
      <c r="L123" s="37">
        <v>150</v>
      </c>
      <c r="N123" s="30">
        <v>300</v>
      </c>
      <c r="O123" s="13"/>
      <c r="P123" s="30">
        <v>300</v>
      </c>
      <c r="Q123" s="13"/>
      <c r="R123" s="30">
        <v>300</v>
      </c>
      <c r="S123" s="21">
        <v>150</v>
      </c>
      <c r="T123" s="21">
        <f t="shared" si="4"/>
        <v>50</v>
      </c>
    </row>
    <row r="124" spans="1:20" x14ac:dyDescent="0.2">
      <c r="A124" s="22">
        <v>634006</v>
      </c>
      <c r="B124" s="34" t="s">
        <v>123</v>
      </c>
      <c r="C124" s="30">
        <v>50</v>
      </c>
      <c r="D124" s="13"/>
      <c r="E124" s="35">
        <v>50</v>
      </c>
      <c r="G124" s="30">
        <v>50</v>
      </c>
      <c r="H124" s="42">
        <v>0</v>
      </c>
      <c r="I124" s="21">
        <f t="shared" si="5"/>
        <v>0</v>
      </c>
      <c r="J124" s="13"/>
      <c r="K124" s="36">
        <v>50</v>
      </c>
      <c r="L124" s="24">
        <v>0</v>
      </c>
      <c r="N124" s="30">
        <v>50</v>
      </c>
      <c r="O124" s="13"/>
      <c r="P124" s="30">
        <v>50</v>
      </c>
      <c r="Q124" s="13"/>
      <c r="R124" s="30">
        <v>50</v>
      </c>
      <c r="S124" s="13">
        <v>0</v>
      </c>
      <c r="T124" s="21">
        <f t="shared" si="4"/>
        <v>0</v>
      </c>
    </row>
    <row r="125" spans="1:20" x14ac:dyDescent="0.2">
      <c r="A125" s="22">
        <v>635001</v>
      </c>
      <c r="B125" s="34" t="s">
        <v>124</v>
      </c>
      <c r="C125" s="30">
        <v>100</v>
      </c>
      <c r="D125" s="13"/>
      <c r="E125" s="35">
        <v>100</v>
      </c>
      <c r="G125" s="30">
        <v>100</v>
      </c>
      <c r="H125" s="42">
        <v>145.08000000000001</v>
      </c>
      <c r="I125" s="21">
        <f t="shared" si="5"/>
        <v>145.08000000000001</v>
      </c>
      <c r="J125" s="13"/>
      <c r="K125" s="36">
        <v>100</v>
      </c>
      <c r="L125" s="86">
        <v>145.08000000000001</v>
      </c>
      <c r="N125" s="30">
        <v>100</v>
      </c>
      <c r="O125" s="13"/>
      <c r="P125" s="30">
        <v>150</v>
      </c>
      <c r="Q125" s="13"/>
      <c r="R125" s="30">
        <v>150</v>
      </c>
      <c r="S125" s="13">
        <v>145.08000000000001</v>
      </c>
      <c r="T125" s="21">
        <f t="shared" si="4"/>
        <v>96.72</v>
      </c>
    </row>
    <row r="126" spans="1:20" x14ac:dyDescent="0.2">
      <c r="A126" s="22">
        <v>635002</v>
      </c>
      <c r="B126" s="34" t="s">
        <v>125</v>
      </c>
      <c r="C126" s="30">
        <v>12500</v>
      </c>
      <c r="D126" s="13"/>
      <c r="E126" s="35">
        <v>12500</v>
      </c>
      <c r="G126" s="30">
        <v>12500</v>
      </c>
      <c r="H126" s="42">
        <v>8387.59</v>
      </c>
      <c r="I126" s="21">
        <f t="shared" si="5"/>
        <v>67.100719999999995</v>
      </c>
      <c r="J126" s="13"/>
      <c r="K126" s="36">
        <v>12500</v>
      </c>
      <c r="L126" s="24">
        <v>11891.32</v>
      </c>
      <c r="N126" s="30">
        <v>12500</v>
      </c>
      <c r="O126" s="13"/>
      <c r="P126" s="30">
        <v>15421</v>
      </c>
      <c r="Q126" s="13"/>
      <c r="R126" s="30">
        <v>15421</v>
      </c>
      <c r="S126" s="21">
        <v>15420.9</v>
      </c>
      <c r="T126" s="21">
        <f t="shared" si="4"/>
        <v>99.999351533622985</v>
      </c>
    </row>
    <row r="127" spans="1:20" x14ac:dyDescent="0.2">
      <c r="A127" s="22">
        <v>635003</v>
      </c>
      <c r="B127" s="34" t="s">
        <v>126</v>
      </c>
      <c r="C127" s="30">
        <v>100</v>
      </c>
      <c r="D127" s="13"/>
      <c r="E127" s="35">
        <v>100</v>
      </c>
      <c r="G127" s="30">
        <v>100</v>
      </c>
      <c r="H127" s="21">
        <v>0</v>
      </c>
      <c r="I127" s="21">
        <f t="shared" si="5"/>
        <v>0</v>
      </c>
      <c r="J127" s="13"/>
      <c r="K127" s="36">
        <v>100</v>
      </c>
      <c r="L127" s="24">
        <v>0</v>
      </c>
      <c r="N127" s="30">
        <v>100</v>
      </c>
      <c r="O127" s="13"/>
      <c r="P127" s="30">
        <v>80</v>
      </c>
      <c r="Q127" s="13"/>
      <c r="R127" s="30">
        <v>80</v>
      </c>
      <c r="S127" s="13">
        <v>0</v>
      </c>
      <c r="T127" s="21">
        <f t="shared" si="4"/>
        <v>0</v>
      </c>
    </row>
    <row r="128" spans="1:20" x14ac:dyDescent="0.2">
      <c r="A128" s="22">
        <v>635004</v>
      </c>
      <c r="B128" s="34" t="s">
        <v>127</v>
      </c>
      <c r="C128" s="30">
        <v>50</v>
      </c>
      <c r="D128" s="13"/>
      <c r="E128" s="35">
        <v>50</v>
      </c>
      <c r="G128" s="30">
        <v>50</v>
      </c>
      <c r="H128" s="21">
        <v>0</v>
      </c>
      <c r="I128" s="21">
        <f t="shared" si="5"/>
        <v>0</v>
      </c>
      <c r="J128" s="13"/>
      <c r="K128" s="36">
        <v>50</v>
      </c>
      <c r="L128" s="82">
        <v>56.9</v>
      </c>
      <c r="N128" s="30">
        <v>50</v>
      </c>
      <c r="O128" s="13"/>
      <c r="P128" s="30">
        <v>50</v>
      </c>
      <c r="Q128" s="13"/>
      <c r="R128" s="30">
        <v>50</v>
      </c>
      <c r="S128" s="21">
        <v>56.9</v>
      </c>
      <c r="T128" s="21">
        <f t="shared" si="4"/>
        <v>113.79999999999998</v>
      </c>
    </row>
    <row r="129" spans="1:20" x14ac:dyDescent="0.2">
      <c r="A129" s="22">
        <v>635005</v>
      </c>
      <c r="B129" s="70" t="s">
        <v>128</v>
      </c>
      <c r="C129" s="30"/>
      <c r="D129" s="13"/>
      <c r="E129" s="35"/>
      <c r="G129" s="30"/>
      <c r="H129" s="21"/>
      <c r="I129" s="21"/>
      <c r="J129" s="13"/>
      <c r="K129" s="36"/>
      <c r="L129" s="24"/>
      <c r="N129" s="30"/>
      <c r="O129" s="13"/>
      <c r="P129" s="30"/>
      <c r="Q129" s="13"/>
      <c r="R129" s="30"/>
      <c r="S129" s="13"/>
      <c r="T129" s="21"/>
    </row>
    <row r="130" spans="1:20" x14ac:dyDescent="0.2">
      <c r="A130" s="87">
        <v>635006</v>
      </c>
      <c r="B130" s="88" t="s">
        <v>129</v>
      </c>
      <c r="C130" s="89">
        <v>20000</v>
      </c>
      <c r="D130" s="61"/>
      <c r="E130" s="90">
        <v>20000</v>
      </c>
      <c r="F130" s="61"/>
      <c r="G130" s="89">
        <v>20000</v>
      </c>
      <c r="H130" s="42">
        <v>2849.87</v>
      </c>
      <c r="I130" s="21">
        <f t="shared" si="5"/>
        <v>14.24935</v>
      </c>
      <c r="J130" s="25">
        <v>-10000</v>
      </c>
      <c r="K130" s="91">
        <f>J130+G130</f>
        <v>10000</v>
      </c>
      <c r="L130" s="24">
        <v>2992.82</v>
      </c>
      <c r="M130" s="25">
        <v>-731</v>
      </c>
      <c r="N130" s="40">
        <f>M130+K130</f>
        <v>9269</v>
      </c>
      <c r="O130" s="13"/>
      <c r="P130" s="40">
        <v>7302</v>
      </c>
      <c r="Q130" s="13"/>
      <c r="R130" s="40">
        <f>P130</f>
        <v>7302</v>
      </c>
      <c r="S130" s="61">
        <v>7301.72</v>
      </c>
      <c r="T130" s="21">
        <f t="shared" si="4"/>
        <v>99.996165434127633</v>
      </c>
    </row>
    <row r="131" spans="1:20" x14ac:dyDescent="0.2">
      <c r="A131" s="87">
        <v>635006</v>
      </c>
      <c r="B131" s="88" t="s">
        <v>130</v>
      </c>
      <c r="C131" s="89">
        <v>500</v>
      </c>
      <c r="D131" s="61"/>
      <c r="E131" s="90">
        <v>500</v>
      </c>
      <c r="F131" s="61"/>
      <c r="G131" s="89">
        <v>500</v>
      </c>
      <c r="H131" s="42"/>
      <c r="I131" s="21">
        <f t="shared" si="5"/>
        <v>0</v>
      </c>
      <c r="J131" s="13"/>
      <c r="K131" s="91">
        <v>500</v>
      </c>
      <c r="L131" s="24">
        <v>0</v>
      </c>
      <c r="N131" s="40">
        <f>K131</f>
        <v>500</v>
      </c>
      <c r="O131" s="13"/>
      <c r="P131" s="40">
        <v>0</v>
      </c>
      <c r="Q131" s="13"/>
      <c r="R131" s="40">
        <f>P131</f>
        <v>0</v>
      </c>
      <c r="S131" s="61">
        <v>0</v>
      </c>
      <c r="T131" s="21"/>
    </row>
    <row r="132" spans="1:20" x14ac:dyDescent="0.2">
      <c r="A132" s="87">
        <v>635009</v>
      </c>
      <c r="B132" s="88" t="s">
        <v>131</v>
      </c>
      <c r="C132" s="89"/>
      <c r="D132" s="61"/>
      <c r="E132" s="90"/>
      <c r="F132" s="61"/>
      <c r="G132" s="89"/>
      <c r="H132" s="42"/>
      <c r="I132" s="21"/>
      <c r="J132" s="13"/>
      <c r="K132" s="91"/>
      <c r="L132" s="24">
        <v>11.4</v>
      </c>
      <c r="M132" s="25"/>
      <c r="N132" s="40"/>
      <c r="O132" s="13"/>
      <c r="P132" s="40">
        <v>20</v>
      </c>
      <c r="Q132" s="13"/>
      <c r="R132" s="40">
        <v>20</v>
      </c>
      <c r="S132" s="13">
        <v>11.4</v>
      </c>
      <c r="T132" s="21">
        <f t="shared" si="4"/>
        <v>57.000000000000007</v>
      </c>
    </row>
    <row r="133" spans="1:20" x14ac:dyDescent="0.2">
      <c r="A133" s="22">
        <v>636001</v>
      </c>
      <c r="B133" s="34" t="s">
        <v>132</v>
      </c>
      <c r="C133" s="30">
        <v>2000</v>
      </c>
      <c r="D133" s="13"/>
      <c r="E133" s="35">
        <v>2000</v>
      </c>
      <c r="G133" s="30">
        <v>2000</v>
      </c>
      <c r="H133" s="42">
        <v>764.66</v>
      </c>
      <c r="I133" s="21">
        <f t="shared" si="5"/>
        <v>38.232999999999997</v>
      </c>
      <c r="J133" s="13"/>
      <c r="K133" s="36">
        <v>2000</v>
      </c>
      <c r="L133" s="24">
        <v>1061.75</v>
      </c>
      <c r="N133" s="30">
        <v>2000</v>
      </c>
      <c r="O133" s="13"/>
      <c r="P133" s="30">
        <v>2000</v>
      </c>
      <c r="Q133" s="13"/>
      <c r="R133" s="30">
        <v>2000</v>
      </c>
      <c r="S133" s="13">
        <v>1358.84</v>
      </c>
      <c r="T133" s="21">
        <f t="shared" si="4"/>
        <v>67.941999999999993</v>
      </c>
    </row>
    <row r="134" spans="1:20" x14ac:dyDescent="0.2">
      <c r="A134" s="22">
        <v>636002</v>
      </c>
      <c r="B134" s="34" t="s">
        <v>133</v>
      </c>
      <c r="C134" s="30">
        <v>3000</v>
      </c>
      <c r="D134" s="13"/>
      <c r="E134" s="35">
        <v>3000</v>
      </c>
      <c r="G134" s="30">
        <v>3000</v>
      </c>
      <c r="H134" s="42">
        <v>1203.54</v>
      </c>
      <c r="I134" s="21">
        <f t="shared" si="5"/>
        <v>40.117999999999995</v>
      </c>
      <c r="J134" s="13"/>
      <c r="K134" s="36">
        <v>3000</v>
      </c>
      <c r="L134" s="24">
        <v>1754.66</v>
      </c>
      <c r="N134" s="30">
        <v>3000</v>
      </c>
      <c r="O134" s="13"/>
      <c r="P134" s="30">
        <v>3000</v>
      </c>
      <c r="Q134" s="13"/>
      <c r="R134" s="30">
        <v>3000</v>
      </c>
      <c r="S134" s="13">
        <v>2337.75</v>
      </c>
      <c r="T134" s="21">
        <f t="shared" si="4"/>
        <v>77.924999999999997</v>
      </c>
    </row>
    <row r="135" spans="1:20" x14ac:dyDescent="0.2">
      <c r="A135" s="22">
        <v>636007</v>
      </c>
      <c r="B135" s="88" t="s">
        <v>134</v>
      </c>
      <c r="C135" s="30">
        <v>1800</v>
      </c>
      <c r="D135" s="13"/>
      <c r="E135" s="35">
        <v>1800</v>
      </c>
      <c r="G135" s="30">
        <v>1800</v>
      </c>
      <c r="H135" s="21">
        <v>0</v>
      </c>
      <c r="I135" s="21">
        <f t="shared" si="5"/>
        <v>0</v>
      </c>
      <c r="J135" s="25">
        <v>-1800</v>
      </c>
      <c r="K135" s="36">
        <f>J135+G135</f>
        <v>0</v>
      </c>
      <c r="L135" s="24">
        <v>0</v>
      </c>
      <c r="N135" s="40">
        <f>K135</f>
        <v>0</v>
      </c>
      <c r="O135" s="13"/>
      <c r="P135" s="40">
        <f>M135</f>
        <v>0</v>
      </c>
      <c r="Q135" s="13"/>
      <c r="R135" s="40">
        <f>O135</f>
        <v>0</v>
      </c>
      <c r="S135" s="13">
        <v>0</v>
      </c>
      <c r="T135" s="21"/>
    </row>
    <row r="136" spans="1:20" x14ac:dyDescent="0.2">
      <c r="A136" s="22">
        <v>637001</v>
      </c>
      <c r="B136" s="34" t="s">
        <v>135</v>
      </c>
      <c r="C136" s="30">
        <v>1800</v>
      </c>
      <c r="D136" s="13"/>
      <c r="E136" s="35">
        <v>1800</v>
      </c>
      <c r="G136" s="30">
        <v>1800</v>
      </c>
      <c r="H136" s="21">
        <v>979</v>
      </c>
      <c r="I136" s="21">
        <f t="shared" si="5"/>
        <v>54.388888888888886</v>
      </c>
      <c r="J136" s="13"/>
      <c r="K136" s="36">
        <v>1800</v>
      </c>
      <c r="L136" s="81">
        <v>1633</v>
      </c>
      <c r="N136" s="30">
        <v>1800</v>
      </c>
      <c r="O136" s="13"/>
      <c r="P136" s="30">
        <v>2150</v>
      </c>
      <c r="Q136" s="13"/>
      <c r="R136" s="30">
        <v>2150</v>
      </c>
      <c r="S136" s="21">
        <v>2016.7</v>
      </c>
      <c r="T136" s="21">
        <f t="shared" ref="T136:T198" si="6">S136/R136*100</f>
        <v>93.800000000000011</v>
      </c>
    </row>
    <row r="137" spans="1:20" x14ac:dyDescent="0.2">
      <c r="A137" s="22">
        <v>637002</v>
      </c>
      <c r="B137" s="34" t="s">
        <v>136</v>
      </c>
      <c r="C137" s="30">
        <v>300</v>
      </c>
      <c r="D137" s="13"/>
      <c r="E137" s="35">
        <v>300</v>
      </c>
      <c r="G137" s="30">
        <v>300</v>
      </c>
      <c r="H137" s="21">
        <v>0</v>
      </c>
      <c r="I137" s="21">
        <f t="shared" si="5"/>
        <v>0</v>
      </c>
      <c r="J137" s="13"/>
      <c r="K137" s="36">
        <v>300</v>
      </c>
      <c r="L137" s="24">
        <v>0</v>
      </c>
      <c r="N137" s="30">
        <v>300</v>
      </c>
      <c r="O137" s="13"/>
      <c r="P137" s="30">
        <v>0</v>
      </c>
      <c r="Q137" s="13"/>
      <c r="R137" s="30">
        <v>0</v>
      </c>
      <c r="S137" s="13">
        <v>0</v>
      </c>
      <c r="T137" s="21"/>
    </row>
    <row r="138" spans="1:20" x14ac:dyDescent="0.2">
      <c r="A138" s="22">
        <v>637003</v>
      </c>
      <c r="B138" s="34" t="s">
        <v>137</v>
      </c>
      <c r="C138" s="30">
        <v>15000</v>
      </c>
      <c r="D138" s="13"/>
      <c r="E138" s="35">
        <v>15000</v>
      </c>
      <c r="G138" s="30">
        <v>15000</v>
      </c>
      <c r="H138" s="21">
        <v>2866.2</v>
      </c>
      <c r="I138" s="21">
        <f t="shared" si="5"/>
        <v>19.108000000000001</v>
      </c>
      <c r="J138" s="13"/>
      <c r="K138" s="36">
        <v>15000</v>
      </c>
      <c r="L138" s="24">
        <v>5043.43</v>
      </c>
      <c r="N138" s="30">
        <v>15000</v>
      </c>
      <c r="O138" s="13"/>
      <c r="P138" s="30">
        <v>16317</v>
      </c>
      <c r="Q138" s="13"/>
      <c r="R138" s="30">
        <v>16317</v>
      </c>
      <c r="S138" s="13">
        <v>16316.79</v>
      </c>
      <c r="T138" s="21">
        <f t="shared" si="6"/>
        <v>99.998712998713003</v>
      </c>
    </row>
    <row r="139" spans="1:20" x14ac:dyDescent="0.2">
      <c r="A139" s="22">
        <v>637004</v>
      </c>
      <c r="B139" s="34" t="s">
        <v>138</v>
      </c>
      <c r="C139" s="30">
        <v>4500</v>
      </c>
      <c r="D139" s="13"/>
      <c r="E139" s="35">
        <v>4500</v>
      </c>
      <c r="G139" s="30">
        <v>4500</v>
      </c>
      <c r="H139" s="21">
        <v>523.98</v>
      </c>
      <c r="I139" s="21">
        <f t="shared" si="5"/>
        <v>11.644</v>
      </c>
      <c r="J139" s="13"/>
      <c r="K139" s="36">
        <v>4500</v>
      </c>
      <c r="L139" s="24">
        <v>639.98</v>
      </c>
      <c r="N139" s="30">
        <v>4500</v>
      </c>
      <c r="O139" s="13"/>
      <c r="P139" s="30">
        <v>2129</v>
      </c>
      <c r="Q139" s="13"/>
      <c r="R139" s="30">
        <v>2129</v>
      </c>
      <c r="S139" s="13">
        <v>957.62</v>
      </c>
      <c r="T139" s="21">
        <f t="shared" si="6"/>
        <v>44.979802724283701</v>
      </c>
    </row>
    <row r="140" spans="1:20" x14ac:dyDescent="0.2">
      <c r="A140" s="22">
        <v>637005</v>
      </c>
      <c r="B140" s="34" t="s">
        <v>139</v>
      </c>
      <c r="C140" s="30">
        <v>5000</v>
      </c>
      <c r="D140" s="13"/>
      <c r="E140" s="35">
        <v>5000</v>
      </c>
      <c r="G140" s="30">
        <v>5000</v>
      </c>
      <c r="H140" s="21">
        <v>0</v>
      </c>
      <c r="I140" s="21">
        <f t="shared" si="5"/>
        <v>0</v>
      </c>
      <c r="J140" s="13"/>
      <c r="K140" s="36">
        <v>5000</v>
      </c>
      <c r="L140" s="24">
        <v>0</v>
      </c>
      <c r="N140" s="30">
        <v>5000</v>
      </c>
      <c r="O140" s="13"/>
      <c r="P140" s="30">
        <v>5000</v>
      </c>
      <c r="Q140" s="13"/>
      <c r="R140" s="30">
        <v>5000</v>
      </c>
      <c r="S140" s="13">
        <v>0</v>
      </c>
      <c r="T140" s="21">
        <f t="shared" si="6"/>
        <v>0</v>
      </c>
    </row>
    <row r="141" spans="1:20" ht="17.25" customHeight="1" x14ac:dyDescent="0.2">
      <c r="A141" s="22">
        <v>637005</v>
      </c>
      <c r="B141" s="34" t="s">
        <v>140</v>
      </c>
      <c r="C141" s="30">
        <v>4900</v>
      </c>
      <c r="D141" s="13"/>
      <c r="E141" s="35">
        <v>4900</v>
      </c>
      <c r="F141" s="56">
        <v>37500</v>
      </c>
      <c r="G141" s="89">
        <v>71400</v>
      </c>
      <c r="H141" s="21">
        <v>24024.94</v>
      </c>
      <c r="I141" s="21">
        <f t="shared" si="5"/>
        <v>33.64837535014005</v>
      </c>
      <c r="J141" s="61">
        <v>-40000</v>
      </c>
      <c r="K141" s="91">
        <f>J141+G141</f>
        <v>31400</v>
      </c>
      <c r="L141" s="24">
        <v>24402.13</v>
      </c>
      <c r="N141" s="89">
        <f>K141</f>
        <v>31400</v>
      </c>
      <c r="O141" s="13"/>
      <c r="P141" s="89">
        <f>N141</f>
        <v>31400</v>
      </c>
      <c r="Q141" s="13"/>
      <c r="R141" s="89">
        <f>P141</f>
        <v>31400</v>
      </c>
      <c r="S141" s="13">
        <v>24402.13</v>
      </c>
      <c r="T141" s="21">
        <f t="shared" si="6"/>
        <v>77.713789808917198</v>
      </c>
    </row>
    <row r="142" spans="1:20" ht="15" customHeight="1" x14ac:dyDescent="0.2">
      <c r="A142" s="22">
        <v>637005</v>
      </c>
      <c r="B142" s="34" t="s">
        <v>141</v>
      </c>
      <c r="C142" s="30">
        <v>5000</v>
      </c>
      <c r="D142" s="13"/>
      <c r="E142" s="35">
        <v>5000</v>
      </c>
      <c r="G142" s="30">
        <v>0</v>
      </c>
      <c r="H142" s="21">
        <v>0</v>
      </c>
      <c r="I142" s="21"/>
      <c r="J142" s="13"/>
      <c r="K142" s="36">
        <v>0</v>
      </c>
      <c r="L142" s="24">
        <v>0</v>
      </c>
      <c r="N142" s="30">
        <v>0</v>
      </c>
      <c r="O142" s="13"/>
      <c r="P142" s="30">
        <v>0</v>
      </c>
      <c r="Q142" s="13"/>
      <c r="R142" s="30">
        <v>0</v>
      </c>
      <c r="S142" s="13">
        <v>0</v>
      </c>
      <c r="T142" s="21"/>
    </row>
    <row r="143" spans="1:20" x14ac:dyDescent="0.2">
      <c r="A143" s="50">
        <v>637005</v>
      </c>
      <c r="B143" s="34" t="s">
        <v>142</v>
      </c>
      <c r="C143" s="30">
        <v>3000</v>
      </c>
      <c r="D143" s="13"/>
      <c r="E143" s="35">
        <v>3000</v>
      </c>
      <c r="G143" s="30">
        <v>3000</v>
      </c>
      <c r="H143" s="21">
        <v>1331.55</v>
      </c>
      <c r="I143" s="21">
        <f t="shared" si="5"/>
        <v>44.384999999999998</v>
      </c>
      <c r="J143" s="13"/>
      <c r="K143" s="36">
        <v>3000</v>
      </c>
      <c r="L143" s="24">
        <v>1679.42</v>
      </c>
      <c r="N143" s="30">
        <v>3000</v>
      </c>
      <c r="O143" s="13"/>
      <c r="P143" s="30">
        <v>3000</v>
      </c>
      <c r="Q143" s="13"/>
      <c r="R143" s="30">
        <v>3000</v>
      </c>
      <c r="S143" s="13">
        <v>2134.92</v>
      </c>
      <c r="T143" s="21">
        <f t="shared" si="6"/>
        <v>71.164000000000001</v>
      </c>
    </row>
    <row r="144" spans="1:20" x14ac:dyDescent="0.2">
      <c r="A144" s="22">
        <v>637006</v>
      </c>
      <c r="B144" s="34" t="s">
        <v>143</v>
      </c>
      <c r="C144" s="30">
        <v>200</v>
      </c>
      <c r="D144" s="13"/>
      <c r="E144" s="35">
        <v>200</v>
      </c>
      <c r="G144" s="30">
        <v>200</v>
      </c>
      <c r="H144" s="21">
        <v>0</v>
      </c>
      <c r="I144" s="21">
        <f t="shared" si="5"/>
        <v>0</v>
      </c>
      <c r="J144" s="13"/>
      <c r="K144" s="36">
        <v>200</v>
      </c>
      <c r="L144" s="24">
        <v>0</v>
      </c>
      <c r="N144" s="40">
        <f>K144</f>
        <v>200</v>
      </c>
      <c r="O144" s="13"/>
      <c r="P144" s="40">
        <f>N144</f>
        <v>200</v>
      </c>
      <c r="Q144" s="13"/>
      <c r="R144" s="40">
        <f>P144</f>
        <v>200</v>
      </c>
      <c r="S144" s="13">
        <v>0</v>
      </c>
      <c r="T144" s="21">
        <f t="shared" si="6"/>
        <v>0</v>
      </c>
    </row>
    <row r="145" spans="1:20" x14ac:dyDescent="0.2">
      <c r="A145" s="22">
        <v>637011</v>
      </c>
      <c r="B145" s="34" t="s">
        <v>144</v>
      </c>
      <c r="C145" s="30">
        <v>2000</v>
      </c>
      <c r="D145" s="13"/>
      <c r="E145" s="35">
        <v>2000</v>
      </c>
      <c r="G145" s="30">
        <v>2000</v>
      </c>
      <c r="H145" s="21">
        <v>0</v>
      </c>
      <c r="I145" s="21">
        <f t="shared" si="5"/>
        <v>0</v>
      </c>
      <c r="J145" s="25">
        <v>-2000</v>
      </c>
      <c r="K145" s="36">
        <f>J145+G145</f>
        <v>0</v>
      </c>
      <c r="L145" s="24">
        <v>0</v>
      </c>
      <c r="N145" s="40">
        <f>K145</f>
        <v>0</v>
      </c>
      <c r="O145" s="13"/>
      <c r="P145" s="40">
        <f>M145</f>
        <v>0</v>
      </c>
      <c r="Q145" s="13"/>
      <c r="R145" s="40">
        <f>O145</f>
        <v>0</v>
      </c>
      <c r="S145" s="13">
        <v>0</v>
      </c>
      <c r="T145" s="21"/>
    </row>
    <row r="146" spans="1:20" x14ac:dyDescent="0.2">
      <c r="A146" s="22">
        <v>637012</v>
      </c>
      <c r="B146" s="34" t="s">
        <v>145</v>
      </c>
      <c r="C146" s="30">
        <v>500</v>
      </c>
      <c r="D146" s="13"/>
      <c r="E146" s="35">
        <v>500</v>
      </c>
      <c r="G146" s="30">
        <v>500</v>
      </c>
      <c r="H146" s="21">
        <v>120</v>
      </c>
      <c r="I146" s="21">
        <f t="shared" ref="I146:I212" si="7">H146/G146*100</f>
        <v>24</v>
      </c>
      <c r="J146" s="13"/>
      <c r="K146" s="36">
        <v>500</v>
      </c>
      <c r="L146" s="37">
        <v>120</v>
      </c>
      <c r="N146" s="30">
        <v>500</v>
      </c>
      <c r="O146" s="13"/>
      <c r="P146" s="30">
        <v>500</v>
      </c>
      <c r="Q146" s="13"/>
      <c r="R146" s="30">
        <v>500</v>
      </c>
      <c r="S146" s="21">
        <v>120</v>
      </c>
      <c r="T146" s="21">
        <f t="shared" si="6"/>
        <v>24</v>
      </c>
    </row>
    <row r="147" spans="1:20" x14ac:dyDescent="0.2">
      <c r="A147" s="22">
        <v>637014</v>
      </c>
      <c r="B147" s="34" t="s">
        <v>146</v>
      </c>
      <c r="C147" s="30">
        <v>11000</v>
      </c>
      <c r="D147" s="13"/>
      <c r="E147" s="35">
        <v>11000</v>
      </c>
      <c r="G147" s="30">
        <v>11000</v>
      </c>
      <c r="H147" s="21">
        <v>7787.7</v>
      </c>
      <c r="I147" s="21">
        <f t="shared" si="7"/>
        <v>70.797272727272727</v>
      </c>
      <c r="J147" s="13"/>
      <c r="K147" s="36">
        <v>11000</v>
      </c>
      <c r="L147" s="24">
        <v>8157.33</v>
      </c>
      <c r="N147" s="30">
        <v>11000</v>
      </c>
      <c r="O147" s="13"/>
      <c r="P147" s="30">
        <v>11536</v>
      </c>
      <c r="Q147" s="13"/>
      <c r="R147" s="30">
        <v>11536</v>
      </c>
      <c r="S147" s="21">
        <v>11534.8</v>
      </c>
      <c r="T147" s="21">
        <f t="shared" si="6"/>
        <v>99.98959778085991</v>
      </c>
    </row>
    <row r="148" spans="1:20" x14ac:dyDescent="0.2">
      <c r="A148" s="22">
        <v>637015</v>
      </c>
      <c r="B148" s="34" t="s">
        <v>147</v>
      </c>
      <c r="C148" s="30">
        <v>25000</v>
      </c>
      <c r="D148" s="13"/>
      <c r="E148" s="35">
        <v>25000</v>
      </c>
      <c r="G148" s="30">
        <v>25000</v>
      </c>
      <c r="H148" s="21">
        <v>8899</v>
      </c>
      <c r="I148" s="21">
        <f t="shared" si="7"/>
        <v>35.595999999999997</v>
      </c>
      <c r="J148" s="13"/>
      <c r="K148" s="36">
        <v>25000</v>
      </c>
      <c r="L148" s="24">
        <v>13508.98</v>
      </c>
      <c r="N148" s="30">
        <v>25000</v>
      </c>
      <c r="O148" s="13"/>
      <c r="P148" s="30">
        <v>23673</v>
      </c>
      <c r="Q148" s="13"/>
      <c r="R148" s="30">
        <v>23673</v>
      </c>
      <c r="S148" s="13">
        <v>15616.81</v>
      </c>
      <c r="T148" s="21">
        <f t="shared" si="6"/>
        <v>65.968867486165678</v>
      </c>
    </row>
    <row r="149" spans="1:20" x14ac:dyDescent="0.2">
      <c r="A149" s="22">
        <v>637016</v>
      </c>
      <c r="B149" s="34" t="s">
        <v>148</v>
      </c>
      <c r="C149" s="30">
        <v>2300</v>
      </c>
      <c r="D149" s="13"/>
      <c r="E149" s="35">
        <v>2300</v>
      </c>
      <c r="G149" s="30">
        <v>2300</v>
      </c>
      <c r="H149" s="21">
        <v>1204.46</v>
      </c>
      <c r="I149" s="21">
        <f t="shared" si="7"/>
        <v>52.367826086956526</v>
      </c>
      <c r="J149" s="13"/>
      <c r="K149" s="36">
        <v>2300</v>
      </c>
      <c r="L149" s="74">
        <v>1783.38</v>
      </c>
      <c r="N149" s="30">
        <v>2300</v>
      </c>
      <c r="O149" s="13"/>
      <c r="P149" s="30">
        <v>2671</v>
      </c>
      <c r="Q149" s="13"/>
      <c r="R149" s="30">
        <v>2671</v>
      </c>
      <c r="S149" s="13">
        <v>2670.68</v>
      </c>
      <c r="T149" s="21">
        <f t="shared" si="6"/>
        <v>99.988019468363902</v>
      </c>
    </row>
    <row r="150" spans="1:20" x14ac:dyDescent="0.2">
      <c r="A150" s="87">
        <v>637017</v>
      </c>
      <c r="B150" s="88" t="s">
        <v>149</v>
      </c>
      <c r="C150" s="30"/>
      <c r="D150" s="13"/>
      <c r="E150" s="35"/>
      <c r="G150" s="30"/>
      <c r="H150" s="21"/>
      <c r="I150" s="21"/>
      <c r="J150" s="13"/>
      <c r="K150" s="36"/>
      <c r="L150" s="92">
        <v>172.8</v>
      </c>
      <c r="M150" s="25">
        <v>173</v>
      </c>
      <c r="N150" s="30">
        <v>173</v>
      </c>
      <c r="O150" s="13"/>
      <c r="P150" s="30">
        <v>673</v>
      </c>
      <c r="Q150" s="13"/>
      <c r="R150" s="30">
        <v>673</v>
      </c>
      <c r="S150" s="21">
        <v>252</v>
      </c>
      <c r="T150" s="21">
        <f t="shared" si="6"/>
        <v>37.444279346210998</v>
      </c>
    </row>
    <row r="151" spans="1:20" x14ac:dyDescent="0.2">
      <c r="A151" s="22">
        <v>637023</v>
      </c>
      <c r="B151" s="34" t="s">
        <v>150</v>
      </c>
      <c r="C151" s="30">
        <v>1100</v>
      </c>
      <c r="D151" s="13"/>
      <c r="E151" s="35">
        <v>1100</v>
      </c>
      <c r="G151" s="30">
        <v>1100</v>
      </c>
      <c r="H151" s="21">
        <v>314.5</v>
      </c>
      <c r="I151" s="21">
        <f t="shared" si="7"/>
        <v>28.59090909090909</v>
      </c>
      <c r="J151" s="13"/>
      <c r="K151" s="36">
        <v>1100</v>
      </c>
      <c r="L151" s="37">
        <v>318.5</v>
      </c>
      <c r="N151" s="30">
        <v>1100</v>
      </c>
      <c r="O151" s="13"/>
      <c r="P151" s="30">
        <v>1100</v>
      </c>
      <c r="Q151" s="13"/>
      <c r="R151" s="30">
        <v>1100</v>
      </c>
      <c r="S151" s="21">
        <v>374.5</v>
      </c>
      <c r="T151" s="21">
        <f t="shared" si="6"/>
        <v>34.045454545454547</v>
      </c>
    </row>
    <row r="152" spans="1:20" x14ac:dyDescent="0.2">
      <c r="A152" s="22">
        <v>637026</v>
      </c>
      <c r="B152" s="34" t="s">
        <v>151</v>
      </c>
      <c r="C152" s="30">
        <v>5500</v>
      </c>
      <c r="D152" s="13"/>
      <c r="E152" s="35">
        <v>5500</v>
      </c>
      <c r="G152" s="30">
        <v>5500</v>
      </c>
      <c r="H152" s="21">
        <v>0</v>
      </c>
      <c r="I152" s="21">
        <f t="shared" si="7"/>
        <v>0</v>
      </c>
      <c r="J152" s="13"/>
      <c r="K152" s="36">
        <v>5500</v>
      </c>
      <c r="L152" s="24">
        <v>0</v>
      </c>
      <c r="N152" s="30">
        <v>5500</v>
      </c>
      <c r="O152" s="13"/>
      <c r="P152" s="30">
        <v>5500</v>
      </c>
      <c r="Q152" s="13"/>
      <c r="R152" s="30">
        <v>5500</v>
      </c>
      <c r="S152" s="13">
        <v>4833.57</v>
      </c>
      <c r="T152" s="21">
        <f t="shared" si="6"/>
        <v>87.883090909090896</v>
      </c>
    </row>
    <row r="153" spans="1:20" x14ac:dyDescent="0.2">
      <c r="A153" s="22">
        <v>637027</v>
      </c>
      <c r="B153" s="34" t="s">
        <v>152</v>
      </c>
      <c r="C153" s="30">
        <v>7500</v>
      </c>
      <c r="D153" s="13"/>
      <c r="E153" s="35">
        <v>7500</v>
      </c>
      <c r="G153" s="30">
        <v>7500</v>
      </c>
      <c r="H153" s="21">
        <v>5681.59</v>
      </c>
      <c r="I153" s="21">
        <f t="shared" si="7"/>
        <v>75.754533333333342</v>
      </c>
      <c r="J153" s="13"/>
      <c r="K153" s="36">
        <v>7500</v>
      </c>
      <c r="L153" s="24">
        <v>8091.09</v>
      </c>
      <c r="N153" s="30">
        <v>7500</v>
      </c>
      <c r="O153" s="13"/>
      <c r="P153" s="30">
        <v>9310</v>
      </c>
      <c r="Q153" s="13"/>
      <c r="R153" s="30">
        <v>9310</v>
      </c>
      <c r="S153" s="13">
        <v>9308.2800000000007</v>
      </c>
      <c r="T153" s="21">
        <f t="shared" si="6"/>
        <v>99.981525241675627</v>
      </c>
    </row>
    <row r="154" spans="1:20" ht="24" x14ac:dyDescent="0.2">
      <c r="A154" s="22">
        <v>637031</v>
      </c>
      <c r="B154" s="34" t="s">
        <v>153</v>
      </c>
      <c r="C154" s="30">
        <v>24000</v>
      </c>
      <c r="D154" s="13"/>
      <c r="E154" s="35">
        <v>24000</v>
      </c>
      <c r="F154" s="93"/>
      <c r="G154" s="30">
        <v>0</v>
      </c>
      <c r="H154" s="21">
        <v>0</v>
      </c>
      <c r="I154" s="21"/>
      <c r="J154" s="13"/>
      <c r="K154" s="36">
        <v>0</v>
      </c>
      <c r="L154" s="24">
        <v>0</v>
      </c>
      <c r="N154" s="30">
        <v>0</v>
      </c>
      <c r="O154" s="13"/>
      <c r="P154" s="30">
        <v>60</v>
      </c>
      <c r="Q154" s="13"/>
      <c r="R154" s="30">
        <v>60</v>
      </c>
      <c r="S154" s="21">
        <v>60</v>
      </c>
      <c r="T154" s="21">
        <f t="shared" si="6"/>
        <v>100</v>
      </c>
    </row>
    <row r="155" spans="1:20" x14ac:dyDescent="0.2">
      <c r="A155" s="22">
        <v>637035</v>
      </c>
      <c r="B155" s="34" t="s">
        <v>154</v>
      </c>
      <c r="C155" s="30">
        <v>2000</v>
      </c>
      <c r="D155" s="13"/>
      <c r="E155" s="35">
        <v>2000</v>
      </c>
      <c r="G155" s="30">
        <v>2000</v>
      </c>
      <c r="H155" s="21">
        <v>343.2</v>
      </c>
      <c r="I155" s="21">
        <f t="shared" si="7"/>
        <v>17.16</v>
      </c>
      <c r="J155" s="13"/>
      <c r="K155" s="36">
        <v>2000</v>
      </c>
      <c r="L155" s="24">
        <v>343.2</v>
      </c>
      <c r="N155" s="30">
        <v>2000</v>
      </c>
      <c r="O155" s="13"/>
      <c r="P155" s="30">
        <v>550</v>
      </c>
      <c r="Q155" s="13"/>
      <c r="R155" s="30">
        <v>550</v>
      </c>
      <c r="S155" s="21">
        <v>343.2</v>
      </c>
      <c r="T155" s="21">
        <f t="shared" si="6"/>
        <v>62.4</v>
      </c>
    </row>
    <row r="156" spans="1:20" x14ac:dyDescent="0.2">
      <c r="A156" s="22">
        <v>637036</v>
      </c>
      <c r="B156" s="34" t="s">
        <v>155</v>
      </c>
      <c r="C156" s="30">
        <v>2500</v>
      </c>
      <c r="D156" s="13"/>
      <c r="E156" s="35">
        <v>2500</v>
      </c>
      <c r="G156" s="30">
        <v>2500</v>
      </c>
      <c r="H156" s="21">
        <v>507.93</v>
      </c>
      <c r="I156" s="21">
        <f t="shared" si="7"/>
        <v>20.3172</v>
      </c>
      <c r="J156" s="13"/>
      <c r="K156" s="36">
        <v>2500</v>
      </c>
      <c r="L156" s="24">
        <v>612.4</v>
      </c>
      <c r="N156" s="30">
        <v>2500</v>
      </c>
      <c r="O156" s="13"/>
      <c r="P156" s="30">
        <v>2500</v>
      </c>
      <c r="Q156" s="13"/>
      <c r="R156" s="30">
        <v>2500</v>
      </c>
      <c r="S156" s="13">
        <v>1451.67</v>
      </c>
      <c r="T156" s="21">
        <f t="shared" si="6"/>
        <v>58.066800000000008</v>
      </c>
    </row>
    <row r="157" spans="1:20" x14ac:dyDescent="0.2">
      <c r="A157" s="22"/>
      <c r="B157" s="34"/>
      <c r="C157" s="30"/>
      <c r="D157" s="13"/>
      <c r="E157" s="35"/>
      <c r="G157" s="30"/>
      <c r="H157" s="21"/>
      <c r="I157" s="21"/>
      <c r="J157" s="13"/>
      <c r="K157" s="36"/>
      <c r="L157" s="24"/>
      <c r="N157" s="30"/>
      <c r="O157" s="13"/>
      <c r="P157" s="30"/>
      <c r="Q157" s="13"/>
      <c r="R157" s="30"/>
      <c r="S157" s="13"/>
      <c r="T157" s="21"/>
    </row>
    <row r="158" spans="1:20" s="2" customFormat="1" x14ac:dyDescent="0.2">
      <c r="A158" s="14" t="s">
        <v>156</v>
      </c>
      <c r="B158" s="15" t="s">
        <v>157</v>
      </c>
      <c r="C158" s="31">
        <f>SUM(C159:C160)</f>
        <v>3125</v>
      </c>
      <c r="D158" s="16"/>
      <c r="E158" s="32">
        <f>SUM(E159:E160)</f>
        <v>3125</v>
      </c>
      <c r="F158" s="16"/>
      <c r="G158" s="31">
        <f>SUM(G159:G160)</f>
        <v>3125</v>
      </c>
      <c r="H158" s="21">
        <f>SUM(H159:H160)</f>
        <v>1277.94</v>
      </c>
      <c r="I158" s="21">
        <f t="shared" si="7"/>
        <v>40.894080000000002</v>
      </c>
      <c r="J158" s="16"/>
      <c r="K158" s="33">
        <f>SUM(K159:K160)</f>
        <v>3125</v>
      </c>
      <c r="L158" s="17">
        <f>SUM(L159:L160)</f>
        <v>2067.02</v>
      </c>
      <c r="M158" s="16"/>
      <c r="N158" s="31">
        <f>SUM(N159:N160)</f>
        <v>3125</v>
      </c>
      <c r="O158" s="16"/>
      <c r="P158" s="31">
        <f>SUM(P159:P160)</f>
        <v>3125</v>
      </c>
      <c r="Q158" s="16"/>
      <c r="R158" s="31">
        <f>SUM(R159:R160)</f>
        <v>3125</v>
      </c>
      <c r="S158" s="18">
        <f>SUM(S159:S160)</f>
        <v>2746.9</v>
      </c>
      <c r="T158" s="21">
        <f t="shared" si="6"/>
        <v>87.900800000000004</v>
      </c>
    </row>
    <row r="159" spans="1:20" x14ac:dyDescent="0.2">
      <c r="A159" s="22">
        <v>641006</v>
      </c>
      <c r="B159" s="34" t="s">
        <v>158</v>
      </c>
      <c r="C159" s="30">
        <v>2425</v>
      </c>
      <c r="D159" s="13"/>
      <c r="E159" s="35">
        <v>2425</v>
      </c>
      <c r="G159" s="30">
        <v>2425</v>
      </c>
      <c r="H159" s="21">
        <v>1212.92</v>
      </c>
      <c r="I159" s="21">
        <f t="shared" si="7"/>
        <v>50.017319587628876</v>
      </c>
      <c r="J159" s="13"/>
      <c r="K159" s="36">
        <v>2425</v>
      </c>
      <c r="L159" s="24">
        <v>1819.38</v>
      </c>
      <c r="N159" s="30">
        <v>2425</v>
      </c>
      <c r="O159" s="13"/>
      <c r="P159" s="30">
        <v>2425</v>
      </c>
      <c r="Q159" s="13"/>
      <c r="R159" s="30">
        <v>2425</v>
      </c>
      <c r="S159" s="13">
        <v>2425.81</v>
      </c>
      <c r="T159" s="21">
        <f t="shared" si="6"/>
        <v>100.03340206185567</v>
      </c>
    </row>
    <row r="160" spans="1:20" x14ac:dyDescent="0.2">
      <c r="A160" s="22">
        <v>642015</v>
      </c>
      <c r="B160" s="34" t="s">
        <v>159</v>
      </c>
      <c r="C160" s="30">
        <v>700</v>
      </c>
      <c r="D160" s="13"/>
      <c r="E160" s="35">
        <v>700</v>
      </c>
      <c r="G160" s="30">
        <v>700</v>
      </c>
      <c r="H160" s="21">
        <v>65.02</v>
      </c>
      <c r="I160" s="21">
        <f t="shared" si="7"/>
        <v>9.2885714285714283</v>
      </c>
      <c r="J160" s="13"/>
      <c r="K160" s="36">
        <v>700</v>
      </c>
      <c r="L160" s="24">
        <v>247.64</v>
      </c>
      <c r="N160" s="30">
        <v>700</v>
      </c>
      <c r="O160" s="13"/>
      <c r="P160" s="30">
        <v>700</v>
      </c>
      <c r="Q160" s="13"/>
      <c r="R160" s="30">
        <v>700</v>
      </c>
      <c r="S160" s="13">
        <v>321.08999999999997</v>
      </c>
      <c r="T160" s="21">
        <f t="shared" si="6"/>
        <v>45.87</v>
      </c>
    </row>
    <row r="161" spans="1:20" x14ac:dyDescent="0.2">
      <c r="A161" s="22"/>
      <c r="B161" s="34"/>
      <c r="D161" s="13"/>
      <c r="E161" s="24"/>
      <c r="G161" s="13"/>
      <c r="H161" s="21"/>
      <c r="I161" s="21"/>
      <c r="J161" s="13"/>
      <c r="K161" s="26"/>
      <c r="L161" s="24"/>
      <c r="O161" s="13"/>
      <c r="Q161" s="13"/>
      <c r="S161" s="13"/>
      <c r="T161" s="21"/>
    </row>
    <row r="162" spans="1:20" x14ac:dyDescent="0.2">
      <c r="A162" s="94" t="s">
        <v>160</v>
      </c>
      <c r="B162" s="69" t="s">
        <v>161</v>
      </c>
      <c r="C162" s="31">
        <f>SUM(C163:C165)</f>
        <v>20917</v>
      </c>
      <c r="D162" s="13"/>
      <c r="E162" s="32">
        <f>SUM(E163:E165)</f>
        <v>20917</v>
      </c>
      <c r="F162" s="25"/>
      <c r="G162" s="31">
        <f>SUM(G163:G165)</f>
        <v>20927</v>
      </c>
      <c r="H162" s="18">
        <f>SUM(H163:H165)</f>
        <v>8634.8100000000013</v>
      </c>
      <c r="I162" s="21">
        <f t="shared" si="7"/>
        <v>41.261575954508537</v>
      </c>
      <c r="J162" s="13"/>
      <c r="K162" s="33">
        <f>SUM(K163:K165)</f>
        <v>20927</v>
      </c>
      <c r="L162" s="17">
        <f>SUM(L163:L165)</f>
        <v>13259.49</v>
      </c>
      <c r="N162" s="31">
        <f>SUM(N163:N165)</f>
        <v>20927</v>
      </c>
      <c r="O162" s="13"/>
      <c r="P162" s="31">
        <f>SUM(P163:P165)</f>
        <v>20927</v>
      </c>
      <c r="Q162" s="13"/>
      <c r="R162" s="31">
        <f>SUM(R163:R165)</f>
        <v>20927</v>
      </c>
      <c r="S162" s="16">
        <f>SUM(S163:S165)</f>
        <v>20922.48</v>
      </c>
      <c r="T162" s="21">
        <f t="shared" si="6"/>
        <v>99.978401108615671</v>
      </c>
    </row>
    <row r="163" spans="1:20" x14ac:dyDescent="0.2">
      <c r="A163" s="95" t="s">
        <v>96</v>
      </c>
      <c r="B163" s="51" t="s">
        <v>162</v>
      </c>
      <c r="C163" s="30">
        <v>14420</v>
      </c>
      <c r="D163" s="13"/>
      <c r="E163" s="35">
        <v>14420</v>
      </c>
      <c r="F163" s="56">
        <v>10</v>
      </c>
      <c r="G163" s="30">
        <f>F163+E163</f>
        <v>14430</v>
      </c>
      <c r="H163" s="21">
        <v>6106.53</v>
      </c>
      <c r="I163" s="21">
        <f t="shared" si="7"/>
        <v>42.318295218295212</v>
      </c>
      <c r="J163" s="13"/>
      <c r="K163" s="36">
        <v>14430</v>
      </c>
      <c r="L163" s="24">
        <v>9380.0499999999993</v>
      </c>
      <c r="N163" s="30">
        <v>14430</v>
      </c>
      <c r="O163" s="13"/>
      <c r="P163" s="30">
        <v>14123</v>
      </c>
      <c r="Q163" s="13"/>
      <c r="R163" s="30">
        <v>14123</v>
      </c>
      <c r="S163" s="13">
        <v>14121.09</v>
      </c>
      <c r="T163" s="21">
        <f t="shared" si="6"/>
        <v>99.986475961198053</v>
      </c>
    </row>
    <row r="164" spans="1:20" x14ac:dyDescent="0.2">
      <c r="A164" s="22" t="s">
        <v>98</v>
      </c>
      <c r="B164" s="34" t="s">
        <v>99</v>
      </c>
      <c r="C164" s="30">
        <v>5047</v>
      </c>
      <c r="D164" s="13"/>
      <c r="E164" s="35">
        <v>5047</v>
      </c>
      <c r="F164" s="25"/>
      <c r="G164" s="30">
        <v>5047</v>
      </c>
      <c r="H164" s="21">
        <v>2134.08</v>
      </c>
      <c r="I164" s="21">
        <f t="shared" si="7"/>
        <v>42.284129185654848</v>
      </c>
      <c r="J164" s="13"/>
      <c r="K164" s="36">
        <v>5047</v>
      </c>
      <c r="L164" s="24">
        <v>3278.11</v>
      </c>
      <c r="N164" s="30">
        <v>5047</v>
      </c>
      <c r="O164" s="13"/>
      <c r="P164" s="30">
        <v>4937</v>
      </c>
      <c r="Q164" s="13"/>
      <c r="R164" s="30">
        <v>4937</v>
      </c>
      <c r="S164" s="13">
        <v>4933.38</v>
      </c>
      <c r="T164" s="21">
        <f t="shared" si="6"/>
        <v>99.926676119100662</v>
      </c>
    </row>
    <row r="165" spans="1:20" x14ac:dyDescent="0.2">
      <c r="A165" s="22" t="s">
        <v>100</v>
      </c>
      <c r="B165" s="34" t="s">
        <v>163</v>
      </c>
      <c r="C165" s="30">
        <v>1450</v>
      </c>
      <c r="D165" s="13"/>
      <c r="E165" s="35">
        <v>1450</v>
      </c>
      <c r="F165" s="25"/>
      <c r="G165" s="30">
        <v>1450</v>
      </c>
      <c r="H165" s="21">
        <v>394.2</v>
      </c>
      <c r="I165" s="21">
        <f t="shared" si="7"/>
        <v>27.186206896551724</v>
      </c>
      <c r="J165" s="13"/>
      <c r="K165" s="36">
        <v>1450</v>
      </c>
      <c r="L165" s="24">
        <v>601.33000000000004</v>
      </c>
      <c r="N165" s="30">
        <v>1450</v>
      </c>
      <c r="O165" s="13"/>
      <c r="P165" s="30">
        <v>1867</v>
      </c>
      <c r="Q165" s="13"/>
      <c r="R165" s="30">
        <v>1867</v>
      </c>
      <c r="S165" s="61">
        <v>1868.01</v>
      </c>
      <c r="T165" s="21">
        <f t="shared" si="6"/>
        <v>100.0540974825924</v>
      </c>
    </row>
    <row r="166" spans="1:20" x14ac:dyDescent="0.2">
      <c r="A166" s="28"/>
      <c r="B166" s="23"/>
      <c r="C166" s="31"/>
      <c r="D166" s="13"/>
      <c r="E166" s="32"/>
      <c r="F166" s="25"/>
      <c r="G166" s="31"/>
      <c r="H166" s="21"/>
      <c r="I166" s="21"/>
      <c r="J166" s="13"/>
      <c r="K166" s="33"/>
      <c r="L166" s="24"/>
      <c r="N166" s="31"/>
      <c r="O166" s="13"/>
      <c r="P166" s="31"/>
      <c r="Q166" s="13"/>
      <c r="R166" s="31"/>
      <c r="S166" s="13"/>
      <c r="T166" s="21"/>
    </row>
    <row r="167" spans="1:20" x14ac:dyDescent="0.2">
      <c r="A167" s="96" t="s">
        <v>94</v>
      </c>
      <c r="B167" s="69" t="s">
        <v>164</v>
      </c>
      <c r="C167" s="31">
        <f>SUM(C168)</f>
        <v>2600</v>
      </c>
      <c r="D167" s="13"/>
      <c r="E167" s="32">
        <f>SUM(E168)</f>
        <v>2600</v>
      </c>
      <c r="F167" s="25"/>
      <c r="G167" s="31">
        <f>SUM(G168)</f>
        <v>2612</v>
      </c>
      <c r="H167" s="18">
        <f>SUM(H168)</f>
        <v>2611.9499999999998</v>
      </c>
      <c r="I167" s="21">
        <f t="shared" si="7"/>
        <v>99.998085758039807</v>
      </c>
      <c r="J167" s="13"/>
      <c r="K167" s="33">
        <f>SUM(K168)</f>
        <v>2612</v>
      </c>
      <c r="L167" s="17">
        <f>SUM(L168)</f>
        <v>2611.9499999999998</v>
      </c>
      <c r="N167" s="31">
        <f>SUM(N168)</f>
        <v>2612</v>
      </c>
      <c r="O167" s="13"/>
      <c r="P167" s="31">
        <f>SUM(P168)</f>
        <v>2612</v>
      </c>
      <c r="Q167" s="13"/>
      <c r="R167" s="31">
        <f>SUM(R168)</f>
        <v>2612</v>
      </c>
      <c r="S167" s="16">
        <f>S168</f>
        <v>2611.9499999999998</v>
      </c>
      <c r="T167" s="21">
        <f t="shared" si="6"/>
        <v>99.998085758039807</v>
      </c>
    </row>
    <row r="168" spans="1:20" x14ac:dyDescent="0.2">
      <c r="A168" s="50" t="s">
        <v>100</v>
      </c>
      <c r="B168" s="51" t="s">
        <v>165</v>
      </c>
      <c r="C168" s="30">
        <v>2600</v>
      </c>
      <c r="D168" s="13"/>
      <c r="E168" s="35">
        <v>2600</v>
      </c>
      <c r="F168" s="56">
        <v>12</v>
      </c>
      <c r="G168" s="30">
        <f>F168+E168</f>
        <v>2612</v>
      </c>
      <c r="H168" s="21">
        <v>2611.9499999999998</v>
      </c>
      <c r="I168" s="21">
        <f t="shared" si="7"/>
        <v>99.998085758039807</v>
      </c>
      <c r="J168" s="13"/>
      <c r="K168" s="36">
        <v>2612</v>
      </c>
      <c r="L168" s="24">
        <v>2611.9499999999998</v>
      </c>
      <c r="N168" s="30">
        <v>2612</v>
      </c>
      <c r="O168" s="13"/>
      <c r="P168" s="30">
        <v>2612</v>
      </c>
      <c r="Q168" s="13"/>
      <c r="R168" s="30">
        <v>2612</v>
      </c>
      <c r="S168" s="13">
        <v>2611.9499999999998</v>
      </c>
      <c r="T168" s="21">
        <f t="shared" si="6"/>
        <v>99.998085758039807</v>
      </c>
    </row>
    <row r="169" spans="1:20" x14ac:dyDescent="0.2">
      <c r="A169" s="50"/>
      <c r="B169" s="51"/>
      <c r="C169" s="31"/>
      <c r="D169" s="13"/>
      <c r="E169" s="32"/>
      <c r="G169" s="31"/>
      <c r="H169" s="21"/>
      <c r="I169" s="21"/>
      <c r="J169" s="13"/>
      <c r="K169" s="33"/>
      <c r="L169" s="24"/>
      <c r="N169" s="31"/>
      <c r="O169" s="13"/>
      <c r="P169" s="31"/>
      <c r="Q169" s="13"/>
      <c r="R169" s="31"/>
      <c r="S169" s="13"/>
      <c r="T169" s="21"/>
    </row>
    <row r="170" spans="1:20" x14ac:dyDescent="0.2">
      <c r="A170" s="14" t="s">
        <v>166</v>
      </c>
      <c r="B170" s="69" t="s">
        <v>167</v>
      </c>
      <c r="C170" s="31">
        <f>SUM(C171)</f>
        <v>9000</v>
      </c>
      <c r="D170" s="13"/>
      <c r="E170" s="32">
        <f>SUM(E171)</f>
        <v>9000</v>
      </c>
      <c r="G170" s="31">
        <f>SUM(G171)</f>
        <v>9000</v>
      </c>
      <c r="H170" s="18">
        <f>SUM(H171)</f>
        <v>6356.1799999999994</v>
      </c>
      <c r="I170" s="21">
        <f t="shared" si="7"/>
        <v>70.624222222222215</v>
      </c>
      <c r="J170" s="13"/>
      <c r="K170" s="33">
        <f>SUM(K171)</f>
        <v>9000</v>
      </c>
      <c r="L170" s="17">
        <f>SUM(L172:L174)</f>
        <v>7414.5599999999995</v>
      </c>
      <c r="N170" s="31">
        <f>SUM(N171)</f>
        <v>9000</v>
      </c>
      <c r="O170" s="13"/>
      <c r="P170" s="31">
        <f>SUM(P171)</f>
        <v>9000</v>
      </c>
      <c r="Q170" s="13"/>
      <c r="R170" s="31">
        <f>SUM(R171)</f>
        <v>9000</v>
      </c>
      <c r="S170" s="16">
        <f>S171</f>
        <v>8015.54</v>
      </c>
      <c r="T170" s="21">
        <f t="shared" si="6"/>
        <v>89.061555555555557</v>
      </c>
    </row>
    <row r="171" spans="1:20" x14ac:dyDescent="0.2">
      <c r="A171" s="14" t="s">
        <v>100</v>
      </c>
      <c r="B171" s="69" t="s">
        <v>101</v>
      </c>
      <c r="C171" s="31">
        <f>SUM(C172:C174)</f>
        <v>9000</v>
      </c>
      <c r="D171" s="13"/>
      <c r="E171" s="32">
        <f>SUM(E172:E174)</f>
        <v>9000</v>
      </c>
      <c r="G171" s="31">
        <f>SUM(G172:G174)</f>
        <v>9000</v>
      </c>
      <c r="H171" s="21">
        <f>SUM(H172:H174)</f>
        <v>6356.1799999999994</v>
      </c>
      <c r="I171" s="21">
        <f t="shared" si="7"/>
        <v>70.624222222222215</v>
      </c>
      <c r="J171" s="13"/>
      <c r="K171" s="33">
        <f>SUM(K172:K174)</f>
        <v>9000</v>
      </c>
      <c r="L171" s="24">
        <f>SUM(L172:L174)</f>
        <v>7414.5599999999995</v>
      </c>
      <c r="N171" s="31">
        <f>SUM(N172:N174)</f>
        <v>9000</v>
      </c>
      <c r="O171" s="13"/>
      <c r="P171" s="31">
        <f>SUM(P172:P174)</f>
        <v>9000</v>
      </c>
      <c r="Q171" s="13"/>
      <c r="R171" s="31">
        <f>SUM(R172:R174)</f>
        <v>9000</v>
      </c>
      <c r="S171" s="13">
        <f>SUM(S172:S174)</f>
        <v>8015.54</v>
      </c>
      <c r="T171" s="21">
        <f t="shared" si="6"/>
        <v>89.061555555555557</v>
      </c>
    </row>
    <row r="172" spans="1:20" x14ac:dyDescent="0.2">
      <c r="A172" s="50">
        <v>637005</v>
      </c>
      <c r="B172" s="51" t="s">
        <v>168</v>
      </c>
      <c r="C172" s="30">
        <v>6000</v>
      </c>
      <c r="D172" s="13"/>
      <c r="E172" s="35">
        <v>6000</v>
      </c>
      <c r="G172" s="30">
        <v>6000</v>
      </c>
      <c r="H172" s="21">
        <v>5208</v>
      </c>
      <c r="I172" s="21">
        <f t="shared" si="7"/>
        <v>86.8</v>
      </c>
      <c r="J172" s="13"/>
      <c r="K172" s="36">
        <v>6000</v>
      </c>
      <c r="L172" s="24">
        <v>5808</v>
      </c>
      <c r="N172" s="30">
        <v>6000</v>
      </c>
      <c r="O172" s="13"/>
      <c r="P172" s="30">
        <v>6000</v>
      </c>
      <c r="Q172" s="13"/>
      <c r="R172" s="30">
        <v>6000</v>
      </c>
      <c r="S172" s="13">
        <v>5808</v>
      </c>
      <c r="T172" s="21">
        <f t="shared" si="6"/>
        <v>96.8</v>
      </c>
    </row>
    <row r="173" spans="1:20" x14ac:dyDescent="0.2">
      <c r="A173" s="22">
        <v>637012</v>
      </c>
      <c r="B173" s="34" t="s">
        <v>169</v>
      </c>
      <c r="C173" s="30">
        <v>2500</v>
      </c>
      <c r="D173" s="13"/>
      <c r="E173" s="35">
        <v>2500</v>
      </c>
      <c r="G173" s="30">
        <v>2500</v>
      </c>
      <c r="H173" s="21">
        <v>957.53</v>
      </c>
      <c r="I173" s="21">
        <f t="shared" si="7"/>
        <v>38.301199999999994</v>
      </c>
      <c r="J173" s="13"/>
      <c r="K173" s="36">
        <v>2500</v>
      </c>
      <c r="L173" s="24">
        <v>1313.29</v>
      </c>
      <c r="N173" s="30">
        <v>2500</v>
      </c>
      <c r="O173" s="13"/>
      <c r="P173" s="30">
        <v>2500</v>
      </c>
      <c r="Q173" s="13"/>
      <c r="R173" s="30">
        <v>2500</v>
      </c>
      <c r="S173" s="13">
        <v>1760.16</v>
      </c>
      <c r="T173" s="21">
        <f t="shared" si="6"/>
        <v>70.406400000000005</v>
      </c>
    </row>
    <row r="174" spans="1:20" x14ac:dyDescent="0.2">
      <c r="A174" s="22">
        <v>637035</v>
      </c>
      <c r="B174" s="34" t="s">
        <v>170</v>
      </c>
      <c r="C174" s="30">
        <v>500</v>
      </c>
      <c r="D174" s="13"/>
      <c r="E174" s="35">
        <v>500</v>
      </c>
      <c r="G174" s="30">
        <v>500</v>
      </c>
      <c r="H174" s="21">
        <v>190.65</v>
      </c>
      <c r="I174" s="21">
        <f t="shared" si="7"/>
        <v>38.130000000000003</v>
      </c>
      <c r="J174" s="13"/>
      <c r="K174" s="36">
        <v>500</v>
      </c>
      <c r="L174" s="24">
        <v>293.27</v>
      </c>
      <c r="N174" s="30">
        <v>500</v>
      </c>
      <c r="O174" s="13"/>
      <c r="P174" s="30">
        <v>500</v>
      </c>
      <c r="Q174" s="13"/>
      <c r="R174" s="30">
        <v>500</v>
      </c>
      <c r="S174" s="13">
        <v>447.38</v>
      </c>
      <c r="T174" s="21">
        <f t="shared" si="6"/>
        <v>89.475999999999999</v>
      </c>
    </row>
    <row r="175" spans="1:20" x14ac:dyDescent="0.2">
      <c r="A175" s="22"/>
      <c r="B175" s="34"/>
      <c r="C175" s="31"/>
      <c r="D175" s="13"/>
      <c r="E175" s="32"/>
      <c r="G175" s="31"/>
      <c r="H175" s="21"/>
      <c r="I175" s="21"/>
      <c r="J175" s="13"/>
      <c r="K175" s="33"/>
      <c r="L175" s="24"/>
      <c r="O175" s="13"/>
      <c r="Q175" s="13"/>
      <c r="S175" s="13"/>
      <c r="T175" s="21"/>
    </row>
    <row r="176" spans="1:20" x14ac:dyDescent="0.2">
      <c r="A176" s="14" t="s">
        <v>171</v>
      </c>
      <c r="B176" s="15" t="s">
        <v>172</v>
      </c>
      <c r="C176" s="31">
        <f>SUM(C177:C179)</f>
        <v>13516</v>
      </c>
      <c r="D176" s="13"/>
      <c r="E176" s="32">
        <f>SUM(E177:E179)</f>
        <v>13516</v>
      </c>
      <c r="G176" s="31">
        <f>SUM(G177:G179)</f>
        <v>13516</v>
      </c>
      <c r="H176" s="18">
        <f>SUM(H177:H179)</f>
        <v>6466.8899999999994</v>
      </c>
      <c r="I176" s="21">
        <f t="shared" si="7"/>
        <v>47.846182302456342</v>
      </c>
      <c r="J176" s="13"/>
      <c r="K176" s="33">
        <f>SUM(K177:K179)</f>
        <v>14125</v>
      </c>
      <c r="L176" s="72">
        <f>SUM(L177:L179)</f>
        <v>9648</v>
      </c>
      <c r="N176" s="55">
        <f>SUM(N177:N179)</f>
        <v>14125</v>
      </c>
      <c r="O176" s="13"/>
      <c r="P176" s="55">
        <f>SUM(P177:P179)</f>
        <v>14125</v>
      </c>
      <c r="Q176" s="13"/>
      <c r="R176" s="55">
        <f>SUM(R177:R179)</f>
        <v>14125</v>
      </c>
      <c r="S176" s="16">
        <f>SUM(S177:S179)</f>
        <v>13718.84</v>
      </c>
      <c r="T176" s="21">
        <f t="shared" si="6"/>
        <v>97.124530973451328</v>
      </c>
    </row>
    <row r="177" spans="1:20" x14ac:dyDescent="0.2">
      <c r="A177" s="22" t="s">
        <v>96</v>
      </c>
      <c r="B177" s="34" t="s">
        <v>173</v>
      </c>
      <c r="C177" s="30">
        <v>9260</v>
      </c>
      <c r="D177" s="13"/>
      <c r="E177" s="35">
        <v>9260</v>
      </c>
      <c r="G177" s="30">
        <v>9260</v>
      </c>
      <c r="H177" s="21">
        <v>4473.67</v>
      </c>
      <c r="I177" s="21">
        <f t="shared" si="7"/>
        <v>48.311771058315337</v>
      </c>
      <c r="J177" s="25">
        <v>400</v>
      </c>
      <c r="K177" s="36">
        <f>J177+G177</f>
        <v>9660</v>
      </c>
      <c r="L177" s="24">
        <v>6729.27</v>
      </c>
      <c r="N177" s="40">
        <f>K177</f>
        <v>9660</v>
      </c>
      <c r="O177" s="13"/>
      <c r="P177" s="40">
        <f>N177</f>
        <v>9660</v>
      </c>
      <c r="Q177" s="13"/>
      <c r="R177" s="40">
        <f>P177</f>
        <v>9660</v>
      </c>
      <c r="S177" s="13">
        <v>9491.8700000000008</v>
      </c>
      <c r="T177" s="21">
        <f t="shared" si="6"/>
        <v>98.259523809523813</v>
      </c>
    </row>
    <row r="178" spans="1:20" x14ac:dyDescent="0.2">
      <c r="A178" s="22" t="s">
        <v>98</v>
      </c>
      <c r="B178" s="34" t="s">
        <v>99</v>
      </c>
      <c r="C178" s="30">
        <v>3306</v>
      </c>
      <c r="D178" s="13"/>
      <c r="E178" s="35">
        <v>3306</v>
      </c>
      <c r="G178" s="30">
        <v>3306</v>
      </c>
      <c r="H178" s="21">
        <v>1619.31</v>
      </c>
      <c r="I178" s="21">
        <f t="shared" si="7"/>
        <v>48.980943738656983</v>
      </c>
      <c r="J178" s="25">
        <v>209</v>
      </c>
      <c r="K178" s="36">
        <f>J178+G178</f>
        <v>3515</v>
      </c>
      <c r="L178" s="24">
        <v>2435.5100000000002</v>
      </c>
      <c r="N178" s="40">
        <f>K178</f>
        <v>3515</v>
      </c>
      <c r="O178" s="13"/>
      <c r="P178" s="40">
        <f>N178</f>
        <v>3515</v>
      </c>
      <c r="Q178" s="13"/>
      <c r="R178" s="40">
        <f>P178</f>
        <v>3515</v>
      </c>
      <c r="S178" s="13">
        <v>3482.79</v>
      </c>
      <c r="T178" s="21">
        <f t="shared" si="6"/>
        <v>99.08364153627312</v>
      </c>
    </row>
    <row r="179" spans="1:20" x14ac:dyDescent="0.2">
      <c r="A179" s="22" t="s">
        <v>100</v>
      </c>
      <c r="B179" s="34" t="s">
        <v>163</v>
      </c>
      <c r="C179" s="30">
        <v>950</v>
      </c>
      <c r="D179" s="13"/>
      <c r="E179" s="35">
        <v>950</v>
      </c>
      <c r="G179" s="30">
        <v>950</v>
      </c>
      <c r="H179" s="21">
        <v>373.91</v>
      </c>
      <c r="I179" s="21">
        <f t="shared" si="7"/>
        <v>39.358947368421056</v>
      </c>
      <c r="J179" s="13"/>
      <c r="K179" s="36">
        <v>950</v>
      </c>
      <c r="L179" s="24">
        <v>483.22</v>
      </c>
      <c r="N179" s="40">
        <f>K179</f>
        <v>950</v>
      </c>
      <c r="O179" s="13"/>
      <c r="P179" s="40">
        <f>N179</f>
        <v>950</v>
      </c>
      <c r="Q179" s="13"/>
      <c r="R179" s="40">
        <f>P179</f>
        <v>950</v>
      </c>
      <c r="S179" s="13">
        <v>744.18</v>
      </c>
      <c r="T179" s="21">
        <f t="shared" si="6"/>
        <v>78.334736842105258</v>
      </c>
    </row>
    <row r="180" spans="1:20" x14ac:dyDescent="0.2">
      <c r="A180" s="22"/>
      <c r="B180" s="34"/>
      <c r="C180" s="31"/>
      <c r="D180" s="13"/>
      <c r="E180" s="32"/>
      <c r="G180" s="31"/>
      <c r="H180" s="21"/>
      <c r="I180" s="21"/>
      <c r="J180" s="13"/>
      <c r="K180" s="33"/>
      <c r="L180" s="24"/>
      <c r="O180" s="13"/>
      <c r="Q180" s="13"/>
      <c r="S180" s="13"/>
      <c r="T180" s="21"/>
    </row>
    <row r="181" spans="1:20" x14ac:dyDescent="0.2">
      <c r="A181" s="97" t="s">
        <v>174</v>
      </c>
      <c r="B181" s="69" t="s">
        <v>175</v>
      </c>
      <c r="C181" s="31">
        <f>SUM(C182)</f>
        <v>4000</v>
      </c>
      <c r="D181" s="13"/>
      <c r="E181" s="32">
        <f>SUM(E182)</f>
        <v>4000</v>
      </c>
      <c r="G181" s="31">
        <f>SUM(G182)</f>
        <v>4000</v>
      </c>
      <c r="H181" s="18">
        <f>SUM(H182)</f>
        <v>3200</v>
      </c>
      <c r="I181" s="21">
        <f t="shared" si="7"/>
        <v>80</v>
      </c>
      <c r="J181" s="13"/>
      <c r="K181" s="33">
        <f>SUM(K182)</f>
        <v>3200</v>
      </c>
      <c r="L181" s="72">
        <f>SUM(L182)</f>
        <v>3200</v>
      </c>
      <c r="N181" s="55">
        <f>SUM(N182)</f>
        <v>3200</v>
      </c>
      <c r="O181" s="13"/>
      <c r="P181" s="55">
        <f>SUM(P182)</f>
        <v>3200</v>
      </c>
      <c r="Q181" s="13"/>
      <c r="R181" s="55">
        <f>SUM(R182)</f>
        <v>3200</v>
      </c>
      <c r="S181" s="18">
        <f>SUM(S182)</f>
        <v>3200</v>
      </c>
      <c r="T181" s="21">
        <f t="shared" si="6"/>
        <v>100</v>
      </c>
    </row>
    <row r="182" spans="1:20" x14ac:dyDescent="0.2">
      <c r="A182" s="50" t="s">
        <v>100</v>
      </c>
      <c r="B182" s="51" t="s">
        <v>175</v>
      </c>
      <c r="C182" s="30">
        <v>4000</v>
      </c>
      <c r="D182" s="13"/>
      <c r="E182" s="35">
        <v>4000</v>
      </c>
      <c r="G182" s="30">
        <v>4000</v>
      </c>
      <c r="H182" s="21">
        <v>3200</v>
      </c>
      <c r="I182" s="21">
        <f t="shared" si="7"/>
        <v>80</v>
      </c>
      <c r="J182" s="25">
        <v>-800</v>
      </c>
      <c r="K182" s="36">
        <f>J182+G182</f>
        <v>3200</v>
      </c>
      <c r="L182" s="37">
        <v>3200</v>
      </c>
      <c r="N182" s="40">
        <f>K182</f>
        <v>3200</v>
      </c>
      <c r="O182" s="13"/>
      <c r="P182" s="40">
        <f>N182</f>
        <v>3200</v>
      </c>
      <c r="Q182" s="13"/>
      <c r="R182" s="40">
        <f>P182</f>
        <v>3200</v>
      </c>
      <c r="S182" s="21">
        <v>3200</v>
      </c>
      <c r="T182" s="21">
        <f t="shared" si="6"/>
        <v>100</v>
      </c>
    </row>
    <row r="183" spans="1:20" x14ac:dyDescent="0.2">
      <c r="A183" s="22"/>
      <c r="B183" s="34"/>
      <c r="C183" s="31"/>
      <c r="D183" s="13"/>
      <c r="E183" s="32"/>
      <c r="G183" s="31"/>
      <c r="H183" s="21"/>
      <c r="I183" s="21"/>
      <c r="J183" s="13"/>
      <c r="K183" s="33"/>
      <c r="L183" s="24"/>
      <c r="O183" s="13"/>
      <c r="Q183" s="13"/>
      <c r="S183" s="13"/>
      <c r="T183" s="21"/>
    </row>
    <row r="184" spans="1:20" x14ac:dyDescent="0.2">
      <c r="A184" s="14" t="s">
        <v>176</v>
      </c>
      <c r="B184" s="15" t="s">
        <v>177</v>
      </c>
      <c r="C184" s="31">
        <f>SUM(C185)</f>
        <v>5050</v>
      </c>
      <c r="D184" s="13"/>
      <c r="E184" s="32">
        <f>SUM(E185)</f>
        <v>5050</v>
      </c>
      <c r="G184" s="31">
        <f>SUM(G185)</f>
        <v>5050</v>
      </c>
      <c r="H184" s="18">
        <f>SUM(H185)</f>
        <v>2737.39</v>
      </c>
      <c r="I184" s="21">
        <f t="shared" si="7"/>
        <v>54.205742574257421</v>
      </c>
      <c r="J184" s="13"/>
      <c r="K184" s="33">
        <f>SUM(K185)</f>
        <v>5050</v>
      </c>
      <c r="L184" s="17">
        <f>SUM(L185)</f>
        <v>3692.72</v>
      </c>
      <c r="N184" s="31">
        <f>SUM(N185)</f>
        <v>5050</v>
      </c>
      <c r="O184" s="13"/>
      <c r="P184" s="31">
        <f>SUM(P185)</f>
        <v>5050</v>
      </c>
      <c r="Q184" s="13"/>
      <c r="R184" s="31">
        <f>SUM(R185)</f>
        <v>5050</v>
      </c>
      <c r="S184" s="18">
        <f>S185</f>
        <v>4596.6000000000004</v>
      </c>
      <c r="T184" s="21">
        <f t="shared" si="6"/>
        <v>91.021782178217819</v>
      </c>
    </row>
    <row r="185" spans="1:20" x14ac:dyDescent="0.2">
      <c r="A185" s="22" t="s">
        <v>178</v>
      </c>
      <c r="B185" s="34" t="s">
        <v>179</v>
      </c>
      <c r="C185" s="30">
        <v>5050</v>
      </c>
      <c r="D185" s="13"/>
      <c r="E185" s="35">
        <v>5050</v>
      </c>
      <c r="G185" s="30">
        <v>5050</v>
      </c>
      <c r="H185" s="21">
        <v>2737.39</v>
      </c>
      <c r="I185" s="21">
        <f t="shared" si="7"/>
        <v>54.205742574257421</v>
      </c>
      <c r="J185" s="13"/>
      <c r="K185" s="36">
        <v>5050</v>
      </c>
      <c r="L185" s="24">
        <v>3692.72</v>
      </c>
      <c r="N185" s="30">
        <v>5050</v>
      </c>
      <c r="O185" s="13"/>
      <c r="P185" s="30">
        <v>5050</v>
      </c>
      <c r="Q185" s="13"/>
      <c r="R185" s="30">
        <v>5050</v>
      </c>
      <c r="S185" s="21">
        <v>4596.6000000000004</v>
      </c>
      <c r="T185" s="21">
        <f t="shared" si="6"/>
        <v>91.021782178217819</v>
      </c>
    </row>
    <row r="186" spans="1:20" x14ac:dyDescent="0.2">
      <c r="A186" s="28"/>
      <c r="B186" s="23"/>
      <c r="C186" s="31"/>
      <c r="D186" s="13"/>
      <c r="E186" s="32"/>
      <c r="G186" s="31"/>
      <c r="H186" s="21"/>
      <c r="I186" s="21"/>
      <c r="J186" s="13"/>
      <c r="K186" s="33"/>
      <c r="L186" s="24"/>
      <c r="N186" s="31"/>
      <c r="O186" s="13"/>
      <c r="P186" s="31"/>
      <c r="Q186" s="13"/>
      <c r="R186" s="31"/>
      <c r="S186" s="13"/>
      <c r="T186" s="21"/>
    </row>
    <row r="187" spans="1:20" x14ac:dyDescent="0.2">
      <c r="A187" s="98" t="s">
        <v>180</v>
      </c>
      <c r="B187" s="15" t="s">
        <v>181</v>
      </c>
      <c r="C187" s="99">
        <f>C188+C193</f>
        <v>119250</v>
      </c>
      <c r="D187" s="13"/>
      <c r="E187" s="100">
        <f>E188+E193</f>
        <v>119250</v>
      </c>
      <c r="G187" s="99">
        <f>G188+G193</f>
        <v>119250</v>
      </c>
      <c r="H187" s="18">
        <f>H188+H193</f>
        <v>55718.19</v>
      </c>
      <c r="I187" s="21">
        <f t="shared" si="7"/>
        <v>46.723849056603775</v>
      </c>
      <c r="J187" s="13"/>
      <c r="K187" s="101">
        <f>K188+K193</f>
        <v>119250</v>
      </c>
      <c r="L187" s="17">
        <f>L188+L193</f>
        <v>77873.48</v>
      </c>
      <c r="N187" s="99">
        <f>N188+N193</f>
        <v>119316</v>
      </c>
      <c r="O187" s="13"/>
      <c r="P187" s="99">
        <f>P188+P193</f>
        <v>123784</v>
      </c>
      <c r="Q187" s="13"/>
      <c r="R187" s="99">
        <f>R188+R193</f>
        <v>123784</v>
      </c>
      <c r="S187" s="16">
        <f>S188+S193</f>
        <v>108191.57999999999</v>
      </c>
      <c r="T187" s="21">
        <f t="shared" si="6"/>
        <v>87.403525496025324</v>
      </c>
    </row>
    <row r="188" spans="1:20" x14ac:dyDescent="0.2">
      <c r="A188" s="102"/>
      <c r="B188" s="69" t="s">
        <v>182</v>
      </c>
      <c r="C188" s="103">
        <f>SUM(C189:C191)</f>
        <v>82600</v>
      </c>
      <c r="D188" s="13"/>
      <c r="E188" s="104">
        <f>SUM(E189:E191)</f>
        <v>82600</v>
      </c>
      <c r="G188" s="103">
        <f>SUM(G189:G191)</f>
        <v>82600</v>
      </c>
      <c r="H188" s="18">
        <f>SUM(H189:H191)</f>
        <v>39383.279999999999</v>
      </c>
      <c r="I188" s="21">
        <f t="shared" si="7"/>
        <v>47.679515738498793</v>
      </c>
      <c r="J188" s="13"/>
      <c r="K188" s="105">
        <f>SUM(K189:K191)</f>
        <v>82600</v>
      </c>
      <c r="L188" s="106">
        <f>SUM(L189:L192)</f>
        <v>53819.149999999994</v>
      </c>
      <c r="N188" s="103">
        <f>SUM(N189:N192)</f>
        <v>82666</v>
      </c>
      <c r="O188" s="13"/>
      <c r="P188" s="103">
        <f>SUM(P189:P192)</f>
        <v>82666</v>
      </c>
      <c r="Q188" s="13"/>
      <c r="R188" s="103">
        <f>SUM(R189:R192)</f>
        <v>82666</v>
      </c>
      <c r="S188" s="13">
        <f>SUM(S189:S192)</f>
        <v>75864.709999999992</v>
      </c>
      <c r="T188" s="21">
        <f t="shared" si="6"/>
        <v>91.772566714247688</v>
      </c>
    </row>
    <row r="189" spans="1:20" x14ac:dyDescent="0.2">
      <c r="A189" s="102" t="s">
        <v>96</v>
      </c>
      <c r="B189" s="51" t="s">
        <v>183</v>
      </c>
      <c r="C189" s="30">
        <v>50985</v>
      </c>
      <c r="D189" s="13"/>
      <c r="E189" s="35">
        <v>50985</v>
      </c>
      <c r="G189" s="30">
        <v>50985</v>
      </c>
      <c r="H189" s="21">
        <v>25798.79</v>
      </c>
      <c r="I189" s="21">
        <f t="shared" si="7"/>
        <v>50.600745317250173</v>
      </c>
      <c r="J189" s="13"/>
      <c r="K189" s="36">
        <v>50985</v>
      </c>
      <c r="L189" s="80">
        <v>35657.839999999997</v>
      </c>
      <c r="N189" s="30">
        <v>50985</v>
      </c>
      <c r="O189" s="13"/>
      <c r="P189" s="30">
        <v>50985</v>
      </c>
      <c r="Q189" s="13"/>
      <c r="R189" s="30">
        <v>50985</v>
      </c>
      <c r="S189" s="13">
        <v>48705.03</v>
      </c>
      <c r="T189" s="21">
        <f t="shared" si="6"/>
        <v>95.528155339805821</v>
      </c>
    </row>
    <row r="190" spans="1:20" x14ac:dyDescent="0.2">
      <c r="A190" s="102" t="s">
        <v>98</v>
      </c>
      <c r="B190" s="51" t="s">
        <v>99</v>
      </c>
      <c r="C190" s="30">
        <v>18025</v>
      </c>
      <c r="D190" s="13"/>
      <c r="E190" s="35">
        <v>18025</v>
      </c>
      <c r="G190" s="30">
        <v>18025</v>
      </c>
      <c r="H190" s="21">
        <v>9103.5400000000009</v>
      </c>
      <c r="I190" s="21">
        <f t="shared" si="7"/>
        <v>50.505076282940365</v>
      </c>
      <c r="J190" s="13"/>
      <c r="K190" s="36">
        <v>18025</v>
      </c>
      <c r="L190" s="80">
        <v>12541.9</v>
      </c>
      <c r="N190" s="30">
        <v>18025</v>
      </c>
      <c r="O190" s="13"/>
      <c r="P190" s="30">
        <v>18025</v>
      </c>
      <c r="Q190" s="13"/>
      <c r="R190" s="30">
        <v>18025</v>
      </c>
      <c r="S190" s="13">
        <v>17133.919999999998</v>
      </c>
      <c r="T190" s="21">
        <f t="shared" si="6"/>
        <v>95.056421636615809</v>
      </c>
    </row>
    <row r="191" spans="1:20" x14ac:dyDescent="0.2">
      <c r="A191" s="102" t="s">
        <v>100</v>
      </c>
      <c r="B191" s="51" t="s">
        <v>101</v>
      </c>
      <c r="C191" s="30">
        <v>13590</v>
      </c>
      <c r="D191" s="13"/>
      <c r="E191" s="35">
        <v>13590</v>
      </c>
      <c r="G191" s="30">
        <v>13590</v>
      </c>
      <c r="H191" s="21">
        <v>4480.95</v>
      </c>
      <c r="I191" s="21">
        <f t="shared" si="7"/>
        <v>32.972406181015451</v>
      </c>
      <c r="J191" s="13"/>
      <c r="K191" s="36">
        <v>13590</v>
      </c>
      <c r="L191" s="80">
        <v>5553.41</v>
      </c>
      <c r="N191" s="30">
        <v>13590</v>
      </c>
      <c r="O191" s="13"/>
      <c r="P191" s="30">
        <v>13590</v>
      </c>
      <c r="Q191" s="13"/>
      <c r="R191" s="30">
        <v>13590</v>
      </c>
      <c r="S191" s="13">
        <v>9959.76</v>
      </c>
      <c r="T191" s="21">
        <f t="shared" si="6"/>
        <v>73.287417218543055</v>
      </c>
    </row>
    <row r="192" spans="1:20" x14ac:dyDescent="0.2">
      <c r="A192" s="107" t="s">
        <v>156</v>
      </c>
      <c r="B192" s="108" t="s">
        <v>184</v>
      </c>
      <c r="C192" s="30"/>
      <c r="D192" s="13"/>
      <c r="E192" s="35"/>
      <c r="G192" s="30"/>
      <c r="H192" s="21"/>
      <c r="I192" s="21"/>
      <c r="J192" s="13"/>
      <c r="K192" s="36"/>
      <c r="L192" s="82">
        <v>66</v>
      </c>
      <c r="M192" s="25">
        <v>66</v>
      </c>
      <c r="N192" s="30">
        <v>66</v>
      </c>
      <c r="O192" s="25"/>
      <c r="P192" s="30">
        <v>66</v>
      </c>
      <c r="Q192" s="13"/>
      <c r="R192" s="30">
        <v>66</v>
      </c>
      <c r="S192" s="21">
        <v>66</v>
      </c>
      <c r="T192" s="21">
        <f t="shared" si="6"/>
        <v>100</v>
      </c>
    </row>
    <row r="193" spans="1:20" x14ac:dyDescent="0.2">
      <c r="A193" s="98"/>
      <c r="B193" s="69" t="s">
        <v>185</v>
      </c>
      <c r="C193" s="31">
        <f>SUM(C194:C196)</f>
        <v>36650</v>
      </c>
      <c r="D193" s="13"/>
      <c r="E193" s="32">
        <f>SUM(E194:E196)</f>
        <v>36650</v>
      </c>
      <c r="G193" s="31">
        <f>SUM(G194:G196)</f>
        <v>36650</v>
      </c>
      <c r="H193" s="18">
        <f>SUM(H194:H196)</f>
        <v>16334.91</v>
      </c>
      <c r="I193" s="21">
        <f t="shared" si="7"/>
        <v>44.570013642564803</v>
      </c>
      <c r="J193" s="13"/>
      <c r="K193" s="33">
        <f>SUM(K194:K196)</f>
        <v>36650</v>
      </c>
      <c r="L193" s="106">
        <f>SUM(L194:L196)</f>
        <v>24054.329999999998</v>
      </c>
      <c r="N193" s="31">
        <f>SUM(N194:N196)</f>
        <v>36650</v>
      </c>
      <c r="O193" s="25"/>
      <c r="P193" s="31">
        <f>SUM(P194:P196)</f>
        <v>41118</v>
      </c>
      <c r="Q193" s="25"/>
      <c r="R193" s="31">
        <f>SUM(R194:R196)</f>
        <v>41118</v>
      </c>
      <c r="S193" s="16">
        <f>SUM(S194:S196)</f>
        <v>32326.87</v>
      </c>
      <c r="T193" s="21">
        <f t="shared" si="6"/>
        <v>78.619752906269753</v>
      </c>
    </row>
    <row r="194" spans="1:20" x14ac:dyDescent="0.2">
      <c r="A194" s="102" t="s">
        <v>96</v>
      </c>
      <c r="B194" s="34" t="s">
        <v>183</v>
      </c>
      <c r="C194" s="30">
        <v>25000</v>
      </c>
      <c r="D194" s="13"/>
      <c r="E194" s="35">
        <v>25000</v>
      </c>
      <c r="G194" s="30">
        <v>25000</v>
      </c>
      <c r="H194" s="21">
        <v>11512.37</v>
      </c>
      <c r="I194" s="21">
        <f t="shared" si="7"/>
        <v>46.049480000000003</v>
      </c>
      <c r="J194" s="13"/>
      <c r="K194" s="36">
        <v>25000</v>
      </c>
      <c r="L194" s="80">
        <v>16920.52</v>
      </c>
      <c r="N194" s="30">
        <v>25000</v>
      </c>
      <c r="O194" s="25">
        <v>3310</v>
      </c>
      <c r="P194" s="30">
        <f>N194+O194</f>
        <v>28310</v>
      </c>
      <c r="Q194" s="57"/>
      <c r="R194" s="30">
        <f>P194+Q194</f>
        <v>28310</v>
      </c>
      <c r="S194" s="21">
        <v>22881.91</v>
      </c>
      <c r="T194" s="21">
        <f t="shared" si="6"/>
        <v>80.826245143058998</v>
      </c>
    </row>
    <row r="195" spans="1:20" x14ac:dyDescent="0.2">
      <c r="A195" s="102" t="s">
        <v>98</v>
      </c>
      <c r="B195" s="34" t="s">
        <v>99</v>
      </c>
      <c r="C195" s="30">
        <v>8750</v>
      </c>
      <c r="D195" s="13"/>
      <c r="E195" s="35">
        <v>8750</v>
      </c>
      <c r="G195" s="30">
        <v>8750</v>
      </c>
      <c r="H195" s="21">
        <v>3362.64</v>
      </c>
      <c r="I195" s="21">
        <f t="shared" si="7"/>
        <v>38.430171428571427</v>
      </c>
      <c r="J195" s="13"/>
      <c r="K195" s="36">
        <v>8750</v>
      </c>
      <c r="L195" s="80">
        <v>4938.76</v>
      </c>
      <c r="N195" s="30">
        <v>8750</v>
      </c>
      <c r="O195" s="25">
        <v>1158</v>
      </c>
      <c r="P195" s="30">
        <f>N195+O195</f>
        <v>9908</v>
      </c>
      <c r="Q195" s="57"/>
      <c r="R195" s="30">
        <f>P195+Q195</f>
        <v>9908</v>
      </c>
      <c r="S195" s="13">
        <v>6675.84</v>
      </c>
      <c r="T195" s="21">
        <f t="shared" si="6"/>
        <v>67.378280177634224</v>
      </c>
    </row>
    <row r="196" spans="1:20" x14ac:dyDescent="0.2">
      <c r="A196" s="102" t="s">
        <v>100</v>
      </c>
      <c r="B196" s="34" t="s">
        <v>101</v>
      </c>
      <c r="C196" s="30">
        <v>2900</v>
      </c>
      <c r="D196" s="13"/>
      <c r="E196" s="35">
        <v>2900</v>
      </c>
      <c r="G196" s="30">
        <v>2900</v>
      </c>
      <c r="H196" s="21">
        <v>1459.9</v>
      </c>
      <c r="I196" s="21">
        <f t="shared" si="7"/>
        <v>50.341379310344834</v>
      </c>
      <c r="J196" s="13"/>
      <c r="K196" s="36">
        <v>2900</v>
      </c>
      <c r="L196" s="80">
        <v>2195.0500000000002</v>
      </c>
      <c r="N196" s="30">
        <v>2900</v>
      </c>
      <c r="O196" s="25"/>
      <c r="P196" s="30">
        <v>2900</v>
      </c>
      <c r="Q196" s="25"/>
      <c r="R196" s="30">
        <v>2900</v>
      </c>
      <c r="S196" s="13">
        <v>2769.12</v>
      </c>
      <c r="T196" s="21">
        <f t="shared" si="6"/>
        <v>95.486896551724129</v>
      </c>
    </row>
    <row r="197" spans="1:20" x14ac:dyDescent="0.2">
      <c r="A197" s="98"/>
      <c r="B197" s="34"/>
      <c r="C197" s="31"/>
      <c r="D197" s="13"/>
      <c r="E197" s="32"/>
      <c r="G197" s="31"/>
      <c r="H197" s="21"/>
      <c r="I197" s="21"/>
      <c r="J197" s="13"/>
      <c r="K197" s="33"/>
      <c r="L197" s="80"/>
      <c r="N197" s="31"/>
      <c r="O197" s="25"/>
      <c r="P197" s="31"/>
      <c r="Q197" s="13"/>
      <c r="R197" s="31"/>
      <c r="S197" s="13"/>
      <c r="T197" s="21"/>
    </row>
    <row r="198" spans="1:20" x14ac:dyDescent="0.2">
      <c r="A198" s="14" t="s">
        <v>186</v>
      </c>
      <c r="B198" s="15" t="s">
        <v>187</v>
      </c>
      <c r="C198" s="31">
        <v>7000</v>
      </c>
      <c r="D198" s="13"/>
      <c r="E198" s="32">
        <v>7000</v>
      </c>
      <c r="G198" s="31">
        <v>7000</v>
      </c>
      <c r="H198" s="18">
        <v>3007.68</v>
      </c>
      <c r="I198" s="21">
        <f t="shared" si="7"/>
        <v>42.966857142857137</v>
      </c>
      <c r="J198" s="13"/>
      <c r="K198" s="33">
        <v>7000</v>
      </c>
      <c r="L198" s="106">
        <v>4814.03</v>
      </c>
      <c r="N198" s="31">
        <v>7000</v>
      </c>
      <c r="O198" s="13"/>
      <c r="P198" s="31">
        <v>7000</v>
      </c>
      <c r="Q198" s="13"/>
      <c r="R198" s="31">
        <v>7000</v>
      </c>
      <c r="S198" s="16">
        <v>5319.63</v>
      </c>
      <c r="T198" s="21">
        <f t="shared" si="6"/>
        <v>75.994714285714281</v>
      </c>
    </row>
    <row r="199" spans="1:20" x14ac:dyDescent="0.2">
      <c r="A199" s="14"/>
      <c r="B199" s="15"/>
      <c r="C199" s="31"/>
      <c r="D199" s="13"/>
      <c r="E199" s="32"/>
      <c r="G199" s="31"/>
      <c r="H199" s="21"/>
      <c r="I199" s="21"/>
      <c r="J199" s="13"/>
      <c r="K199" s="33"/>
      <c r="L199" s="80"/>
      <c r="N199" s="31"/>
      <c r="O199" s="13"/>
      <c r="P199" s="31"/>
      <c r="Q199" s="13"/>
      <c r="R199" s="31"/>
      <c r="S199" s="13"/>
      <c r="T199" s="21"/>
    </row>
    <row r="200" spans="1:20" x14ac:dyDescent="0.2">
      <c r="A200" s="14" t="s">
        <v>188</v>
      </c>
      <c r="B200" s="15" t="s">
        <v>189</v>
      </c>
      <c r="C200" s="31">
        <f>SUM(C201:C203)</f>
        <v>110420</v>
      </c>
      <c r="D200" s="13"/>
      <c r="E200" s="32">
        <f>SUM(E201:E203)</f>
        <v>110420</v>
      </c>
      <c r="G200" s="31">
        <f>SUM(G201:G203)</f>
        <v>110342</v>
      </c>
      <c r="H200" s="18">
        <f>SUM(H201:H203)</f>
        <v>55337.93</v>
      </c>
      <c r="I200" s="21">
        <f t="shared" si="7"/>
        <v>50.151284189157352</v>
      </c>
      <c r="J200" s="13"/>
      <c r="K200" s="33">
        <f>SUM(K201:K203)</f>
        <v>110342</v>
      </c>
      <c r="L200" s="106">
        <f>SUM(L201:L203)</f>
        <v>82013.929999999993</v>
      </c>
      <c r="N200" s="31">
        <f>SUM(N201:N203)</f>
        <v>110342</v>
      </c>
      <c r="O200" s="13"/>
      <c r="P200" s="31">
        <f>SUM(P201:P203)</f>
        <v>110342</v>
      </c>
      <c r="Q200" s="13"/>
      <c r="R200" s="31">
        <f>SUM(R201:R203)</f>
        <v>110342</v>
      </c>
      <c r="S200" s="16">
        <f>SUM(S201:S203)</f>
        <v>108977.83</v>
      </c>
      <c r="T200" s="21">
        <f t="shared" ref="T200:T262" si="8">S200/R200*100</f>
        <v>98.763689257037214</v>
      </c>
    </row>
    <row r="201" spans="1:20" x14ac:dyDescent="0.2">
      <c r="A201" s="22" t="s">
        <v>190</v>
      </c>
      <c r="B201" s="34" t="s">
        <v>191</v>
      </c>
      <c r="C201" s="30">
        <v>420</v>
      </c>
      <c r="D201" s="13"/>
      <c r="E201" s="35">
        <v>420</v>
      </c>
      <c r="F201" s="56">
        <v>-78</v>
      </c>
      <c r="G201" s="30">
        <f>E201+F201</f>
        <v>342</v>
      </c>
      <c r="H201" s="21">
        <v>341.93</v>
      </c>
      <c r="I201" s="21">
        <f t="shared" si="7"/>
        <v>99.979532163742689</v>
      </c>
      <c r="J201" s="13"/>
      <c r="K201" s="36">
        <v>342</v>
      </c>
      <c r="L201" s="80">
        <v>341.93</v>
      </c>
      <c r="N201" s="30">
        <v>342</v>
      </c>
      <c r="O201" s="13"/>
      <c r="P201" s="30">
        <v>342</v>
      </c>
      <c r="Q201" s="13"/>
      <c r="R201" s="30">
        <v>342</v>
      </c>
      <c r="S201" s="13">
        <v>341.93</v>
      </c>
      <c r="T201" s="21">
        <f t="shared" si="8"/>
        <v>99.979532163742689</v>
      </c>
    </row>
    <row r="202" spans="1:20" x14ac:dyDescent="0.2">
      <c r="A202" s="22" t="s">
        <v>190</v>
      </c>
      <c r="B202" s="34" t="s">
        <v>192</v>
      </c>
      <c r="C202" s="30"/>
      <c r="D202" s="13"/>
      <c r="E202" s="35"/>
      <c r="F202" s="56"/>
      <c r="G202" s="30"/>
      <c r="H202" s="21"/>
      <c r="I202" s="21"/>
      <c r="J202" s="13"/>
      <c r="K202" s="36"/>
      <c r="L202" s="80"/>
      <c r="N202" s="30"/>
      <c r="O202" s="13"/>
      <c r="P202" s="30"/>
      <c r="Q202" s="13"/>
      <c r="R202" s="30"/>
      <c r="S202" s="13">
        <v>13.9</v>
      </c>
      <c r="T202" s="21"/>
    </row>
    <row r="203" spans="1:20" x14ac:dyDescent="0.2">
      <c r="A203" s="22">
        <v>641001</v>
      </c>
      <c r="B203" s="34" t="s">
        <v>193</v>
      </c>
      <c r="C203" s="30">
        <v>110000</v>
      </c>
      <c r="D203" s="13"/>
      <c r="E203" s="35">
        <v>110000</v>
      </c>
      <c r="G203" s="30">
        <v>110000</v>
      </c>
      <c r="H203" s="21">
        <v>54996</v>
      </c>
      <c r="I203" s="21">
        <f t="shared" si="7"/>
        <v>49.99636363636364</v>
      </c>
      <c r="J203" s="13"/>
      <c r="K203" s="36">
        <v>110000</v>
      </c>
      <c r="L203" s="80">
        <v>81672</v>
      </c>
      <c r="N203" s="30">
        <v>110000</v>
      </c>
      <c r="O203" s="13"/>
      <c r="P203" s="30">
        <v>110000</v>
      </c>
      <c r="Q203" s="13"/>
      <c r="R203" s="30">
        <v>110000</v>
      </c>
      <c r="S203" s="21">
        <v>108622</v>
      </c>
      <c r="T203" s="21">
        <f t="shared" si="8"/>
        <v>98.74727272727273</v>
      </c>
    </row>
    <row r="204" spans="1:20" x14ac:dyDescent="0.2">
      <c r="A204" s="22"/>
      <c r="B204" s="34"/>
      <c r="C204" s="31"/>
      <c r="D204" s="13"/>
      <c r="E204" s="32"/>
      <c r="G204" s="31"/>
      <c r="H204" s="21"/>
      <c r="I204" s="21"/>
      <c r="J204" s="13"/>
      <c r="K204" s="33"/>
      <c r="L204" s="80"/>
      <c r="N204" s="31"/>
      <c r="O204" s="13"/>
      <c r="P204" s="31"/>
      <c r="Q204" s="13"/>
      <c r="R204" s="31"/>
      <c r="S204" s="13"/>
      <c r="T204" s="21"/>
    </row>
    <row r="205" spans="1:20" x14ac:dyDescent="0.2">
      <c r="A205" s="14" t="s">
        <v>194</v>
      </c>
      <c r="B205" s="15" t="s">
        <v>195</v>
      </c>
      <c r="C205" s="31">
        <f>SUM(C206:C210)</f>
        <v>324600</v>
      </c>
      <c r="D205" s="13"/>
      <c r="E205" s="32">
        <f>SUM(E206:E210)</f>
        <v>321100</v>
      </c>
      <c r="G205" s="31">
        <f>SUM(G206:G210)</f>
        <v>321100</v>
      </c>
      <c r="H205" s="18">
        <f>SUM(H206:H210)</f>
        <v>159996</v>
      </c>
      <c r="I205" s="21">
        <f t="shared" si="7"/>
        <v>49.827468078480223</v>
      </c>
      <c r="J205" s="13"/>
      <c r="K205" s="33">
        <f>SUM(K206:K210)</f>
        <v>321100</v>
      </c>
      <c r="L205" s="106">
        <f>SUM(L206:L211)</f>
        <v>220697.84000000003</v>
      </c>
      <c r="N205" s="31">
        <f>SUM(N206:N210)</f>
        <v>321100</v>
      </c>
      <c r="O205" s="13"/>
      <c r="P205" s="31">
        <f>SUM(P206:P210)</f>
        <v>321100</v>
      </c>
      <c r="Q205" s="13"/>
      <c r="R205" s="31">
        <f>SUM(R206:R210)</f>
        <v>321100</v>
      </c>
      <c r="S205" s="16">
        <f>SUM(S206:S210)</f>
        <v>296669.01</v>
      </c>
      <c r="T205" s="21">
        <f t="shared" si="8"/>
        <v>92.39146994705699</v>
      </c>
    </row>
    <row r="206" spans="1:20" x14ac:dyDescent="0.2">
      <c r="A206" s="50">
        <v>633006</v>
      </c>
      <c r="B206" s="51" t="s">
        <v>196</v>
      </c>
      <c r="C206" s="30">
        <v>4000</v>
      </c>
      <c r="D206" s="59">
        <v>-3500</v>
      </c>
      <c r="E206" s="35">
        <v>500</v>
      </c>
      <c r="G206" s="30">
        <v>500</v>
      </c>
      <c r="H206" s="21">
        <v>0</v>
      </c>
      <c r="I206" s="21">
        <f t="shared" si="7"/>
        <v>0</v>
      </c>
      <c r="J206" s="13"/>
      <c r="K206" s="36">
        <v>500</v>
      </c>
      <c r="L206" s="24">
        <v>978.14</v>
      </c>
      <c r="N206" s="30">
        <v>500</v>
      </c>
      <c r="O206" s="13"/>
      <c r="P206" s="30">
        <v>500</v>
      </c>
      <c r="Q206" s="13"/>
      <c r="R206" s="30">
        <v>500</v>
      </c>
      <c r="S206" s="13">
        <v>978.14</v>
      </c>
      <c r="T206" s="21">
        <f t="shared" si="8"/>
        <v>195.62800000000001</v>
      </c>
    </row>
    <row r="207" spans="1:20" x14ac:dyDescent="0.2">
      <c r="A207" s="50">
        <v>637005</v>
      </c>
      <c r="B207" s="51" t="s">
        <v>197</v>
      </c>
      <c r="C207" s="30">
        <v>600</v>
      </c>
      <c r="D207" s="13"/>
      <c r="E207" s="35">
        <v>600</v>
      </c>
      <c r="G207" s="30">
        <v>600</v>
      </c>
      <c r="H207" s="21">
        <v>0</v>
      </c>
      <c r="I207" s="21">
        <f t="shared" si="7"/>
        <v>0</v>
      </c>
      <c r="J207" s="13"/>
      <c r="K207" s="36">
        <v>600</v>
      </c>
      <c r="L207" s="24">
        <v>0</v>
      </c>
      <c r="N207" s="30">
        <v>600</v>
      </c>
      <c r="O207" s="13"/>
      <c r="P207" s="30">
        <v>600</v>
      </c>
      <c r="Q207" s="13"/>
      <c r="R207" s="30">
        <v>600</v>
      </c>
      <c r="S207" s="13">
        <v>777.17</v>
      </c>
      <c r="T207" s="21">
        <f t="shared" si="8"/>
        <v>129.52833333333334</v>
      </c>
    </row>
    <row r="208" spans="1:20" x14ac:dyDescent="0.2">
      <c r="A208" s="50">
        <v>641001</v>
      </c>
      <c r="B208" s="51" t="s">
        <v>198</v>
      </c>
      <c r="C208" s="30">
        <v>35000</v>
      </c>
      <c r="D208" s="13"/>
      <c r="E208" s="35">
        <v>35000</v>
      </c>
      <c r="G208" s="30">
        <v>35000</v>
      </c>
      <c r="H208" s="21">
        <v>0</v>
      </c>
      <c r="I208" s="21">
        <f t="shared" si="7"/>
        <v>0</v>
      </c>
      <c r="J208" s="13"/>
      <c r="K208" s="36">
        <v>35000</v>
      </c>
      <c r="L208" s="24">
        <v>0</v>
      </c>
      <c r="N208" s="30">
        <v>35000</v>
      </c>
      <c r="O208" s="13"/>
      <c r="P208" s="30">
        <v>38100</v>
      </c>
      <c r="Q208" s="13"/>
      <c r="R208" s="30">
        <v>38100</v>
      </c>
      <c r="S208" s="109">
        <v>38098.949999999997</v>
      </c>
      <c r="T208" s="21">
        <f t="shared" si="8"/>
        <v>99.997244094488181</v>
      </c>
    </row>
    <row r="209" spans="1:20" x14ac:dyDescent="0.2">
      <c r="A209" s="22">
        <v>641001</v>
      </c>
      <c r="B209" s="34" t="s">
        <v>199</v>
      </c>
      <c r="C209" s="30">
        <v>82000</v>
      </c>
      <c r="D209" s="13"/>
      <c r="E209" s="35">
        <v>82000</v>
      </c>
      <c r="G209" s="30">
        <v>82000</v>
      </c>
      <c r="H209" s="21">
        <v>53332</v>
      </c>
      <c r="I209" s="21">
        <f t="shared" si="7"/>
        <v>65.03902439024391</v>
      </c>
      <c r="J209" s="13"/>
      <c r="K209" s="36">
        <v>82000</v>
      </c>
      <c r="L209" s="24">
        <v>37609.31</v>
      </c>
      <c r="N209" s="30">
        <v>82000</v>
      </c>
      <c r="O209" s="13"/>
      <c r="P209" s="30">
        <v>82000</v>
      </c>
      <c r="Q209" s="13"/>
      <c r="R209" s="30">
        <v>82000</v>
      </c>
      <c r="S209" s="13">
        <v>60443.31</v>
      </c>
      <c r="T209" s="21">
        <f t="shared" si="8"/>
        <v>73.711353658536581</v>
      </c>
    </row>
    <row r="210" spans="1:20" x14ac:dyDescent="0.2">
      <c r="A210" s="22">
        <v>641001</v>
      </c>
      <c r="B210" s="34" t="s">
        <v>200</v>
      </c>
      <c r="C210" s="30">
        <v>203000</v>
      </c>
      <c r="D210" s="13"/>
      <c r="E210" s="35">
        <v>203000</v>
      </c>
      <c r="G210" s="30">
        <v>203000</v>
      </c>
      <c r="H210" s="21">
        <v>106664</v>
      </c>
      <c r="I210" s="21">
        <f t="shared" si="7"/>
        <v>52.543842364532026</v>
      </c>
      <c r="J210" s="13"/>
      <c r="K210" s="36">
        <v>203000</v>
      </c>
      <c r="L210" s="24">
        <v>182110.39</v>
      </c>
      <c r="N210" s="30">
        <v>203000</v>
      </c>
      <c r="O210" s="13"/>
      <c r="P210" s="30">
        <v>199900</v>
      </c>
      <c r="Q210" s="13"/>
      <c r="R210" s="30">
        <v>199900</v>
      </c>
      <c r="S210" s="13">
        <v>196371.44</v>
      </c>
      <c r="T210" s="21">
        <f t="shared" si="8"/>
        <v>98.234837418709347</v>
      </c>
    </row>
    <row r="211" spans="1:20" x14ac:dyDescent="0.2">
      <c r="A211" s="22"/>
      <c r="B211" s="34"/>
      <c r="C211" s="30"/>
      <c r="D211" s="13"/>
      <c r="E211" s="35"/>
      <c r="G211" s="30"/>
      <c r="H211" s="21"/>
      <c r="I211" s="21"/>
      <c r="J211" s="13"/>
      <c r="K211" s="36"/>
      <c r="L211" s="24"/>
      <c r="N211" s="30"/>
      <c r="O211" s="25"/>
      <c r="P211" s="30"/>
      <c r="Q211" s="13"/>
      <c r="R211" s="30"/>
      <c r="S211" s="13"/>
      <c r="T211" s="21"/>
    </row>
    <row r="212" spans="1:20" x14ac:dyDescent="0.2">
      <c r="A212" s="97" t="s">
        <v>201</v>
      </c>
      <c r="B212" s="69" t="s">
        <v>202</v>
      </c>
      <c r="C212" s="31">
        <f>SUM(C213:C213)</f>
        <v>900</v>
      </c>
      <c r="D212" s="13"/>
      <c r="E212" s="32">
        <f>SUM(E213:E213)</f>
        <v>900</v>
      </c>
      <c r="G212" s="31">
        <f>SUM(G213:G213)</f>
        <v>900</v>
      </c>
      <c r="H212" s="18">
        <f>SUM(H213)</f>
        <v>743.06</v>
      </c>
      <c r="I212" s="21">
        <f t="shared" si="7"/>
        <v>82.562222222222218</v>
      </c>
      <c r="J212" s="13"/>
      <c r="K212" s="33">
        <f>SUM(K213:K213)</f>
        <v>900</v>
      </c>
      <c r="L212" s="17">
        <f>SUM(L213)</f>
        <v>743.06</v>
      </c>
      <c r="N212" s="31">
        <f>SUM(N213:N213)</f>
        <v>900</v>
      </c>
      <c r="O212" s="25"/>
      <c r="P212" s="31">
        <f>SUM(P213:P213)</f>
        <v>743</v>
      </c>
      <c r="Q212" s="25"/>
      <c r="R212" s="31">
        <f>SUM(R213:R213)</f>
        <v>743</v>
      </c>
      <c r="S212" s="16">
        <f>SUM(S213)</f>
        <v>743.06</v>
      </c>
      <c r="T212" s="21">
        <f t="shared" si="8"/>
        <v>100.00807537012113</v>
      </c>
    </row>
    <row r="213" spans="1:20" x14ac:dyDescent="0.2">
      <c r="A213" s="22" t="s">
        <v>203</v>
      </c>
      <c r="B213" s="34" t="s">
        <v>204</v>
      </c>
      <c r="C213" s="30">
        <v>900</v>
      </c>
      <c r="D213" s="13"/>
      <c r="E213" s="35">
        <v>900</v>
      </c>
      <c r="G213" s="30">
        <v>900</v>
      </c>
      <c r="H213" s="21">
        <v>743.06</v>
      </c>
      <c r="I213" s="21">
        <f t="shared" ref="I213:I276" si="9">H213/G213*100</f>
        <v>82.562222222222218</v>
      </c>
      <c r="J213" s="13"/>
      <c r="K213" s="36">
        <v>900</v>
      </c>
      <c r="L213" s="24">
        <v>743.06</v>
      </c>
      <c r="N213" s="30">
        <v>900</v>
      </c>
      <c r="O213" s="25">
        <v>-157</v>
      </c>
      <c r="P213" s="30">
        <f>N213+O213</f>
        <v>743</v>
      </c>
      <c r="Q213" s="57"/>
      <c r="R213" s="30">
        <f>P213+Q213</f>
        <v>743</v>
      </c>
      <c r="S213" s="13">
        <v>743.06</v>
      </c>
      <c r="T213" s="21">
        <f t="shared" si="8"/>
        <v>100.00807537012113</v>
      </c>
    </row>
    <row r="214" spans="1:20" x14ac:dyDescent="0.2">
      <c r="A214" s="22"/>
      <c r="B214" s="34"/>
      <c r="C214" s="30"/>
      <c r="D214" s="13"/>
      <c r="E214" s="35"/>
      <c r="G214" s="30"/>
      <c r="H214" s="21"/>
      <c r="I214" s="21"/>
      <c r="J214" s="13"/>
      <c r="K214" s="36"/>
      <c r="L214" s="24"/>
      <c r="O214" s="25"/>
      <c r="Q214" s="25"/>
      <c r="S214" s="13"/>
      <c r="T214" s="21"/>
    </row>
    <row r="215" spans="1:20" x14ac:dyDescent="0.2">
      <c r="A215" s="110" t="s">
        <v>205</v>
      </c>
      <c r="B215" s="69" t="s">
        <v>206</v>
      </c>
      <c r="C215" s="31">
        <f>SUM(C216:C219)</f>
        <v>54863</v>
      </c>
      <c r="D215" s="13"/>
      <c r="E215" s="32">
        <f>SUM(E216:E219)</f>
        <v>54863</v>
      </c>
      <c r="G215" s="31">
        <f>SUM(G216:G219)</f>
        <v>54863</v>
      </c>
      <c r="H215" s="18">
        <f>SUM(H216:H219)</f>
        <v>12774.57</v>
      </c>
      <c r="I215" s="21">
        <f t="shared" si="9"/>
        <v>23.284490458050051</v>
      </c>
      <c r="J215" s="13"/>
      <c r="K215" s="33">
        <f>SUM(K216:K219)</f>
        <v>54863</v>
      </c>
      <c r="L215" s="106">
        <f>SUM(L216:L219)</f>
        <v>28630.43</v>
      </c>
      <c r="N215" s="55">
        <f>SUM(N216:N219)</f>
        <v>54950</v>
      </c>
      <c r="O215" s="25"/>
      <c r="P215" s="55">
        <f>SUM(P216:P219)</f>
        <v>54950</v>
      </c>
      <c r="Q215" s="25"/>
      <c r="R215" s="55">
        <f>SUM(R216:R219)</f>
        <v>54950</v>
      </c>
      <c r="S215" s="16">
        <f>SUM(S216:S219)</f>
        <v>55418.76</v>
      </c>
      <c r="T215" s="21">
        <f t="shared" si="8"/>
        <v>100.85306642402183</v>
      </c>
    </row>
    <row r="216" spans="1:20" x14ac:dyDescent="0.2">
      <c r="A216" s="22" t="s">
        <v>96</v>
      </c>
      <c r="B216" s="34" t="s">
        <v>207</v>
      </c>
      <c r="C216" s="30">
        <v>10815</v>
      </c>
      <c r="D216" s="13"/>
      <c r="E216" s="35">
        <v>10815</v>
      </c>
      <c r="G216" s="30">
        <v>10815</v>
      </c>
      <c r="H216" s="21">
        <v>4032.57</v>
      </c>
      <c r="I216" s="21">
        <f t="shared" si="9"/>
        <v>37.286823855755898</v>
      </c>
      <c r="J216" s="13"/>
      <c r="K216" s="36">
        <v>10815</v>
      </c>
      <c r="L216" s="80">
        <v>6065.09</v>
      </c>
      <c r="N216" s="40">
        <f>K216</f>
        <v>10815</v>
      </c>
      <c r="O216" s="25"/>
      <c r="P216" s="40">
        <f>N216+O216</f>
        <v>10815</v>
      </c>
      <c r="Q216" s="25">
        <v>87</v>
      </c>
      <c r="R216" s="40">
        <f>P216+Q216</f>
        <v>10902</v>
      </c>
      <c r="S216" s="13">
        <v>10901.74</v>
      </c>
      <c r="T216" s="21">
        <f t="shared" si="8"/>
        <v>99.997615116492383</v>
      </c>
    </row>
    <row r="217" spans="1:20" x14ac:dyDescent="0.2">
      <c r="A217" s="22" t="s">
        <v>98</v>
      </c>
      <c r="B217" s="34" t="s">
        <v>208</v>
      </c>
      <c r="C217" s="30">
        <v>3348</v>
      </c>
      <c r="D217" s="13"/>
      <c r="E217" s="35">
        <v>3348</v>
      </c>
      <c r="G217" s="30">
        <v>3348</v>
      </c>
      <c r="H217" s="21">
        <v>1409.21</v>
      </c>
      <c r="I217" s="21">
        <f t="shared" si="9"/>
        <v>42.091099163679814</v>
      </c>
      <c r="J217" s="13"/>
      <c r="K217" s="36">
        <v>3348</v>
      </c>
      <c r="L217" s="80">
        <v>2119.4899999999998</v>
      </c>
      <c r="N217" s="40">
        <f>K217</f>
        <v>3348</v>
      </c>
      <c r="O217" s="25"/>
      <c r="P217" s="40">
        <f>N217+O217</f>
        <v>3348</v>
      </c>
      <c r="Q217" s="25">
        <v>-125</v>
      </c>
      <c r="R217" s="40">
        <f>P217+Q217</f>
        <v>3223</v>
      </c>
      <c r="S217" s="13">
        <v>3006.62</v>
      </c>
      <c r="T217" s="21">
        <f t="shared" si="8"/>
        <v>93.28637914986038</v>
      </c>
    </row>
    <row r="218" spans="1:20" x14ac:dyDescent="0.2">
      <c r="A218" s="22" t="s">
        <v>100</v>
      </c>
      <c r="B218" s="34" t="s">
        <v>101</v>
      </c>
      <c r="C218" s="30">
        <v>700</v>
      </c>
      <c r="D218" s="13"/>
      <c r="E218" s="35">
        <v>700</v>
      </c>
      <c r="G218" s="30">
        <v>700</v>
      </c>
      <c r="H218" s="21">
        <v>348.84</v>
      </c>
      <c r="I218" s="21">
        <f t="shared" si="9"/>
        <v>49.834285714285706</v>
      </c>
      <c r="J218" s="13"/>
      <c r="K218" s="36">
        <v>700</v>
      </c>
      <c r="L218" s="80">
        <v>523.64</v>
      </c>
      <c r="M218" s="25">
        <v>87</v>
      </c>
      <c r="N218" s="40">
        <f>SUM(M218+K218)</f>
        <v>787</v>
      </c>
      <c r="O218" s="25"/>
      <c r="P218" s="40">
        <f>N218+O218</f>
        <v>787</v>
      </c>
      <c r="Q218" s="25">
        <v>38</v>
      </c>
      <c r="R218" s="40">
        <f>P218+Q218</f>
        <v>825</v>
      </c>
      <c r="S218" s="21">
        <v>824.5</v>
      </c>
      <c r="T218" s="21">
        <f t="shared" si="8"/>
        <v>99.939393939393938</v>
      </c>
    </row>
    <row r="219" spans="1:20" x14ac:dyDescent="0.2">
      <c r="A219" s="22" t="s">
        <v>100</v>
      </c>
      <c r="B219" s="34" t="s">
        <v>209</v>
      </c>
      <c r="C219" s="30">
        <v>40000</v>
      </c>
      <c r="D219" s="13"/>
      <c r="E219" s="35">
        <v>40000</v>
      </c>
      <c r="G219" s="30">
        <v>40000</v>
      </c>
      <c r="H219" s="21">
        <v>6983.95</v>
      </c>
      <c r="I219" s="21">
        <f t="shared" si="9"/>
        <v>17.459875</v>
      </c>
      <c r="J219" s="13"/>
      <c r="K219" s="36">
        <v>40000</v>
      </c>
      <c r="L219" s="80">
        <v>19922.21</v>
      </c>
      <c r="N219" s="40">
        <f>K219</f>
        <v>40000</v>
      </c>
      <c r="O219" s="25"/>
      <c r="P219" s="40">
        <f>N219</f>
        <v>40000</v>
      </c>
      <c r="Q219" s="25"/>
      <c r="R219" s="40">
        <f>P219</f>
        <v>40000</v>
      </c>
      <c r="S219" s="21">
        <v>40685.9</v>
      </c>
      <c r="T219" s="21">
        <f t="shared" si="8"/>
        <v>101.71475000000001</v>
      </c>
    </row>
    <row r="220" spans="1:20" x14ac:dyDescent="0.2">
      <c r="A220" s="22"/>
      <c r="B220" s="34"/>
      <c r="C220" s="30"/>
      <c r="D220" s="13"/>
      <c r="E220" s="35"/>
      <c r="G220" s="30"/>
      <c r="H220" s="21"/>
      <c r="I220" s="21"/>
      <c r="J220" s="13"/>
      <c r="K220" s="36"/>
      <c r="L220" s="80"/>
      <c r="O220" s="25"/>
      <c r="Q220" s="13"/>
      <c r="S220" s="13"/>
      <c r="T220" s="21"/>
    </row>
    <row r="221" spans="1:20" x14ac:dyDescent="0.2">
      <c r="A221" s="14" t="s">
        <v>210</v>
      </c>
      <c r="B221" s="15" t="s">
        <v>211</v>
      </c>
      <c r="C221" s="31">
        <f>SUM(C222:C236)</f>
        <v>132195</v>
      </c>
      <c r="D221" s="13"/>
      <c r="E221" s="32">
        <f>SUM(E222:E236)</f>
        <v>141395</v>
      </c>
      <c r="G221" s="31">
        <f>SUM(G222:G239)</f>
        <v>151895</v>
      </c>
      <c r="H221" s="18">
        <f>SUM(H222:H239)</f>
        <v>48471.32</v>
      </c>
      <c r="I221" s="21">
        <f t="shared" si="9"/>
        <v>31.911070147141118</v>
      </c>
      <c r="J221" s="13"/>
      <c r="K221" s="33">
        <f>SUM(K222:K239)</f>
        <v>115895</v>
      </c>
      <c r="L221" s="106">
        <f>SUM(L222:L239)</f>
        <v>72222.25</v>
      </c>
      <c r="N221" s="55">
        <f>SUM(N222:N239)</f>
        <v>115895</v>
      </c>
      <c r="O221" s="25"/>
      <c r="P221" s="55">
        <f>SUM(P222:P239)</f>
        <v>115740</v>
      </c>
      <c r="Q221" s="13"/>
      <c r="R221" s="55">
        <f>SUM(R222:R239)</f>
        <v>115740</v>
      </c>
      <c r="S221" s="16">
        <f>SUM(S222:S239)</f>
        <v>93598.6</v>
      </c>
      <c r="T221" s="21">
        <f t="shared" si="8"/>
        <v>80.869707966130989</v>
      </c>
    </row>
    <row r="222" spans="1:20" x14ac:dyDescent="0.2">
      <c r="A222" s="50" t="s">
        <v>96</v>
      </c>
      <c r="B222" s="51" t="s">
        <v>212</v>
      </c>
      <c r="C222" s="30">
        <v>3300</v>
      </c>
      <c r="D222" s="13"/>
      <c r="E222" s="35">
        <v>3300</v>
      </c>
      <c r="G222" s="30">
        <v>3300</v>
      </c>
      <c r="H222" s="21">
        <v>1603.46</v>
      </c>
      <c r="I222" s="21">
        <f t="shared" si="9"/>
        <v>48.589696969696973</v>
      </c>
      <c r="J222" s="13"/>
      <c r="K222" s="36">
        <v>3300</v>
      </c>
      <c r="L222" s="80">
        <v>2407.11</v>
      </c>
      <c r="N222" s="30">
        <v>3300</v>
      </c>
      <c r="O222" s="25"/>
      <c r="P222" s="30">
        <v>3300</v>
      </c>
      <c r="Q222" s="13"/>
      <c r="R222" s="30">
        <v>3300</v>
      </c>
      <c r="S222" s="13">
        <v>3168.77</v>
      </c>
      <c r="T222" s="21">
        <f t="shared" si="8"/>
        <v>96.023333333333341</v>
      </c>
    </row>
    <row r="223" spans="1:20" x14ac:dyDescent="0.2">
      <c r="A223" s="50" t="s">
        <v>98</v>
      </c>
      <c r="B223" s="51" t="s">
        <v>213</v>
      </c>
      <c r="C223" s="30">
        <v>950</v>
      </c>
      <c r="D223" s="13"/>
      <c r="E223" s="35">
        <v>950</v>
      </c>
      <c r="G223" s="30">
        <v>950</v>
      </c>
      <c r="H223" s="21">
        <v>480.04</v>
      </c>
      <c r="I223" s="21">
        <f t="shared" si="9"/>
        <v>50.53052631578948</v>
      </c>
      <c r="J223" s="13"/>
      <c r="K223" s="36">
        <v>950</v>
      </c>
      <c r="L223" s="80">
        <v>720.64</v>
      </c>
      <c r="N223" s="30">
        <v>950</v>
      </c>
      <c r="O223" s="25"/>
      <c r="P223" s="30">
        <v>950</v>
      </c>
      <c r="Q223" s="13"/>
      <c r="R223" s="30">
        <v>950</v>
      </c>
      <c r="S223" s="21">
        <v>873.8</v>
      </c>
      <c r="T223" s="21">
        <f t="shared" si="8"/>
        <v>91.978947368421046</v>
      </c>
    </row>
    <row r="224" spans="1:20" x14ac:dyDescent="0.2">
      <c r="A224" s="50" t="s">
        <v>214</v>
      </c>
      <c r="B224" s="51" t="s">
        <v>215</v>
      </c>
      <c r="C224" s="30">
        <v>1600</v>
      </c>
      <c r="D224" s="13"/>
      <c r="E224" s="35">
        <v>1600</v>
      </c>
      <c r="G224" s="30">
        <v>1600</v>
      </c>
      <c r="H224" s="21">
        <v>619.16</v>
      </c>
      <c r="I224" s="21">
        <f t="shared" si="9"/>
        <v>38.697499999999998</v>
      </c>
      <c r="J224" s="13"/>
      <c r="K224" s="36">
        <v>1600</v>
      </c>
      <c r="L224" s="82">
        <v>1062.5999999999999</v>
      </c>
      <c r="N224" s="30">
        <v>1600</v>
      </c>
      <c r="O224" s="25"/>
      <c r="P224" s="30">
        <v>1600</v>
      </c>
      <c r="Q224" s="13"/>
      <c r="R224" s="30">
        <v>1600</v>
      </c>
      <c r="S224" s="13">
        <v>474.74</v>
      </c>
      <c r="T224" s="21">
        <f t="shared" si="8"/>
        <v>29.671250000000001</v>
      </c>
    </row>
    <row r="225" spans="1:21" x14ac:dyDescent="0.2">
      <c r="A225" s="50">
        <v>637005</v>
      </c>
      <c r="B225" s="51" t="s">
        <v>216</v>
      </c>
      <c r="C225" s="30">
        <v>30000</v>
      </c>
      <c r="D225" s="13"/>
      <c r="E225" s="35">
        <v>30000</v>
      </c>
      <c r="G225" s="30">
        <v>30000</v>
      </c>
      <c r="H225" s="21">
        <v>2521</v>
      </c>
      <c r="I225" s="21">
        <f t="shared" si="9"/>
        <v>8.4033333333333342</v>
      </c>
      <c r="J225" s="25">
        <v>-27000</v>
      </c>
      <c r="K225" s="36">
        <f>J225+G225</f>
        <v>3000</v>
      </c>
      <c r="L225" s="82">
        <v>2521</v>
      </c>
      <c r="N225" s="40">
        <f>K225</f>
        <v>3000</v>
      </c>
      <c r="O225" s="25"/>
      <c r="P225" s="40">
        <f>N225</f>
        <v>3000</v>
      </c>
      <c r="Q225" s="13"/>
      <c r="R225" s="40">
        <f>P225</f>
        <v>3000</v>
      </c>
      <c r="S225" s="21">
        <v>3306</v>
      </c>
      <c r="T225" s="21">
        <f t="shared" si="8"/>
        <v>110.2</v>
      </c>
    </row>
    <row r="226" spans="1:21" x14ac:dyDescent="0.2">
      <c r="A226" s="111">
        <v>637005</v>
      </c>
      <c r="B226" s="108" t="s">
        <v>217</v>
      </c>
      <c r="C226" s="89">
        <v>10000</v>
      </c>
      <c r="D226" s="61"/>
      <c r="E226" s="90">
        <v>10000</v>
      </c>
      <c r="F226" s="61"/>
      <c r="G226" s="89">
        <v>10000</v>
      </c>
      <c r="H226" s="42">
        <v>0</v>
      </c>
      <c r="I226" s="42">
        <f t="shared" si="9"/>
        <v>0</v>
      </c>
      <c r="J226" s="60">
        <v>-10000</v>
      </c>
      <c r="K226" s="91">
        <f>G226+J226</f>
        <v>0</v>
      </c>
      <c r="L226" s="80">
        <v>0</v>
      </c>
      <c r="N226" s="40">
        <f>K226</f>
        <v>0</v>
      </c>
      <c r="O226" s="25"/>
      <c r="P226" s="40">
        <f>M226</f>
        <v>0</v>
      </c>
      <c r="Q226" s="13"/>
      <c r="R226" s="40">
        <f>O226</f>
        <v>0</v>
      </c>
      <c r="S226" s="13">
        <v>0</v>
      </c>
      <c r="T226" s="21"/>
    </row>
    <row r="227" spans="1:21" x14ac:dyDescent="0.2">
      <c r="A227" s="50" t="s">
        <v>100</v>
      </c>
      <c r="B227" s="51" t="s">
        <v>218</v>
      </c>
      <c r="C227" s="30"/>
      <c r="D227" s="13"/>
      <c r="E227" s="35"/>
      <c r="G227" s="30"/>
      <c r="H227" s="21"/>
      <c r="I227" s="21"/>
      <c r="J227" s="25">
        <v>1000</v>
      </c>
      <c r="K227" s="36">
        <v>1000</v>
      </c>
      <c r="L227" s="80">
        <v>0</v>
      </c>
      <c r="N227" s="40">
        <f>K227</f>
        <v>1000</v>
      </c>
      <c r="O227" s="25"/>
      <c r="P227" s="40">
        <f>N227</f>
        <v>1000</v>
      </c>
      <c r="Q227" s="13"/>
      <c r="R227" s="40">
        <f>P227</f>
        <v>1000</v>
      </c>
      <c r="S227" s="21">
        <v>781</v>
      </c>
      <c r="T227" s="21">
        <f t="shared" si="8"/>
        <v>78.100000000000009</v>
      </c>
    </row>
    <row r="228" spans="1:21" ht="14.45" customHeight="1" x14ac:dyDescent="0.2">
      <c r="A228" s="50">
        <v>637005</v>
      </c>
      <c r="B228" s="51" t="s">
        <v>219</v>
      </c>
      <c r="C228" s="30">
        <v>700</v>
      </c>
      <c r="D228" s="13"/>
      <c r="E228" s="35">
        <v>700</v>
      </c>
      <c r="G228" s="30">
        <v>700</v>
      </c>
      <c r="H228" s="21">
        <v>396</v>
      </c>
      <c r="I228" s="21">
        <f t="shared" si="9"/>
        <v>56.571428571428569</v>
      </c>
      <c r="J228" s="13"/>
      <c r="K228" s="36">
        <v>700</v>
      </c>
      <c r="L228" s="82">
        <v>396</v>
      </c>
      <c r="N228" s="30">
        <v>700</v>
      </c>
      <c r="O228" s="25"/>
      <c r="P228" s="30">
        <v>700</v>
      </c>
      <c r="Q228" s="13"/>
      <c r="R228" s="30">
        <v>700</v>
      </c>
      <c r="S228" s="21">
        <v>396</v>
      </c>
      <c r="T228" s="21">
        <f t="shared" si="8"/>
        <v>56.571428571428569</v>
      </c>
      <c r="U228" s="112"/>
    </row>
    <row r="229" spans="1:21" x14ac:dyDescent="0.2">
      <c r="A229" s="50">
        <v>637014</v>
      </c>
      <c r="B229" s="51" t="s">
        <v>220</v>
      </c>
      <c r="C229" s="30">
        <v>520</v>
      </c>
      <c r="D229" s="13"/>
      <c r="E229" s="35">
        <v>520</v>
      </c>
      <c r="G229" s="30">
        <v>520</v>
      </c>
      <c r="H229" s="21">
        <v>291.5</v>
      </c>
      <c r="I229" s="21">
        <f t="shared" si="9"/>
        <v>56.057692307692307</v>
      </c>
      <c r="J229" s="13"/>
      <c r="K229" s="36">
        <v>520</v>
      </c>
      <c r="L229" s="82">
        <v>403.68</v>
      </c>
      <c r="N229" s="30">
        <v>520</v>
      </c>
      <c r="O229" s="25"/>
      <c r="P229" s="30">
        <v>520</v>
      </c>
      <c r="Q229" s="13"/>
      <c r="R229" s="30">
        <v>520</v>
      </c>
      <c r="S229" s="13">
        <v>441.12</v>
      </c>
      <c r="T229" s="21">
        <f t="shared" si="8"/>
        <v>84.830769230769235</v>
      </c>
    </row>
    <row r="230" spans="1:21" x14ac:dyDescent="0.2">
      <c r="A230" s="50">
        <v>637015</v>
      </c>
      <c r="B230" s="51" t="s">
        <v>221</v>
      </c>
      <c r="C230" s="30">
        <v>90</v>
      </c>
      <c r="D230" s="13"/>
      <c r="E230" s="35">
        <v>90</v>
      </c>
      <c r="G230" s="30">
        <v>90</v>
      </c>
      <c r="H230" s="21">
        <v>45.5</v>
      </c>
      <c r="I230" s="21">
        <f t="shared" si="9"/>
        <v>50.555555555555557</v>
      </c>
      <c r="J230" s="13"/>
      <c r="K230" s="36">
        <v>90</v>
      </c>
      <c r="L230" s="82">
        <v>45.5</v>
      </c>
      <c r="N230" s="30">
        <v>90</v>
      </c>
      <c r="O230" s="25"/>
      <c r="P230" s="30">
        <v>90</v>
      </c>
      <c r="Q230" s="13"/>
      <c r="R230" s="30">
        <v>90</v>
      </c>
      <c r="S230" s="21">
        <v>45.5</v>
      </c>
      <c r="T230" s="21">
        <f t="shared" si="8"/>
        <v>50.555555555555557</v>
      </c>
    </row>
    <row r="231" spans="1:21" x14ac:dyDescent="0.2">
      <c r="A231" s="50" t="s">
        <v>100</v>
      </c>
      <c r="B231" s="51" t="s">
        <v>222</v>
      </c>
      <c r="C231" s="30"/>
      <c r="D231" s="13"/>
      <c r="E231" s="35"/>
      <c r="G231" s="30"/>
      <c r="H231" s="21"/>
      <c r="I231" s="21"/>
      <c r="J231" s="13"/>
      <c r="K231" s="36"/>
      <c r="L231" s="82">
        <v>1423.73</v>
      </c>
      <c r="N231" s="30"/>
      <c r="O231" s="25">
        <v>2385</v>
      </c>
      <c r="P231" s="30">
        <v>2385</v>
      </c>
      <c r="Q231" s="57"/>
      <c r="R231" s="30">
        <v>2385</v>
      </c>
      <c r="S231" s="13">
        <v>2384.69</v>
      </c>
      <c r="T231" s="21">
        <f t="shared" si="8"/>
        <v>99.987002096436058</v>
      </c>
    </row>
    <row r="232" spans="1:21" x14ac:dyDescent="0.2">
      <c r="A232" s="50">
        <v>637016</v>
      </c>
      <c r="B232" s="51" t="s">
        <v>148</v>
      </c>
      <c r="C232" s="30">
        <v>35</v>
      </c>
      <c r="D232" s="13"/>
      <c r="E232" s="35">
        <v>35</v>
      </c>
      <c r="G232" s="30">
        <v>35</v>
      </c>
      <c r="H232" s="21">
        <v>16.66</v>
      </c>
      <c r="I232" s="21">
        <f t="shared" si="9"/>
        <v>47.599999999999994</v>
      </c>
      <c r="J232" s="13"/>
      <c r="K232" s="36">
        <v>35</v>
      </c>
      <c r="L232" s="80">
        <v>23.93</v>
      </c>
      <c r="N232" s="30">
        <v>35</v>
      </c>
      <c r="O232" s="25"/>
      <c r="P232" s="30">
        <v>35</v>
      </c>
      <c r="Q232" s="25"/>
      <c r="R232" s="30">
        <v>35</v>
      </c>
      <c r="S232" s="13">
        <v>26.96</v>
      </c>
      <c r="T232" s="21">
        <f t="shared" si="8"/>
        <v>77.028571428571439</v>
      </c>
    </row>
    <row r="233" spans="1:21" ht="15" customHeight="1" x14ac:dyDescent="0.2">
      <c r="A233" s="113" t="s">
        <v>100</v>
      </c>
      <c r="B233" s="51" t="s">
        <v>223</v>
      </c>
      <c r="C233" s="30"/>
      <c r="D233" s="114">
        <v>1700</v>
      </c>
      <c r="E233" s="35">
        <v>1700</v>
      </c>
      <c r="G233" s="30">
        <v>1700</v>
      </c>
      <c r="H233" s="21">
        <v>0</v>
      </c>
      <c r="I233" s="21">
        <f t="shared" si="9"/>
        <v>0</v>
      </c>
      <c r="J233" s="13"/>
      <c r="K233" s="36">
        <v>1700</v>
      </c>
      <c r="L233" s="24">
        <v>0</v>
      </c>
      <c r="N233" s="30">
        <v>1700</v>
      </c>
      <c r="O233" s="25"/>
      <c r="P233" s="30">
        <v>1700</v>
      </c>
      <c r="Q233" s="25"/>
      <c r="R233" s="30">
        <v>1700</v>
      </c>
      <c r="S233" s="21">
        <v>1140</v>
      </c>
      <c r="T233" s="21">
        <f t="shared" si="8"/>
        <v>67.058823529411754</v>
      </c>
    </row>
    <row r="234" spans="1:21" ht="26.25" customHeight="1" x14ac:dyDescent="0.2">
      <c r="A234" s="113" t="s">
        <v>100</v>
      </c>
      <c r="B234" s="51" t="s">
        <v>224</v>
      </c>
      <c r="C234" s="30"/>
      <c r="D234" s="114">
        <v>2000</v>
      </c>
      <c r="E234" s="35">
        <v>2000</v>
      </c>
      <c r="G234" s="30">
        <v>2000</v>
      </c>
      <c r="H234" s="21">
        <v>0</v>
      </c>
      <c r="I234" s="21">
        <f t="shared" si="9"/>
        <v>0</v>
      </c>
      <c r="J234" s="13"/>
      <c r="K234" s="36">
        <v>2000</v>
      </c>
      <c r="L234" s="24">
        <v>0</v>
      </c>
      <c r="N234" s="30">
        <v>2000</v>
      </c>
      <c r="O234" s="25"/>
      <c r="P234" s="30">
        <v>2000</v>
      </c>
      <c r="Q234" s="25"/>
      <c r="R234" s="30">
        <v>2000</v>
      </c>
      <c r="S234" s="21">
        <v>1600</v>
      </c>
      <c r="T234" s="21">
        <f t="shared" si="8"/>
        <v>80</v>
      </c>
    </row>
    <row r="235" spans="1:21" ht="20.25" customHeight="1" x14ac:dyDescent="0.2">
      <c r="A235" s="113" t="s">
        <v>100</v>
      </c>
      <c r="B235" s="51" t="s">
        <v>225</v>
      </c>
      <c r="C235" s="30"/>
      <c r="D235" s="114">
        <v>5500</v>
      </c>
      <c r="E235" s="35">
        <v>5500</v>
      </c>
      <c r="G235" s="30">
        <v>5500</v>
      </c>
      <c r="H235" s="21">
        <v>0</v>
      </c>
      <c r="I235" s="21">
        <f t="shared" si="9"/>
        <v>0</v>
      </c>
      <c r="J235" s="13"/>
      <c r="K235" s="36">
        <v>5500</v>
      </c>
      <c r="L235" s="24">
        <v>0</v>
      </c>
      <c r="N235" s="30">
        <v>5500</v>
      </c>
      <c r="O235" s="25"/>
      <c r="P235" s="30">
        <v>5500</v>
      </c>
      <c r="Q235" s="25"/>
      <c r="R235" s="30">
        <v>5500</v>
      </c>
      <c r="S235" s="13"/>
      <c r="T235" s="21">
        <f t="shared" si="8"/>
        <v>0</v>
      </c>
      <c r="U235" s="58"/>
    </row>
    <row r="236" spans="1:21" x14ac:dyDescent="0.2">
      <c r="A236" s="50">
        <v>641001</v>
      </c>
      <c r="B236" s="51" t="s">
        <v>226</v>
      </c>
      <c r="C236" s="30">
        <v>85000</v>
      </c>
      <c r="D236" s="13"/>
      <c r="E236" s="35">
        <v>85000</v>
      </c>
      <c r="F236" s="25"/>
      <c r="G236" s="30">
        <v>85000</v>
      </c>
      <c r="H236" s="21">
        <v>42498</v>
      </c>
      <c r="I236" s="21">
        <f t="shared" si="9"/>
        <v>49.997647058823532</v>
      </c>
      <c r="J236" s="13"/>
      <c r="K236" s="36">
        <v>85000</v>
      </c>
      <c r="L236" s="37">
        <v>52958</v>
      </c>
      <c r="N236" s="30">
        <v>85000</v>
      </c>
      <c r="O236" s="25">
        <v>-2540</v>
      </c>
      <c r="P236" s="30">
        <f>N236+O236</f>
        <v>82460</v>
      </c>
      <c r="Q236" s="57"/>
      <c r="R236" s="30">
        <f>P236+Q236</f>
        <v>82460</v>
      </c>
      <c r="S236" s="21">
        <v>68648</v>
      </c>
      <c r="T236" s="21">
        <f t="shared" si="8"/>
        <v>83.250060635459619</v>
      </c>
    </row>
    <row r="237" spans="1:21" ht="12.75" customHeight="1" x14ac:dyDescent="0.2">
      <c r="A237" s="50" t="s">
        <v>100</v>
      </c>
      <c r="B237" s="51" t="s">
        <v>227</v>
      </c>
      <c r="C237" s="30"/>
      <c r="D237" s="13"/>
      <c r="E237" s="35"/>
      <c r="F237" s="56">
        <v>6500</v>
      </c>
      <c r="G237" s="30">
        <v>6500</v>
      </c>
      <c r="H237" s="21">
        <v>0</v>
      </c>
      <c r="I237" s="21">
        <f t="shared" si="9"/>
        <v>0</v>
      </c>
      <c r="J237" s="13"/>
      <c r="K237" s="36">
        <v>6500</v>
      </c>
      <c r="L237" s="24">
        <v>6485.06</v>
      </c>
      <c r="N237" s="30">
        <v>6500</v>
      </c>
      <c r="O237" s="115"/>
      <c r="P237" s="30">
        <v>6500</v>
      </c>
      <c r="Q237" s="21"/>
      <c r="R237" s="30">
        <v>6500</v>
      </c>
      <c r="S237" s="13">
        <v>6485.06</v>
      </c>
      <c r="T237" s="21">
        <f t="shared" si="8"/>
        <v>99.770153846153846</v>
      </c>
    </row>
    <row r="238" spans="1:21" ht="12" customHeight="1" x14ac:dyDescent="0.2">
      <c r="A238" s="50" t="s">
        <v>100</v>
      </c>
      <c r="B238" s="51" t="s">
        <v>228</v>
      </c>
      <c r="C238" s="30"/>
      <c r="D238" s="13"/>
      <c r="E238" s="35"/>
      <c r="F238" s="56">
        <v>3000</v>
      </c>
      <c r="G238" s="30">
        <v>3000</v>
      </c>
      <c r="H238" s="21">
        <v>0</v>
      </c>
      <c r="I238" s="21">
        <f t="shared" si="9"/>
        <v>0</v>
      </c>
      <c r="J238" s="13"/>
      <c r="K238" s="36">
        <v>3000</v>
      </c>
      <c r="L238" s="37">
        <v>3031</v>
      </c>
      <c r="N238" s="30">
        <v>3000</v>
      </c>
      <c r="O238" s="61"/>
      <c r="P238" s="30">
        <v>3000</v>
      </c>
      <c r="Q238" s="61"/>
      <c r="R238" s="30">
        <v>3000</v>
      </c>
      <c r="S238" s="21">
        <v>3031</v>
      </c>
      <c r="T238" s="21">
        <f t="shared" si="8"/>
        <v>101.03333333333333</v>
      </c>
    </row>
    <row r="239" spans="1:21" x14ac:dyDescent="0.2">
      <c r="A239" s="50" t="s">
        <v>100</v>
      </c>
      <c r="B239" s="51" t="s">
        <v>229</v>
      </c>
      <c r="C239" s="30"/>
      <c r="D239" s="13"/>
      <c r="E239" s="35"/>
      <c r="F239" s="56">
        <v>1000</v>
      </c>
      <c r="G239" s="30">
        <v>1000</v>
      </c>
      <c r="H239" s="21">
        <v>0</v>
      </c>
      <c r="I239" s="21">
        <f t="shared" si="9"/>
        <v>0</v>
      </c>
      <c r="J239" s="13"/>
      <c r="K239" s="36">
        <v>1000</v>
      </c>
      <c r="L239" s="37">
        <v>744</v>
      </c>
      <c r="N239" s="30">
        <v>1000</v>
      </c>
      <c r="O239" s="13"/>
      <c r="P239" s="30">
        <v>1000</v>
      </c>
      <c r="Q239" s="13"/>
      <c r="R239" s="30">
        <v>1000</v>
      </c>
      <c r="S239" s="13">
        <v>795.96</v>
      </c>
      <c r="T239" s="21">
        <f t="shared" si="8"/>
        <v>79.596000000000004</v>
      </c>
    </row>
    <row r="240" spans="1:21" x14ac:dyDescent="0.2">
      <c r="A240" s="22"/>
      <c r="B240" s="34"/>
      <c r="C240" s="30"/>
      <c r="D240" s="13"/>
      <c r="E240" s="35"/>
      <c r="G240" s="30"/>
      <c r="H240" s="21"/>
      <c r="I240" s="21"/>
      <c r="J240" s="13"/>
      <c r="K240" s="36"/>
      <c r="L240" s="24"/>
      <c r="O240" s="13"/>
      <c r="Q240" s="13"/>
      <c r="S240" s="13"/>
      <c r="T240" s="21"/>
    </row>
    <row r="241" spans="1:21" x14ac:dyDescent="0.2">
      <c r="A241" s="14" t="s">
        <v>230</v>
      </c>
      <c r="B241" s="15" t="s">
        <v>231</v>
      </c>
      <c r="C241" s="31">
        <f>SUM(C242:C246)</f>
        <v>100950</v>
      </c>
      <c r="D241" s="13"/>
      <c r="E241" s="32">
        <f>SUM(E242:E246)</f>
        <v>95950</v>
      </c>
      <c r="G241" s="31">
        <f>SUM(G242:G246)</f>
        <v>95950</v>
      </c>
      <c r="H241" s="18">
        <f>SUM(H242:H246)</f>
        <v>22887.33</v>
      </c>
      <c r="I241" s="21">
        <f t="shared" si="9"/>
        <v>23.853392391870766</v>
      </c>
      <c r="J241" s="13"/>
      <c r="K241" s="33">
        <f>SUM(K242:K246)</f>
        <v>80950</v>
      </c>
      <c r="L241" s="17">
        <f>SUM(L242:L246)</f>
        <v>36501.24</v>
      </c>
      <c r="N241" s="55">
        <f>SUM(N242:N246)</f>
        <v>81442</v>
      </c>
      <c r="O241" s="13"/>
      <c r="P241" s="55">
        <f>SUM(P242:P246)</f>
        <v>81442</v>
      </c>
      <c r="Q241" s="13"/>
      <c r="R241" s="55">
        <f>SUM(R242:R246)</f>
        <v>81442</v>
      </c>
      <c r="S241" s="16">
        <f>SUM(S242:S246)</f>
        <v>54463.240000000005</v>
      </c>
      <c r="T241" s="21">
        <f t="shared" si="8"/>
        <v>66.873652415215744</v>
      </c>
    </row>
    <row r="242" spans="1:21" x14ac:dyDescent="0.2">
      <c r="A242" s="22">
        <v>632001</v>
      </c>
      <c r="B242" s="34" t="s">
        <v>232</v>
      </c>
      <c r="C242" s="116">
        <v>75000</v>
      </c>
      <c r="D242" s="59">
        <v>-5000</v>
      </c>
      <c r="E242" s="35">
        <v>70000</v>
      </c>
      <c r="G242" s="30">
        <v>70000</v>
      </c>
      <c r="H242" s="21">
        <v>10281.33</v>
      </c>
      <c r="I242" s="21">
        <f t="shared" si="9"/>
        <v>14.687614285714284</v>
      </c>
      <c r="J242" s="25">
        <v>-15000</v>
      </c>
      <c r="K242" s="36">
        <f>G242+J242</f>
        <v>55000</v>
      </c>
      <c r="L242" s="24">
        <v>13374.09</v>
      </c>
      <c r="N242" s="40">
        <f>K242</f>
        <v>55000</v>
      </c>
      <c r="O242" s="13"/>
      <c r="P242" s="40">
        <f>N242</f>
        <v>55000</v>
      </c>
      <c r="Q242" s="13"/>
      <c r="R242" s="40">
        <f>P242</f>
        <v>55000</v>
      </c>
      <c r="S242" s="13">
        <v>16548.09</v>
      </c>
      <c r="T242" s="21">
        <f t="shared" si="8"/>
        <v>30.087436363636368</v>
      </c>
    </row>
    <row r="243" spans="1:21" x14ac:dyDescent="0.2">
      <c r="A243" s="22">
        <v>632002</v>
      </c>
      <c r="B243" s="34" t="s">
        <v>233</v>
      </c>
      <c r="C243" s="30">
        <v>350</v>
      </c>
      <c r="D243" s="13"/>
      <c r="E243" s="35">
        <v>350</v>
      </c>
      <c r="G243" s="30">
        <v>350</v>
      </c>
      <c r="H243" s="21">
        <v>48</v>
      </c>
      <c r="I243" s="21">
        <f t="shared" si="9"/>
        <v>13.714285714285715</v>
      </c>
      <c r="J243" s="13"/>
      <c r="K243" s="36">
        <v>350</v>
      </c>
      <c r="L243" s="37">
        <v>32</v>
      </c>
      <c r="N243" s="30">
        <v>350</v>
      </c>
      <c r="O243" s="13"/>
      <c r="P243" s="30">
        <v>350</v>
      </c>
      <c r="Q243" s="13"/>
      <c r="R243" s="30">
        <v>350</v>
      </c>
      <c r="S243" s="21">
        <v>40</v>
      </c>
      <c r="T243" s="21">
        <f t="shared" si="8"/>
        <v>11.428571428571429</v>
      </c>
    </row>
    <row r="244" spans="1:21" x14ac:dyDescent="0.2">
      <c r="A244" s="22">
        <v>635006</v>
      </c>
      <c r="B244" s="34" t="s">
        <v>234</v>
      </c>
      <c r="C244" s="30"/>
      <c r="D244" s="13"/>
      <c r="E244" s="35"/>
      <c r="G244" s="30"/>
      <c r="H244" s="21"/>
      <c r="I244" s="21"/>
      <c r="J244" s="13"/>
      <c r="K244" s="36"/>
      <c r="L244" s="117">
        <v>491.15</v>
      </c>
      <c r="M244" s="25">
        <v>492</v>
      </c>
      <c r="N244" s="30">
        <v>492</v>
      </c>
      <c r="O244" s="13"/>
      <c r="P244" s="30">
        <v>492</v>
      </c>
      <c r="Q244" s="13"/>
      <c r="R244" s="30">
        <v>492</v>
      </c>
      <c r="S244" s="13">
        <v>491.15</v>
      </c>
      <c r="T244" s="21">
        <f t="shared" si="8"/>
        <v>99.82723577235771</v>
      </c>
    </row>
    <row r="245" spans="1:21" x14ac:dyDescent="0.2">
      <c r="A245" s="22">
        <v>637005</v>
      </c>
      <c r="B245" s="34" t="s">
        <v>235</v>
      </c>
      <c r="C245" s="30">
        <v>600</v>
      </c>
      <c r="D245" s="13"/>
      <c r="E245" s="35">
        <v>600</v>
      </c>
      <c r="G245" s="30">
        <v>600</v>
      </c>
      <c r="H245" s="21">
        <v>60</v>
      </c>
      <c r="I245" s="21">
        <f t="shared" si="9"/>
        <v>10</v>
      </c>
      <c r="J245" s="13"/>
      <c r="K245" s="36">
        <v>600</v>
      </c>
      <c r="L245" s="24">
        <v>60</v>
      </c>
      <c r="N245" s="30">
        <v>600</v>
      </c>
      <c r="O245" s="13"/>
      <c r="P245" s="30">
        <v>600</v>
      </c>
      <c r="Q245" s="13"/>
      <c r="R245" s="30">
        <v>600</v>
      </c>
      <c r="S245" s="21">
        <v>12360</v>
      </c>
      <c r="T245" s="21">
        <f t="shared" si="8"/>
        <v>2060</v>
      </c>
    </row>
    <row r="246" spans="1:21" x14ac:dyDescent="0.2">
      <c r="A246" s="22">
        <v>641001</v>
      </c>
      <c r="B246" s="34" t="s">
        <v>236</v>
      </c>
      <c r="C246" s="30">
        <v>25000</v>
      </c>
      <c r="D246" s="13"/>
      <c r="E246" s="35">
        <v>25000</v>
      </c>
      <c r="G246" s="30">
        <v>25000</v>
      </c>
      <c r="H246" s="21">
        <v>12498</v>
      </c>
      <c r="I246" s="21">
        <f t="shared" si="9"/>
        <v>49.991999999999997</v>
      </c>
      <c r="J246" s="13"/>
      <c r="K246" s="36">
        <v>25000</v>
      </c>
      <c r="L246" s="37">
        <v>22544</v>
      </c>
      <c r="N246" s="30">
        <v>25000</v>
      </c>
      <c r="O246" s="13"/>
      <c r="P246" s="30">
        <v>25000</v>
      </c>
      <c r="Q246" s="13"/>
      <c r="R246" s="30">
        <v>25000</v>
      </c>
      <c r="S246" s="21">
        <v>25024</v>
      </c>
      <c r="T246" s="21">
        <f t="shared" si="8"/>
        <v>100.096</v>
      </c>
    </row>
    <row r="247" spans="1:21" x14ac:dyDescent="0.2">
      <c r="A247" s="22"/>
      <c r="B247" s="34"/>
      <c r="C247" s="30"/>
      <c r="D247" s="13"/>
      <c r="E247" s="35"/>
      <c r="G247" s="30"/>
      <c r="H247" s="21"/>
      <c r="I247" s="21"/>
      <c r="J247" s="13"/>
      <c r="K247" s="36"/>
      <c r="L247" s="24"/>
      <c r="N247" s="30"/>
      <c r="O247" s="13"/>
      <c r="P247" s="30"/>
      <c r="Q247" s="13"/>
      <c r="R247" s="30"/>
      <c r="S247" s="13"/>
      <c r="T247" s="21"/>
    </row>
    <row r="248" spans="1:21" x14ac:dyDescent="0.2">
      <c r="A248" s="14" t="s">
        <v>237</v>
      </c>
      <c r="B248" s="15" t="s">
        <v>238</v>
      </c>
      <c r="C248" s="31">
        <f>SUM(C249)</f>
        <v>600</v>
      </c>
      <c r="D248" s="13"/>
      <c r="E248" s="32">
        <f>SUM(E249)</f>
        <v>600</v>
      </c>
      <c r="G248" s="31">
        <f>SUM(G249)</f>
        <v>600</v>
      </c>
      <c r="H248" s="18">
        <f>SUM(H249)</f>
        <v>216</v>
      </c>
      <c r="I248" s="21">
        <f t="shared" si="9"/>
        <v>36</v>
      </c>
      <c r="J248" s="13"/>
      <c r="K248" s="33">
        <f>SUM(K249)</f>
        <v>600</v>
      </c>
      <c r="L248" s="17">
        <f>SUM(L250:L251)</f>
        <v>324</v>
      </c>
      <c r="N248" s="31">
        <f>SUM(N249)</f>
        <v>600</v>
      </c>
      <c r="O248" s="13"/>
      <c r="P248" s="31">
        <f>SUM(P249)</f>
        <v>600</v>
      </c>
      <c r="Q248" s="13"/>
      <c r="R248" s="31">
        <f>SUM(R249)</f>
        <v>600</v>
      </c>
      <c r="S248" s="16">
        <f>SUM(S250:S251)</f>
        <v>777.42000000000007</v>
      </c>
      <c r="T248" s="21">
        <f t="shared" si="8"/>
        <v>129.57</v>
      </c>
    </row>
    <row r="249" spans="1:21" x14ac:dyDescent="0.2">
      <c r="A249" s="14" t="s">
        <v>100</v>
      </c>
      <c r="B249" s="15" t="s">
        <v>101</v>
      </c>
      <c r="C249" s="31">
        <f>SUM(C250:C251)</f>
        <v>600</v>
      </c>
      <c r="D249" s="13"/>
      <c r="E249" s="32">
        <f>SUM(E250:E251)</f>
        <v>600</v>
      </c>
      <c r="G249" s="31">
        <f>SUM(G250:G251)</f>
        <v>600</v>
      </c>
      <c r="H249" s="21">
        <f>SUM(H250:H251)</f>
        <v>216</v>
      </c>
      <c r="I249" s="21">
        <f t="shared" si="9"/>
        <v>36</v>
      </c>
      <c r="J249" s="13"/>
      <c r="K249" s="33">
        <f>SUM(K250:K251)</f>
        <v>600</v>
      </c>
      <c r="L249" s="24">
        <f>SUM(L250:L251)</f>
        <v>324</v>
      </c>
      <c r="N249" s="31">
        <f>SUM(N250:N251)</f>
        <v>600</v>
      </c>
      <c r="O249" s="13"/>
      <c r="P249" s="31">
        <f>SUM(P250:P251)</f>
        <v>600</v>
      </c>
      <c r="Q249" s="13"/>
      <c r="R249" s="31">
        <f>SUM(R250:R251)</f>
        <v>600</v>
      </c>
      <c r="S249" s="13"/>
      <c r="T249" s="21">
        <f t="shared" si="8"/>
        <v>0</v>
      </c>
    </row>
    <row r="250" spans="1:21" x14ac:dyDescent="0.2">
      <c r="A250" s="22">
        <v>632001</v>
      </c>
      <c r="B250" s="34" t="s">
        <v>239</v>
      </c>
      <c r="C250" s="30">
        <v>200</v>
      </c>
      <c r="D250" s="13"/>
      <c r="E250" s="35">
        <v>200</v>
      </c>
      <c r="G250" s="30">
        <v>200</v>
      </c>
      <c r="H250" s="21">
        <v>0</v>
      </c>
      <c r="I250" s="21">
        <f t="shared" si="9"/>
        <v>0</v>
      </c>
      <c r="J250" s="13"/>
      <c r="K250" s="36">
        <v>200</v>
      </c>
      <c r="L250" s="24">
        <v>0</v>
      </c>
      <c r="N250" s="30">
        <v>200</v>
      </c>
      <c r="O250" s="13"/>
      <c r="P250" s="30">
        <v>200</v>
      </c>
      <c r="Q250" s="13"/>
      <c r="R250" s="30">
        <v>200</v>
      </c>
      <c r="S250" s="13">
        <v>312.63</v>
      </c>
      <c r="T250" s="21">
        <f t="shared" si="8"/>
        <v>156.315</v>
      </c>
    </row>
    <row r="251" spans="1:21" x14ac:dyDescent="0.2">
      <c r="A251" s="22">
        <v>632002</v>
      </c>
      <c r="B251" s="34" t="s">
        <v>240</v>
      </c>
      <c r="C251" s="30">
        <v>400</v>
      </c>
      <c r="D251" s="13"/>
      <c r="E251" s="35">
        <v>400</v>
      </c>
      <c r="G251" s="30">
        <v>400</v>
      </c>
      <c r="H251" s="21">
        <v>216</v>
      </c>
      <c r="I251" s="21">
        <f t="shared" si="9"/>
        <v>54</v>
      </c>
      <c r="J251" s="13"/>
      <c r="K251" s="36">
        <v>400</v>
      </c>
      <c r="L251" s="24">
        <v>324</v>
      </c>
      <c r="N251" s="30">
        <v>400</v>
      </c>
      <c r="O251" s="13"/>
      <c r="P251" s="30">
        <v>400</v>
      </c>
      <c r="Q251" s="13"/>
      <c r="R251" s="30">
        <v>400</v>
      </c>
      <c r="S251" s="13">
        <v>464.79</v>
      </c>
      <c r="T251" s="21">
        <f t="shared" si="8"/>
        <v>116.19749999999999</v>
      </c>
      <c r="U251" s="58"/>
    </row>
    <row r="252" spans="1:21" x14ac:dyDescent="0.2">
      <c r="A252" s="22"/>
      <c r="B252" s="34"/>
      <c r="C252" s="30"/>
      <c r="D252" s="13"/>
      <c r="E252" s="35"/>
      <c r="G252" s="30"/>
      <c r="H252" s="21"/>
      <c r="I252" s="21"/>
      <c r="J252" s="13"/>
      <c r="K252" s="36"/>
      <c r="L252" s="24"/>
      <c r="N252" s="30"/>
      <c r="O252" s="13"/>
      <c r="P252" s="30"/>
      <c r="Q252" s="13"/>
      <c r="R252" s="30"/>
      <c r="S252" s="13"/>
      <c r="T252" s="21"/>
    </row>
    <row r="253" spans="1:21" x14ac:dyDescent="0.2">
      <c r="A253" s="14" t="s">
        <v>241</v>
      </c>
      <c r="B253" s="15" t="s">
        <v>242</v>
      </c>
      <c r="C253" s="31">
        <f>C254</f>
        <v>80200</v>
      </c>
      <c r="D253" s="13"/>
      <c r="E253" s="32">
        <f>SUM(E255:E257)</f>
        <v>77300</v>
      </c>
      <c r="G253" s="31">
        <f>SUM(G255:G257)</f>
        <v>77300</v>
      </c>
      <c r="H253" s="18">
        <f>SUM(H255:H257)</f>
        <v>36300</v>
      </c>
      <c r="I253" s="21">
        <f t="shared" si="9"/>
        <v>46.959896507115133</v>
      </c>
      <c r="J253" s="13"/>
      <c r="K253" s="33">
        <f>SUM(K255:K257)</f>
        <v>77300</v>
      </c>
      <c r="L253" s="106">
        <f>SUM(L255:L257)</f>
        <v>51300</v>
      </c>
      <c r="N253" s="31">
        <f>SUM(N255:N257)</f>
        <v>77300</v>
      </c>
      <c r="O253" s="13"/>
      <c r="P253" s="31">
        <f>SUM(P255:P257)</f>
        <v>77300</v>
      </c>
      <c r="Q253" s="13"/>
      <c r="R253" s="31">
        <f>SUM(R255:R257)</f>
        <v>77300</v>
      </c>
      <c r="S253" s="18">
        <f>SUM(S254:S257)</f>
        <v>77300</v>
      </c>
      <c r="T253" s="21">
        <f t="shared" si="8"/>
        <v>100</v>
      </c>
    </row>
    <row r="254" spans="1:21" x14ac:dyDescent="0.2">
      <c r="A254" s="22" t="s">
        <v>156</v>
      </c>
      <c r="B254" s="34" t="s">
        <v>243</v>
      </c>
      <c r="C254" s="30">
        <v>80200</v>
      </c>
      <c r="D254" s="13"/>
      <c r="E254" s="35"/>
      <c r="G254" s="30"/>
      <c r="H254" s="21"/>
      <c r="I254" s="21"/>
      <c r="J254" s="13"/>
      <c r="K254" s="36"/>
      <c r="L254" s="80"/>
      <c r="N254" s="30"/>
      <c r="O254" s="13"/>
      <c r="P254" s="30"/>
      <c r="Q254" s="13"/>
      <c r="R254" s="30"/>
      <c r="S254" s="13"/>
      <c r="T254" s="21"/>
    </row>
    <row r="255" spans="1:21" x14ac:dyDescent="0.2">
      <c r="A255" s="118" t="s">
        <v>156</v>
      </c>
      <c r="B255" s="34" t="s">
        <v>244</v>
      </c>
      <c r="C255" s="30"/>
      <c r="D255" s="59">
        <v>65000</v>
      </c>
      <c r="E255" s="24">
        <v>65000</v>
      </c>
      <c r="G255" s="13">
        <v>65000</v>
      </c>
      <c r="H255" s="21">
        <v>30000</v>
      </c>
      <c r="I255" s="21">
        <f t="shared" si="9"/>
        <v>46.153846153846153</v>
      </c>
      <c r="J255" s="25"/>
      <c r="K255" s="26">
        <f>J255+G255</f>
        <v>65000</v>
      </c>
      <c r="L255" s="80">
        <v>45000</v>
      </c>
      <c r="N255" s="13">
        <f>K255</f>
        <v>65000</v>
      </c>
      <c r="O255" s="13"/>
      <c r="P255" s="13">
        <f>N255</f>
        <v>65000</v>
      </c>
      <c r="Q255" s="13"/>
      <c r="R255" s="13">
        <f>P255</f>
        <v>65000</v>
      </c>
      <c r="S255" s="21">
        <v>65000</v>
      </c>
      <c r="T255" s="21">
        <f t="shared" si="8"/>
        <v>100</v>
      </c>
    </row>
    <row r="256" spans="1:21" x14ac:dyDescent="0.2">
      <c r="A256" s="118" t="s">
        <v>156</v>
      </c>
      <c r="B256" s="34" t="s">
        <v>245</v>
      </c>
      <c r="C256" s="30"/>
      <c r="D256" s="59">
        <v>12000</v>
      </c>
      <c r="E256" s="24">
        <v>12000</v>
      </c>
      <c r="G256" s="13">
        <v>12000</v>
      </c>
      <c r="H256" s="21">
        <v>6000</v>
      </c>
      <c r="I256" s="21">
        <f t="shared" si="9"/>
        <v>50</v>
      </c>
      <c r="J256" s="13"/>
      <c r="K256" s="26">
        <v>12000</v>
      </c>
      <c r="L256" s="80">
        <v>6000</v>
      </c>
      <c r="N256" s="13">
        <v>12000</v>
      </c>
      <c r="O256" s="13"/>
      <c r="P256" s="13">
        <v>12000</v>
      </c>
      <c r="Q256" s="13"/>
      <c r="R256" s="13">
        <v>12000</v>
      </c>
      <c r="S256" s="21">
        <v>12000</v>
      </c>
      <c r="T256" s="21">
        <f t="shared" si="8"/>
        <v>100</v>
      </c>
    </row>
    <row r="257" spans="1:20" x14ac:dyDescent="0.2">
      <c r="A257" s="118" t="s">
        <v>156</v>
      </c>
      <c r="B257" s="34" t="s">
        <v>246</v>
      </c>
      <c r="C257" s="30"/>
      <c r="D257" s="59">
        <v>300</v>
      </c>
      <c r="E257" s="24">
        <v>300</v>
      </c>
      <c r="G257" s="13">
        <v>300</v>
      </c>
      <c r="H257" s="21">
        <v>300</v>
      </c>
      <c r="I257" s="21">
        <f t="shared" si="9"/>
        <v>100</v>
      </c>
      <c r="J257" s="13"/>
      <c r="K257" s="26">
        <v>300</v>
      </c>
      <c r="L257" s="80">
        <v>300</v>
      </c>
      <c r="N257" s="13">
        <v>300</v>
      </c>
      <c r="O257" s="13"/>
      <c r="P257" s="13">
        <v>300</v>
      </c>
      <c r="Q257" s="13"/>
      <c r="R257" s="13">
        <v>300</v>
      </c>
      <c r="S257" s="21">
        <v>300</v>
      </c>
      <c r="T257" s="21">
        <f t="shared" si="8"/>
        <v>100</v>
      </c>
    </row>
    <row r="258" spans="1:20" x14ac:dyDescent="0.2">
      <c r="A258" s="119"/>
      <c r="B258" s="120"/>
      <c r="C258" s="30"/>
      <c r="D258" s="13"/>
      <c r="E258" s="35"/>
      <c r="G258" s="30"/>
      <c r="H258" s="21"/>
      <c r="I258" s="21"/>
      <c r="J258" s="13"/>
      <c r="K258" s="36"/>
      <c r="L258" s="80"/>
      <c r="N258" s="30"/>
      <c r="O258" s="13"/>
      <c r="P258" s="30"/>
      <c r="Q258" s="13"/>
      <c r="R258" s="30"/>
      <c r="S258" s="13"/>
      <c r="T258" s="21"/>
    </row>
    <row r="259" spans="1:20" x14ac:dyDescent="0.2">
      <c r="A259" s="14" t="s">
        <v>247</v>
      </c>
      <c r="B259" s="15" t="s">
        <v>248</v>
      </c>
      <c r="C259" s="31">
        <f>SUM(C260:C262)</f>
        <v>154000</v>
      </c>
      <c r="D259" s="13"/>
      <c r="E259" s="32">
        <f>SUM(E260:E262)</f>
        <v>156000</v>
      </c>
      <c r="G259" s="31">
        <f>SUM(G260:G262)</f>
        <v>156000</v>
      </c>
      <c r="H259" s="18">
        <f>SUM(H260:H262)</f>
        <v>75530.180000000008</v>
      </c>
      <c r="I259" s="21">
        <f t="shared" si="9"/>
        <v>48.416782051282055</v>
      </c>
      <c r="J259" s="13"/>
      <c r="K259" s="33">
        <f>SUM(K260:K262)</f>
        <v>156000</v>
      </c>
      <c r="L259" s="106">
        <f>SUM(L260:L262)</f>
        <v>113057.92</v>
      </c>
      <c r="N259" s="31">
        <f>SUM(N260:N262)</f>
        <v>163000</v>
      </c>
      <c r="O259" s="13"/>
      <c r="P259" s="31">
        <f>SUM(P260:P262)</f>
        <v>163000</v>
      </c>
      <c r="Q259" s="13"/>
      <c r="R259" s="31">
        <f>SUM(R260:R262)</f>
        <v>163000</v>
      </c>
      <c r="S259" s="16">
        <f>SUM(S260:S262)</f>
        <v>163640.01999999999</v>
      </c>
      <c r="T259" s="21">
        <f t="shared" si="8"/>
        <v>100.39265030674846</v>
      </c>
    </row>
    <row r="260" spans="1:20" x14ac:dyDescent="0.2">
      <c r="A260" s="22">
        <v>641001</v>
      </c>
      <c r="B260" s="34" t="s">
        <v>249</v>
      </c>
      <c r="C260" s="30">
        <v>37000</v>
      </c>
      <c r="D260" s="13"/>
      <c r="E260" s="35">
        <v>37000</v>
      </c>
      <c r="G260" s="30">
        <v>37000</v>
      </c>
      <c r="H260" s="21">
        <v>15728.22</v>
      </c>
      <c r="I260" s="21">
        <f t="shared" si="9"/>
        <v>42.508702702702699</v>
      </c>
      <c r="J260" s="13"/>
      <c r="K260" s="36">
        <v>37000</v>
      </c>
      <c r="L260" s="80">
        <v>24504.959999999999</v>
      </c>
      <c r="M260" s="25">
        <v>7000</v>
      </c>
      <c r="N260" s="30">
        <f>M260+K260</f>
        <v>44000</v>
      </c>
      <c r="O260" s="13"/>
      <c r="P260" s="30">
        <f>N260</f>
        <v>44000</v>
      </c>
      <c r="Q260" s="13"/>
      <c r="R260" s="30">
        <f>P260</f>
        <v>44000</v>
      </c>
      <c r="S260" s="13">
        <v>44093.34</v>
      </c>
      <c r="T260" s="21">
        <f t="shared" si="8"/>
        <v>100.21213636363635</v>
      </c>
    </row>
    <row r="261" spans="1:20" x14ac:dyDescent="0.2">
      <c r="A261" s="22">
        <v>641001</v>
      </c>
      <c r="B261" s="34" t="s">
        <v>250</v>
      </c>
      <c r="C261" s="30">
        <v>107000</v>
      </c>
      <c r="D261" s="59">
        <v>2000</v>
      </c>
      <c r="E261" s="35">
        <v>109000</v>
      </c>
      <c r="G261" s="30">
        <v>109000</v>
      </c>
      <c r="H261" s="21">
        <v>53498</v>
      </c>
      <c r="I261" s="21">
        <f t="shared" si="9"/>
        <v>49.080733944954133</v>
      </c>
      <c r="J261" s="13"/>
      <c r="K261" s="36">
        <v>109000</v>
      </c>
      <c r="L261" s="80">
        <v>82249</v>
      </c>
      <c r="N261" s="30">
        <v>109000</v>
      </c>
      <c r="O261" s="13"/>
      <c r="P261" s="30">
        <v>109000</v>
      </c>
      <c r="Q261" s="13"/>
      <c r="R261" s="30">
        <v>109000</v>
      </c>
      <c r="S261" s="13">
        <v>109000</v>
      </c>
      <c r="T261" s="21">
        <f t="shared" si="8"/>
        <v>100</v>
      </c>
    </row>
    <row r="262" spans="1:20" x14ac:dyDescent="0.2">
      <c r="A262" s="22">
        <v>635006</v>
      </c>
      <c r="B262" s="34" t="s">
        <v>251</v>
      </c>
      <c r="C262" s="30">
        <v>10000</v>
      </c>
      <c r="D262" s="13"/>
      <c r="E262" s="35">
        <v>10000</v>
      </c>
      <c r="G262" s="30">
        <v>10000</v>
      </c>
      <c r="H262" s="21">
        <v>6303.96</v>
      </c>
      <c r="I262" s="21">
        <f t="shared" si="9"/>
        <v>63.039599999999993</v>
      </c>
      <c r="J262" s="13"/>
      <c r="K262" s="36">
        <v>10000</v>
      </c>
      <c r="L262" s="80">
        <v>6303.96</v>
      </c>
      <c r="N262" s="30">
        <v>10000</v>
      </c>
      <c r="O262" s="13"/>
      <c r="P262" s="30">
        <v>10000</v>
      </c>
      <c r="Q262" s="13"/>
      <c r="R262" s="30">
        <v>10000</v>
      </c>
      <c r="S262" s="13">
        <v>10546.68</v>
      </c>
      <c r="T262" s="21">
        <f t="shared" si="8"/>
        <v>105.46679999999999</v>
      </c>
    </row>
    <row r="263" spans="1:20" x14ac:dyDescent="0.2">
      <c r="A263" s="22"/>
      <c r="B263" s="34"/>
      <c r="C263" s="30"/>
      <c r="D263" s="13"/>
      <c r="E263" s="35"/>
      <c r="G263" s="30"/>
      <c r="H263" s="21"/>
      <c r="I263" s="21"/>
      <c r="J263" s="13"/>
      <c r="K263" s="36"/>
      <c r="L263" s="80"/>
      <c r="N263" s="30"/>
      <c r="O263" s="13"/>
      <c r="P263" s="30"/>
      <c r="Q263" s="13"/>
      <c r="R263" s="30"/>
      <c r="S263" s="13"/>
      <c r="T263" s="21"/>
    </row>
    <row r="264" spans="1:20" x14ac:dyDescent="0.2">
      <c r="A264" s="14" t="s">
        <v>252</v>
      </c>
      <c r="B264" s="15" t="s">
        <v>253</v>
      </c>
      <c r="C264" s="31">
        <f>SUM(C265)</f>
        <v>5000</v>
      </c>
      <c r="D264" s="13"/>
      <c r="E264" s="32">
        <f>SUM(E265)</f>
        <v>5000</v>
      </c>
      <c r="G264" s="31">
        <f>SUM(G265)</f>
        <v>5000</v>
      </c>
      <c r="H264" s="18">
        <f>SUM(H265)</f>
        <v>2496</v>
      </c>
      <c r="I264" s="21">
        <f t="shared" si="9"/>
        <v>49.919999999999995</v>
      </c>
      <c r="J264" s="13"/>
      <c r="K264" s="33">
        <f>SUM(K265)</f>
        <v>5000</v>
      </c>
      <c r="L264" s="66">
        <f>SUM(L265)</f>
        <v>2496</v>
      </c>
      <c r="N264" s="31">
        <f>SUM(N265)</f>
        <v>5000</v>
      </c>
      <c r="O264" s="13"/>
      <c r="P264" s="31">
        <f>SUM(P265)</f>
        <v>5000</v>
      </c>
      <c r="Q264" s="13"/>
      <c r="R264" s="31">
        <f>SUM(R265)</f>
        <v>5000</v>
      </c>
      <c r="S264" s="18">
        <f>SUM(S265)</f>
        <v>2496</v>
      </c>
      <c r="T264" s="21">
        <f t="shared" ref="T264:T327" si="10">S264/R264*100</f>
        <v>49.919999999999995</v>
      </c>
    </row>
    <row r="265" spans="1:20" x14ac:dyDescent="0.2">
      <c r="A265" s="22">
        <v>641001</v>
      </c>
      <c r="B265" s="34" t="s">
        <v>254</v>
      </c>
      <c r="C265" s="30">
        <v>5000</v>
      </c>
      <c r="D265" s="13"/>
      <c r="E265" s="35">
        <v>5000</v>
      </c>
      <c r="G265" s="30">
        <v>5000</v>
      </c>
      <c r="H265" s="21">
        <v>2496</v>
      </c>
      <c r="I265" s="21">
        <f t="shared" si="9"/>
        <v>49.919999999999995</v>
      </c>
      <c r="J265" s="13"/>
      <c r="K265" s="36">
        <v>5000</v>
      </c>
      <c r="L265" s="82">
        <v>2496</v>
      </c>
      <c r="N265" s="30">
        <v>5000</v>
      </c>
      <c r="O265" s="13"/>
      <c r="P265" s="30">
        <v>5000</v>
      </c>
      <c r="Q265" s="13"/>
      <c r="R265" s="30">
        <v>5000</v>
      </c>
      <c r="S265" s="21">
        <v>2496</v>
      </c>
      <c r="T265" s="21">
        <f t="shared" si="10"/>
        <v>49.919999999999995</v>
      </c>
    </row>
    <row r="266" spans="1:20" x14ac:dyDescent="0.2">
      <c r="A266" s="22"/>
      <c r="B266" s="34"/>
      <c r="C266" s="30"/>
      <c r="D266" s="13"/>
      <c r="E266" s="35"/>
      <c r="G266" s="30"/>
      <c r="H266" s="21"/>
      <c r="I266" s="21"/>
      <c r="J266" s="13"/>
      <c r="K266" s="36"/>
      <c r="L266" s="80"/>
      <c r="O266" s="13"/>
      <c r="Q266" s="13"/>
      <c r="S266" s="13"/>
      <c r="T266" s="21"/>
    </row>
    <row r="267" spans="1:20" x14ac:dyDescent="0.2">
      <c r="A267" s="14" t="s">
        <v>255</v>
      </c>
      <c r="B267" s="15" t="s">
        <v>256</v>
      </c>
      <c r="C267" s="31">
        <f>SUM(C268:C288)</f>
        <v>42709</v>
      </c>
      <c r="D267" s="13"/>
      <c r="E267" s="32">
        <f>SUM(E268:E288)</f>
        <v>45609</v>
      </c>
      <c r="G267" s="31">
        <f>SUM(G268:G289)</f>
        <v>44609</v>
      </c>
      <c r="H267" s="18">
        <f>SUM(H268:H289)</f>
        <v>10772.720000000001</v>
      </c>
      <c r="I267" s="21">
        <f t="shared" si="9"/>
        <v>24.149207559012758</v>
      </c>
      <c r="J267" s="13"/>
      <c r="K267" s="33">
        <f>SUM(K268:K289)</f>
        <v>32987</v>
      </c>
      <c r="L267" s="106">
        <f>SUM(L268:L289)</f>
        <v>12568.369999999999</v>
      </c>
      <c r="N267" s="55">
        <f>SUM(N268:N289)</f>
        <v>32987</v>
      </c>
      <c r="O267" s="13"/>
      <c r="P267" s="55">
        <f>SUM(P268:P289)</f>
        <v>32987</v>
      </c>
      <c r="Q267" s="13"/>
      <c r="R267" s="55">
        <f>SUM(R268:R289)</f>
        <v>32987</v>
      </c>
      <c r="S267" s="16">
        <f>SUM(S268:S289)</f>
        <v>24135.459999999995</v>
      </c>
      <c r="T267" s="21">
        <f t="shared" si="10"/>
        <v>73.16658077424438</v>
      </c>
    </row>
    <row r="268" spans="1:20" x14ac:dyDescent="0.2">
      <c r="A268" s="22" t="s">
        <v>257</v>
      </c>
      <c r="B268" s="34" t="s">
        <v>258</v>
      </c>
      <c r="C268" s="30">
        <v>4000</v>
      </c>
      <c r="D268" s="13"/>
      <c r="E268" s="35">
        <v>4000</v>
      </c>
      <c r="G268" s="30">
        <v>4000</v>
      </c>
      <c r="H268" s="21">
        <v>642</v>
      </c>
      <c r="I268" s="21">
        <f t="shared" si="9"/>
        <v>16.05</v>
      </c>
      <c r="J268" s="60">
        <v>-2000</v>
      </c>
      <c r="K268" s="91">
        <f>J268+G268</f>
        <v>2000</v>
      </c>
      <c r="L268" s="24">
        <v>310.85000000000002</v>
      </c>
      <c r="N268" s="40">
        <f>K268</f>
        <v>2000</v>
      </c>
      <c r="O268" s="25"/>
      <c r="P268" s="40">
        <f>N268</f>
        <v>2000</v>
      </c>
      <c r="Q268" s="25"/>
      <c r="R268" s="40">
        <f>P268</f>
        <v>2000</v>
      </c>
      <c r="S268" s="13">
        <v>261.74</v>
      </c>
      <c r="T268" s="21">
        <f t="shared" si="10"/>
        <v>13.087000000000002</v>
      </c>
    </row>
    <row r="269" spans="1:20" x14ac:dyDescent="0.2">
      <c r="A269" s="22" t="s">
        <v>100</v>
      </c>
      <c r="B269" s="34" t="s">
        <v>259</v>
      </c>
      <c r="C269" s="30">
        <v>2000</v>
      </c>
      <c r="D269" s="59">
        <v>1700</v>
      </c>
      <c r="E269" s="35">
        <v>3700</v>
      </c>
      <c r="G269" s="30">
        <v>3700</v>
      </c>
      <c r="H269" s="21">
        <v>0</v>
      </c>
      <c r="I269" s="21">
        <f t="shared" si="9"/>
        <v>0</v>
      </c>
      <c r="J269" s="40"/>
      <c r="K269" s="36">
        <v>3700</v>
      </c>
      <c r="L269" s="24">
        <v>227.68</v>
      </c>
      <c r="N269" s="30">
        <v>3700</v>
      </c>
      <c r="O269" s="25"/>
      <c r="P269" s="30">
        <v>3700</v>
      </c>
      <c r="Q269" s="25"/>
      <c r="R269" s="30">
        <v>3700</v>
      </c>
      <c r="S269" s="13">
        <v>1927.68</v>
      </c>
      <c r="T269" s="21">
        <f t="shared" si="10"/>
        <v>52.09945945945946</v>
      </c>
    </row>
    <row r="270" spans="1:20" x14ac:dyDescent="0.2">
      <c r="A270" s="22" t="s">
        <v>100</v>
      </c>
      <c r="B270" s="34" t="s">
        <v>260</v>
      </c>
      <c r="C270" s="30">
        <v>14000</v>
      </c>
      <c r="D270" s="13"/>
      <c r="E270" s="35">
        <v>14000</v>
      </c>
      <c r="G270" s="30">
        <v>14000</v>
      </c>
      <c r="H270" s="21">
        <v>279.25</v>
      </c>
      <c r="I270" s="21">
        <f t="shared" si="9"/>
        <v>1.9946428571428569</v>
      </c>
      <c r="J270" s="13"/>
      <c r="K270" s="36">
        <v>14000</v>
      </c>
      <c r="L270" s="24">
        <v>1384.12</v>
      </c>
      <c r="N270" s="30">
        <v>14000</v>
      </c>
      <c r="O270" s="25">
        <v>-3125</v>
      </c>
      <c r="P270" s="30">
        <f>N270+O270</f>
        <v>10875</v>
      </c>
      <c r="Q270" s="25"/>
      <c r="R270" s="30">
        <f>P270+Q270</f>
        <v>10875</v>
      </c>
      <c r="S270" s="13">
        <v>7466.2</v>
      </c>
      <c r="T270" s="21">
        <f t="shared" si="10"/>
        <v>68.654712643678167</v>
      </c>
    </row>
    <row r="271" spans="1:20" x14ac:dyDescent="0.2">
      <c r="A271" s="22" t="s">
        <v>100</v>
      </c>
      <c r="B271" s="34" t="s">
        <v>261</v>
      </c>
      <c r="C271" s="30">
        <v>500</v>
      </c>
      <c r="D271" s="13"/>
      <c r="E271" s="35">
        <v>500</v>
      </c>
      <c r="G271" s="30">
        <v>500</v>
      </c>
      <c r="H271" s="21">
        <v>0</v>
      </c>
      <c r="I271" s="21">
        <f t="shared" si="9"/>
        <v>0</v>
      </c>
      <c r="J271" s="13"/>
      <c r="K271" s="36">
        <v>500</v>
      </c>
      <c r="L271" s="24">
        <v>0</v>
      </c>
      <c r="N271" s="30">
        <v>500</v>
      </c>
      <c r="O271" s="25"/>
      <c r="P271" s="30">
        <v>500</v>
      </c>
      <c r="Q271" s="25"/>
      <c r="R271" s="30">
        <v>500</v>
      </c>
      <c r="S271" s="13">
        <v>0</v>
      </c>
      <c r="T271" s="21">
        <f t="shared" si="10"/>
        <v>0</v>
      </c>
    </row>
    <row r="272" spans="1:20" x14ac:dyDescent="0.2">
      <c r="A272" s="118" t="s">
        <v>100</v>
      </c>
      <c r="B272" s="34" t="s">
        <v>262</v>
      </c>
      <c r="C272" s="30"/>
      <c r="D272" s="59">
        <v>300</v>
      </c>
      <c r="E272" s="35">
        <v>300</v>
      </c>
      <c r="G272" s="30">
        <v>300</v>
      </c>
      <c r="H272" s="21">
        <v>300</v>
      </c>
      <c r="I272" s="21">
        <f t="shared" si="9"/>
        <v>100</v>
      </c>
      <c r="J272" s="13"/>
      <c r="K272" s="36">
        <v>300</v>
      </c>
      <c r="L272" s="24">
        <v>300</v>
      </c>
      <c r="N272" s="30">
        <v>300</v>
      </c>
      <c r="O272" s="25"/>
      <c r="P272" s="30">
        <v>300</v>
      </c>
      <c r="Q272" s="25"/>
      <c r="R272" s="30">
        <v>300</v>
      </c>
      <c r="S272" s="21">
        <v>300</v>
      </c>
      <c r="T272" s="21">
        <f t="shared" si="10"/>
        <v>100</v>
      </c>
    </row>
    <row r="273" spans="1:20" s="122" customFormat="1" x14ac:dyDescent="0.2">
      <c r="A273" s="22" t="s">
        <v>100</v>
      </c>
      <c r="B273" s="34" t="s">
        <v>263</v>
      </c>
      <c r="C273" s="30"/>
      <c r="D273" s="73"/>
      <c r="E273" s="35"/>
      <c r="F273" s="56">
        <v>750</v>
      </c>
      <c r="G273" s="30">
        <v>750</v>
      </c>
      <c r="H273" s="121">
        <v>0</v>
      </c>
      <c r="I273" s="21">
        <f t="shared" si="9"/>
        <v>0</v>
      </c>
      <c r="J273" s="41"/>
      <c r="K273" s="36">
        <v>750</v>
      </c>
      <c r="L273" s="74"/>
      <c r="M273" s="41"/>
      <c r="N273" s="30">
        <v>750</v>
      </c>
      <c r="O273" s="56"/>
      <c r="P273" s="30">
        <v>750</v>
      </c>
      <c r="Q273" s="56"/>
      <c r="R273" s="30">
        <v>750</v>
      </c>
      <c r="S273" s="41"/>
      <c r="T273" s="21">
        <f t="shared" si="10"/>
        <v>0</v>
      </c>
    </row>
    <row r="274" spans="1:20" x14ac:dyDescent="0.2">
      <c r="A274" s="118" t="s">
        <v>100</v>
      </c>
      <c r="B274" s="34" t="s">
        <v>264</v>
      </c>
      <c r="C274" s="30"/>
      <c r="D274" s="59">
        <v>500</v>
      </c>
      <c r="E274" s="35">
        <v>500</v>
      </c>
      <c r="G274" s="30">
        <v>500</v>
      </c>
      <c r="H274" s="21">
        <v>0</v>
      </c>
      <c r="I274" s="21">
        <f t="shared" si="9"/>
        <v>0</v>
      </c>
      <c r="J274" s="13"/>
      <c r="K274" s="36">
        <v>500</v>
      </c>
      <c r="L274" s="24">
        <v>0</v>
      </c>
      <c r="N274" s="30">
        <v>500</v>
      </c>
      <c r="O274" s="25"/>
      <c r="P274" s="30">
        <v>500</v>
      </c>
      <c r="Q274" s="25"/>
      <c r="R274" s="30">
        <v>500</v>
      </c>
      <c r="S274" s="13">
        <v>305.16000000000003</v>
      </c>
      <c r="T274" s="21">
        <f t="shared" si="10"/>
        <v>61.032000000000011</v>
      </c>
    </row>
    <row r="275" spans="1:20" x14ac:dyDescent="0.2">
      <c r="A275" s="118" t="s">
        <v>100</v>
      </c>
      <c r="B275" s="34" t="s">
        <v>265</v>
      </c>
      <c r="C275" s="30"/>
      <c r="D275" s="59">
        <v>400</v>
      </c>
      <c r="E275" s="35">
        <v>400</v>
      </c>
      <c r="G275" s="30">
        <v>400</v>
      </c>
      <c r="H275" s="21">
        <v>35</v>
      </c>
      <c r="I275" s="21">
        <f t="shared" si="9"/>
        <v>8.75</v>
      </c>
      <c r="J275" s="13"/>
      <c r="K275" s="36">
        <v>400</v>
      </c>
      <c r="L275" s="24">
        <v>35</v>
      </c>
      <c r="N275" s="30">
        <v>400</v>
      </c>
      <c r="O275" s="25"/>
      <c r="P275" s="30">
        <v>400</v>
      </c>
      <c r="Q275" s="25"/>
      <c r="R275" s="30">
        <v>400</v>
      </c>
      <c r="S275" s="21">
        <v>35</v>
      </c>
      <c r="T275" s="21">
        <f t="shared" si="10"/>
        <v>8.75</v>
      </c>
    </row>
    <row r="276" spans="1:20" ht="24" x14ac:dyDescent="0.2">
      <c r="A276" s="118" t="s">
        <v>100</v>
      </c>
      <c r="B276" s="34" t="s">
        <v>266</v>
      </c>
      <c r="C276" s="30"/>
      <c r="D276" s="59">
        <v>1000</v>
      </c>
      <c r="E276" s="35">
        <v>1000</v>
      </c>
      <c r="G276" s="30">
        <v>1000</v>
      </c>
      <c r="H276" s="21">
        <v>0</v>
      </c>
      <c r="I276" s="21">
        <f t="shared" si="9"/>
        <v>0</v>
      </c>
      <c r="J276" s="13"/>
      <c r="K276" s="36">
        <v>1000</v>
      </c>
      <c r="L276" s="24">
        <v>794.25</v>
      </c>
      <c r="N276" s="30">
        <v>1000</v>
      </c>
      <c r="O276" s="25"/>
      <c r="P276" s="30">
        <v>1000</v>
      </c>
      <c r="Q276" s="25"/>
      <c r="R276" s="30">
        <v>1000</v>
      </c>
      <c r="S276" s="21">
        <v>888.5</v>
      </c>
      <c r="T276" s="21">
        <f t="shared" si="10"/>
        <v>88.85</v>
      </c>
    </row>
    <row r="277" spans="1:20" x14ac:dyDescent="0.2">
      <c r="A277" s="118" t="s">
        <v>156</v>
      </c>
      <c r="B277" s="34" t="s">
        <v>267</v>
      </c>
      <c r="C277" s="30"/>
      <c r="D277" s="59">
        <v>2000</v>
      </c>
      <c r="E277" s="35">
        <v>2000</v>
      </c>
      <c r="G277" s="30">
        <v>2000</v>
      </c>
      <c r="H277" s="21">
        <v>2000</v>
      </c>
      <c r="I277" s="21">
        <f t="shared" ref="I277:I346" si="11">H277/G277*100</f>
        <v>100</v>
      </c>
      <c r="J277" s="13"/>
      <c r="K277" s="36">
        <v>2000</v>
      </c>
      <c r="L277" s="24">
        <v>2000</v>
      </c>
      <c r="N277" s="30">
        <v>2000</v>
      </c>
      <c r="O277" s="25"/>
      <c r="P277" s="30">
        <v>2000</v>
      </c>
      <c r="Q277" s="25"/>
      <c r="R277" s="30">
        <v>2000</v>
      </c>
      <c r="S277" s="21">
        <v>2000</v>
      </c>
      <c r="T277" s="21">
        <f t="shared" si="10"/>
        <v>100</v>
      </c>
    </row>
    <row r="278" spans="1:20" ht="17.25" customHeight="1" x14ac:dyDescent="0.2">
      <c r="A278" s="118" t="s">
        <v>156</v>
      </c>
      <c r="B278" s="34" t="s">
        <v>268</v>
      </c>
      <c r="C278" s="30"/>
      <c r="D278" s="59">
        <v>2000</v>
      </c>
      <c r="E278" s="35">
        <v>2000</v>
      </c>
      <c r="G278" s="30">
        <v>2000</v>
      </c>
      <c r="H278" s="21">
        <v>2000</v>
      </c>
      <c r="I278" s="21">
        <f t="shared" si="11"/>
        <v>100</v>
      </c>
      <c r="J278" s="13"/>
      <c r="K278" s="36">
        <v>2000</v>
      </c>
      <c r="L278" s="24">
        <v>2000</v>
      </c>
      <c r="N278" s="30">
        <v>2000</v>
      </c>
      <c r="O278" s="25"/>
      <c r="P278" s="30">
        <v>2000</v>
      </c>
      <c r="Q278" s="25"/>
      <c r="R278" s="30">
        <v>2000</v>
      </c>
      <c r="S278" s="21">
        <v>2000</v>
      </c>
      <c r="T278" s="21">
        <f t="shared" si="10"/>
        <v>100</v>
      </c>
    </row>
    <row r="279" spans="1:20" x14ac:dyDescent="0.2">
      <c r="A279" s="118" t="s">
        <v>156</v>
      </c>
      <c r="B279" s="34" t="s">
        <v>269</v>
      </c>
      <c r="C279" s="30"/>
      <c r="D279" s="59">
        <v>400</v>
      </c>
      <c r="E279" s="35">
        <v>400</v>
      </c>
      <c r="G279" s="30">
        <v>400</v>
      </c>
      <c r="H279" s="21">
        <v>400</v>
      </c>
      <c r="I279" s="21">
        <f t="shared" si="11"/>
        <v>100</v>
      </c>
      <c r="J279" s="13"/>
      <c r="K279" s="36">
        <v>400</v>
      </c>
      <c r="L279" s="24">
        <v>400</v>
      </c>
      <c r="N279" s="30">
        <v>400</v>
      </c>
      <c r="O279" s="25"/>
      <c r="P279" s="30">
        <v>400</v>
      </c>
      <c r="Q279" s="25"/>
      <c r="R279" s="30">
        <v>400</v>
      </c>
      <c r="S279" s="21">
        <v>400</v>
      </c>
      <c r="T279" s="21">
        <f t="shared" si="10"/>
        <v>100</v>
      </c>
    </row>
    <row r="280" spans="1:20" x14ac:dyDescent="0.2">
      <c r="A280" s="22">
        <v>641001</v>
      </c>
      <c r="B280" s="34" t="s">
        <v>270</v>
      </c>
      <c r="C280" s="30">
        <v>2000</v>
      </c>
      <c r="D280" s="13"/>
      <c r="E280" s="35">
        <v>2000</v>
      </c>
      <c r="G280" s="30">
        <v>2000</v>
      </c>
      <c r="H280" s="21">
        <v>0</v>
      </c>
      <c r="I280" s="21">
        <f t="shared" si="11"/>
        <v>0</v>
      </c>
      <c r="J280" s="25">
        <v>-2000</v>
      </c>
      <c r="K280" s="36">
        <f>E280+J280</f>
        <v>0</v>
      </c>
      <c r="L280" s="24">
        <v>0</v>
      </c>
      <c r="N280" s="30">
        <f>K280</f>
        <v>0</v>
      </c>
      <c r="O280" s="25"/>
      <c r="P280" s="30">
        <f>M280</f>
        <v>0</v>
      </c>
      <c r="Q280" s="25"/>
      <c r="R280" s="30">
        <f>O280</f>
        <v>0</v>
      </c>
      <c r="S280" s="13">
        <v>0</v>
      </c>
      <c r="T280" s="21"/>
    </row>
    <row r="281" spans="1:20" x14ac:dyDescent="0.2">
      <c r="A281" s="22">
        <v>642006</v>
      </c>
      <c r="B281" s="34" t="s">
        <v>271</v>
      </c>
      <c r="C281" s="70">
        <v>2622</v>
      </c>
      <c r="D281" s="13"/>
      <c r="E281" s="123">
        <v>2622</v>
      </c>
      <c r="G281" s="70">
        <v>2622</v>
      </c>
      <c r="H281" s="21">
        <v>0</v>
      </c>
      <c r="I281" s="21">
        <f t="shared" si="11"/>
        <v>0</v>
      </c>
      <c r="J281" s="60">
        <v>-2622</v>
      </c>
      <c r="K281" s="124">
        <f>J281+G281</f>
        <v>0</v>
      </c>
      <c r="L281" s="24">
        <v>0</v>
      </c>
      <c r="N281" s="125">
        <f>K281</f>
        <v>0</v>
      </c>
      <c r="O281" s="25"/>
      <c r="P281" s="125">
        <f>M281</f>
        <v>0</v>
      </c>
      <c r="Q281" s="25"/>
      <c r="R281" s="125">
        <f>O281</f>
        <v>0</v>
      </c>
      <c r="S281" s="13">
        <v>0</v>
      </c>
      <c r="T281" s="21"/>
    </row>
    <row r="282" spans="1:20" x14ac:dyDescent="0.2">
      <c r="A282" s="22">
        <v>642006</v>
      </c>
      <c r="B282" s="34" t="s">
        <v>272</v>
      </c>
      <c r="C282" s="30">
        <v>1271</v>
      </c>
      <c r="D282" s="13"/>
      <c r="E282" s="35">
        <v>1271</v>
      </c>
      <c r="G282" s="30">
        <v>1271</v>
      </c>
      <c r="H282" s="21">
        <v>1305.97</v>
      </c>
      <c r="I282" s="21">
        <f t="shared" si="11"/>
        <v>102.75137686860741</v>
      </c>
      <c r="J282" s="13"/>
      <c r="K282" s="36">
        <v>1271</v>
      </c>
      <c r="L282" s="24">
        <v>1305.97</v>
      </c>
      <c r="N282" s="30">
        <v>1271</v>
      </c>
      <c r="O282" s="25">
        <v>1337</v>
      </c>
      <c r="P282" s="30">
        <f>N282+O282</f>
        <v>2608</v>
      </c>
      <c r="Q282" s="25"/>
      <c r="R282" s="30">
        <f>P282+Q282</f>
        <v>2608</v>
      </c>
      <c r="S282" s="13">
        <v>2607.4899999999998</v>
      </c>
      <c r="T282" s="21">
        <f t="shared" si="10"/>
        <v>99.980444785276063</v>
      </c>
    </row>
    <row r="283" spans="1:20" x14ac:dyDescent="0.2">
      <c r="A283" s="22">
        <v>642006</v>
      </c>
      <c r="B283" s="34" t="s">
        <v>273</v>
      </c>
      <c r="C283" s="30">
        <v>319</v>
      </c>
      <c r="D283" s="13"/>
      <c r="E283" s="35">
        <v>319</v>
      </c>
      <c r="G283" s="30">
        <v>319</v>
      </c>
      <c r="H283" s="21">
        <v>400</v>
      </c>
      <c r="I283" s="21">
        <f t="shared" si="11"/>
        <v>125.39184952978057</v>
      </c>
      <c r="J283" s="13"/>
      <c r="K283" s="36">
        <v>319</v>
      </c>
      <c r="L283" s="24">
        <v>400</v>
      </c>
      <c r="N283" s="30">
        <v>319</v>
      </c>
      <c r="O283" s="25">
        <v>2215</v>
      </c>
      <c r="P283" s="30">
        <f>N283+O283</f>
        <v>2534</v>
      </c>
      <c r="Q283" s="25"/>
      <c r="R283" s="30">
        <f>P283+Q283</f>
        <v>2534</v>
      </c>
      <c r="S283" s="13">
        <v>2533.19</v>
      </c>
      <c r="T283" s="21">
        <f t="shared" si="10"/>
        <v>99.968034727703241</v>
      </c>
    </row>
    <row r="284" spans="1:20" x14ac:dyDescent="0.2">
      <c r="A284" s="22">
        <v>642006</v>
      </c>
      <c r="B284" s="34" t="s">
        <v>274</v>
      </c>
      <c r="C284" s="30">
        <v>344</v>
      </c>
      <c r="D284" s="13"/>
      <c r="E284" s="35">
        <v>344</v>
      </c>
      <c r="G284" s="30">
        <v>344</v>
      </c>
      <c r="H284" s="21">
        <v>0</v>
      </c>
      <c r="I284" s="21">
        <f t="shared" si="11"/>
        <v>0</v>
      </c>
      <c r="J284" s="13"/>
      <c r="K284" s="36">
        <v>344</v>
      </c>
      <c r="L284" s="24">
        <v>0</v>
      </c>
      <c r="N284" s="30">
        <v>344</v>
      </c>
      <c r="O284" s="25">
        <v>-344</v>
      </c>
      <c r="P284" s="30">
        <f>N284+O284</f>
        <v>0</v>
      </c>
      <c r="Q284" s="25"/>
      <c r="R284" s="30">
        <f>P284+Q284</f>
        <v>0</v>
      </c>
      <c r="S284" s="13">
        <v>0</v>
      </c>
      <c r="T284" s="21"/>
    </row>
    <row r="285" spans="1:20" x14ac:dyDescent="0.2">
      <c r="A285" s="22">
        <v>642006</v>
      </c>
      <c r="B285" s="34" t="s">
        <v>275</v>
      </c>
      <c r="C285" s="30">
        <v>33</v>
      </c>
      <c r="D285" s="13"/>
      <c r="E285" s="35">
        <v>33</v>
      </c>
      <c r="G285" s="30">
        <v>33</v>
      </c>
      <c r="H285" s="21">
        <v>0</v>
      </c>
      <c r="I285" s="21">
        <f t="shared" si="11"/>
        <v>0</v>
      </c>
      <c r="J285" s="13"/>
      <c r="K285" s="36">
        <v>33</v>
      </c>
      <c r="L285" s="24">
        <v>0</v>
      </c>
      <c r="M285" s="25"/>
      <c r="N285" s="30">
        <v>33</v>
      </c>
      <c r="O285" s="25">
        <v>-33</v>
      </c>
      <c r="P285" s="30">
        <f>N285+O285</f>
        <v>0</v>
      </c>
      <c r="Q285" s="25"/>
      <c r="R285" s="30">
        <f>P285+Q285</f>
        <v>0</v>
      </c>
      <c r="S285" s="13">
        <v>0</v>
      </c>
      <c r="T285" s="21"/>
    </row>
    <row r="286" spans="1:20" x14ac:dyDescent="0.2">
      <c r="A286" s="22">
        <v>642006</v>
      </c>
      <c r="B286" s="34" t="s">
        <v>276</v>
      </c>
      <c r="C286" s="30">
        <v>450</v>
      </c>
      <c r="D286" s="13"/>
      <c r="E286" s="35">
        <v>450</v>
      </c>
      <c r="G286" s="30">
        <v>450</v>
      </c>
      <c r="H286" s="21">
        <v>790.5</v>
      </c>
      <c r="I286" s="21">
        <f t="shared" si="11"/>
        <v>175.66666666666666</v>
      </c>
      <c r="J286" s="13"/>
      <c r="K286" s="36">
        <v>450</v>
      </c>
      <c r="L286" s="24">
        <v>790.5</v>
      </c>
      <c r="N286" s="30">
        <v>450</v>
      </c>
      <c r="O286" s="25"/>
      <c r="P286" s="30">
        <v>450</v>
      </c>
      <c r="Q286" s="25"/>
      <c r="R286" s="30">
        <v>800</v>
      </c>
      <c r="S286" s="13">
        <v>790.5</v>
      </c>
      <c r="T286" s="21">
        <f t="shared" si="10"/>
        <v>98.8125</v>
      </c>
    </row>
    <row r="287" spans="1:20" x14ac:dyDescent="0.2">
      <c r="A287" s="22">
        <v>642006</v>
      </c>
      <c r="B287" s="34" t="s">
        <v>277</v>
      </c>
      <c r="C287" s="30">
        <v>170</v>
      </c>
      <c r="D287" s="13"/>
      <c r="E287" s="35">
        <v>170</v>
      </c>
      <c r="F287" s="25"/>
      <c r="G287" s="30">
        <v>170</v>
      </c>
      <c r="H287" s="21">
        <v>120</v>
      </c>
      <c r="I287" s="21">
        <f t="shared" si="11"/>
        <v>70.588235294117652</v>
      </c>
      <c r="J287" s="13"/>
      <c r="K287" s="36">
        <v>170</v>
      </c>
      <c r="L287" s="24">
        <v>120</v>
      </c>
      <c r="N287" s="30">
        <v>170</v>
      </c>
      <c r="O287" s="25">
        <v>-50</v>
      </c>
      <c r="P287" s="30">
        <f>N287+O287</f>
        <v>120</v>
      </c>
      <c r="Q287" s="25"/>
      <c r="R287" s="30">
        <f>P287+Q287</f>
        <v>120</v>
      </c>
      <c r="S287" s="21">
        <v>120</v>
      </c>
      <c r="T287" s="21">
        <f t="shared" si="10"/>
        <v>100</v>
      </c>
    </row>
    <row r="288" spans="1:20" s="122" customFormat="1" x14ac:dyDescent="0.2">
      <c r="A288" s="22" t="s">
        <v>156</v>
      </c>
      <c r="B288" s="34" t="s">
        <v>278</v>
      </c>
      <c r="C288" s="30">
        <v>15000</v>
      </c>
      <c r="D288" s="73">
        <v>-5400</v>
      </c>
      <c r="E288" s="35">
        <v>9600</v>
      </c>
      <c r="F288" s="56">
        <v>-4250</v>
      </c>
      <c r="G288" s="30">
        <f>E288+F288</f>
        <v>5350</v>
      </c>
      <c r="H288" s="121">
        <v>0</v>
      </c>
      <c r="I288" s="21">
        <f t="shared" si="11"/>
        <v>0</v>
      </c>
      <c r="J288" s="56">
        <v>-5000</v>
      </c>
      <c r="K288" s="36">
        <f>J288+G288</f>
        <v>350</v>
      </c>
      <c r="L288" s="74">
        <v>0</v>
      </c>
      <c r="M288" s="41"/>
      <c r="N288" s="30">
        <f>K288</f>
        <v>350</v>
      </c>
      <c r="O288" s="56"/>
      <c r="P288" s="30">
        <f>N288</f>
        <v>350</v>
      </c>
      <c r="Q288" s="56"/>
      <c r="R288" s="30">
        <v>0</v>
      </c>
      <c r="S288" s="30">
        <v>0</v>
      </c>
      <c r="T288" s="21"/>
    </row>
    <row r="289" spans="1:22" s="122" customFormat="1" x14ac:dyDescent="0.2">
      <c r="A289" s="22" t="s">
        <v>156</v>
      </c>
      <c r="B289" s="34" t="s">
        <v>279</v>
      </c>
      <c r="C289" s="30"/>
      <c r="D289" s="73"/>
      <c r="E289" s="35"/>
      <c r="F289" s="56">
        <v>2500</v>
      </c>
      <c r="G289" s="30">
        <v>2500</v>
      </c>
      <c r="H289" s="121">
        <v>2500</v>
      </c>
      <c r="I289" s="21">
        <f t="shared" si="11"/>
        <v>100</v>
      </c>
      <c r="J289" s="41"/>
      <c r="K289" s="36">
        <v>2500</v>
      </c>
      <c r="L289" s="74">
        <v>2500</v>
      </c>
      <c r="M289" s="41"/>
      <c r="N289" s="30">
        <f>K289</f>
        <v>2500</v>
      </c>
      <c r="O289" s="56"/>
      <c r="P289" s="30">
        <f>N289</f>
        <v>2500</v>
      </c>
      <c r="Q289" s="56"/>
      <c r="R289" s="30">
        <f>P289</f>
        <v>2500</v>
      </c>
      <c r="S289" s="121">
        <v>2500</v>
      </c>
      <c r="T289" s="21">
        <f t="shared" si="10"/>
        <v>100</v>
      </c>
    </row>
    <row r="290" spans="1:22" x14ac:dyDescent="0.2">
      <c r="A290" s="126"/>
      <c r="B290" s="34"/>
      <c r="C290" s="30"/>
      <c r="D290" s="13"/>
      <c r="E290" s="35"/>
      <c r="F290" s="25"/>
      <c r="G290" s="30"/>
      <c r="H290" s="21"/>
      <c r="I290" s="21"/>
      <c r="J290" s="13"/>
      <c r="K290" s="36"/>
      <c r="L290" s="24"/>
      <c r="O290" s="13"/>
      <c r="Q290" s="13"/>
      <c r="S290" s="13"/>
      <c r="T290" s="21"/>
    </row>
    <row r="291" spans="1:22" x14ac:dyDescent="0.2">
      <c r="A291" s="14" t="s">
        <v>280</v>
      </c>
      <c r="B291" s="15" t="s">
        <v>281</v>
      </c>
      <c r="C291" s="31">
        <f>SUM(C294:C300)</f>
        <v>568347</v>
      </c>
      <c r="D291" s="13"/>
      <c r="E291" s="32">
        <f>SUM(E292:E300)</f>
        <v>568250</v>
      </c>
      <c r="G291" s="31">
        <f>SUM(G292:G300)</f>
        <v>568250</v>
      </c>
      <c r="H291" s="18">
        <f>SUM(H292:H300)</f>
        <v>275404.30999999994</v>
      </c>
      <c r="I291" s="21">
        <f t="shared" si="11"/>
        <v>48.465342718873721</v>
      </c>
      <c r="J291" s="13"/>
      <c r="K291" s="33">
        <f>SUM(K292:K300)</f>
        <v>556250</v>
      </c>
      <c r="L291" s="106">
        <f>SUM(L292:L300)</f>
        <v>404744.90999999992</v>
      </c>
      <c r="N291" s="31">
        <f>SUM(N292:N300)</f>
        <v>555924</v>
      </c>
      <c r="O291" s="13"/>
      <c r="P291" s="31">
        <f>SUM(P292:P300)</f>
        <v>555924</v>
      </c>
      <c r="Q291" s="13"/>
      <c r="R291" s="31">
        <f>SUM(R292:R300)</f>
        <v>560453</v>
      </c>
      <c r="S291" s="18">
        <f>SUM(S292:S300)</f>
        <v>559474.18999999994</v>
      </c>
      <c r="T291" s="18">
        <f t="shared" si="10"/>
        <v>99.825353776320213</v>
      </c>
    </row>
    <row r="292" spans="1:22" x14ac:dyDescent="0.2">
      <c r="A292" s="127" t="s">
        <v>96</v>
      </c>
      <c r="B292" s="128" t="s">
        <v>282</v>
      </c>
      <c r="C292" s="30"/>
      <c r="D292" s="129">
        <f>E292-C292</f>
        <v>21990</v>
      </c>
      <c r="E292" s="35">
        <v>21990</v>
      </c>
      <c r="G292" s="30">
        <v>21990</v>
      </c>
      <c r="H292" s="21">
        <v>10992</v>
      </c>
      <c r="I292" s="21">
        <f t="shared" si="11"/>
        <v>49.986357435197817</v>
      </c>
      <c r="J292" s="13"/>
      <c r="K292" s="36">
        <v>21990</v>
      </c>
      <c r="L292" s="37">
        <v>16488</v>
      </c>
      <c r="N292" s="30">
        <v>21990</v>
      </c>
      <c r="O292" s="13"/>
      <c r="P292" s="30">
        <v>21990</v>
      </c>
      <c r="Q292" s="13"/>
      <c r="R292" s="30">
        <v>21990</v>
      </c>
      <c r="S292" s="21">
        <v>21990</v>
      </c>
      <c r="T292" s="21">
        <f t="shared" si="10"/>
        <v>100</v>
      </c>
    </row>
    <row r="293" spans="1:22" x14ac:dyDescent="0.2">
      <c r="A293" s="127"/>
      <c r="B293" s="128"/>
      <c r="C293" s="30"/>
      <c r="D293" s="129"/>
      <c r="E293" s="130"/>
      <c r="G293" s="30"/>
      <c r="H293" s="21"/>
      <c r="I293" s="21"/>
      <c r="J293" s="13"/>
      <c r="K293" s="36"/>
      <c r="L293" s="24"/>
      <c r="N293" s="30"/>
      <c r="O293" s="13"/>
      <c r="P293" s="30"/>
      <c r="Q293" s="13"/>
      <c r="R293" s="30"/>
      <c r="S293" s="13"/>
      <c r="T293" s="21"/>
    </row>
    <row r="294" spans="1:22" x14ac:dyDescent="0.2">
      <c r="A294" s="22" t="s">
        <v>96</v>
      </c>
      <c r="B294" s="34" t="s">
        <v>97</v>
      </c>
      <c r="C294" s="30">
        <v>327308</v>
      </c>
      <c r="D294" s="129">
        <f>E294-C294</f>
        <v>-8000</v>
      </c>
      <c r="E294" s="35">
        <v>319308</v>
      </c>
      <c r="G294" s="30">
        <v>319308</v>
      </c>
      <c r="H294" s="21">
        <v>158069.38</v>
      </c>
      <c r="I294" s="21">
        <f t="shared" si="11"/>
        <v>49.503733072769869</v>
      </c>
      <c r="J294" s="13"/>
      <c r="K294" s="36">
        <v>319308</v>
      </c>
      <c r="L294" s="24">
        <v>237188.28</v>
      </c>
      <c r="N294" s="30">
        <v>319308</v>
      </c>
      <c r="O294" s="13"/>
      <c r="P294" s="30">
        <v>319308</v>
      </c>
      <c r="Q294" s="13"/>
      <c r="R294" s="30">
        <v>319787</v>
      </c>
      <c r="S294" s="13">
        <v>319787.21999999997</v>
      </c>
      <c r="T294" s="21">
        <f t="shared" si="10"/>
        <v>100.0000687957922</v>
      </c>
    </row>
    <row r="295" spans="1:22" ht="11.25" customHeight="1" x14ac:dyDescent="0.2">
      <c r="A295" s="22" t="s">
        <v>98</v>
      </c>
      <c r="B295" s="34" t="s">
        <v>99</v>
      </c>
      <c r="C295" s="30">
        <v>114559</v>
      </c>
      <c r="D295" s="129">
        <f>E295-C295</f>
        <v>-3990</v>
      </c>
      <c r="E295" s="35">
        <v>110569</v>
      </c>
      <c r="G295" s="30">
        <v>110569</v>
      </c>
      <c r="H295" s="21">
        <v>54497.93</v>
      </c>
      <c r="I295" s="21">
        <f t="shared" si="11"/>
        <v>49.288616158236032</v>
      </c>
      <c r="J295" s="13"/>
      <c r="K295" s="36">
        <v>110569</v>
      </c>
      <c r="L295" s="24">
        <v>82877.179999999993</v>
      </c>
      <c r="N295" s="30">
        <v>110569</v>
      </c>
      <c r="O295" s="13"/>
      <c r="P295" s="30">
        <v>110569</v>
      </c>
      <c r="Q295" s="13"/>
      <c r="R295" s="30">
        <v>113059</v>
      </c>
      <c r="S295" s="13">
        <v>113059.36</v>
      </c>
      <c r="T295" s="21">
        <f t="shared" si="10"/>
        <v>100.00031841781724</v>
      </c>
    </row>
    <row r="296" spans="1:22" x14ac:dyDescent="0.2">
      <c r="A296" s="22" t="s">
        <v>100</v>
      </c>
      <c r="B296" s="34" t="s">
        <v>101</v>
      </c>
      <c r="C296" s="30">
        <v>107780</v>
      </c>
      <c r="D296" s="129">
        <f>E296-C296</f>
        <v>-10000</v>
      </c>
      <c r="E296" s="35">
        <v>97780</v>
      </c>
      <c r="G296" s="30">
        <v>97780</v>
      </c>
      <c r="H296" s="21">
        <v>43959.32</v>
      </c>
      <c r="I296" s="21">
        <f t="shared" si="11"/>
        <v>44.957373696052358</v>
      </c>
      <c r="J296" s="25">
        <v>-12000</v>
      </c>
      <c r="K296" s="36">
        <f>J296+G296</f>
        <v>85780</v>
      </c>
      <c r="L296" s="24">
        <v>58243.86</v>
      </c>
      <c r="N296" s="40">
        <f>K296</f>
        <v>85780</v>
      </c>
      <c r="O296" s="13"/>
      <c r="P296" s="40">
        <f>N296</f>
        <v>85780</v>
      </c>
      <c r="Q296" s="13"/>
      <c r="R296" s="40">
        <v>86638</v>
      </c>
      <c r="S296" s="13">
        <v>85421.23</v>
      </c>
      <c r="T296" s="21">
        <f t="shared" si="10"/>
        <v>98.595570073178052</v>
      </c>
    </row>
    <row r="297" spans="1:22" x14ac:dyDescent="0.2">
      <c r="A297" s="22" t="s">
        <v>203</v>
      </c>
      <c r="B297" s="34" t="s">
        <v>55</v>
      </c>
      <c r="C297" s="30">
        <v>100</v>
      </c>
      <c r="D297" s="13"/>
      <c r="E297" s="35">
        <v>100</v>
      </c>
      <c r="G297" s="30">
        <v>100</v>
      </c>
      <c r="H297" s="21">
        <v>76.16</v>
      </c>
      <c r="I297" s="21">
        <f t="shared" si="11"/>
        <v>76.16</v>
      </c>
      <c r="J297" s="13"/>
      <c r="K297" s="36">
        <v>100</v>
      </c>
      <c r="L297" s="24">
        <v>76.16</v>
      </c>
      <c r="N297" s="40">
        <f>K297</f>
        <v>100</v>
      </c>
      <c r="O297" s="131"/>
      <c r="P297" s="40">
        <f>N297+O297</f>
        <v>100</v>
      </c>
      <c r="Q297" s="131">
        <v>204</v>
      </c>
      <c r="R297" s="40">
        <v>302</v>
      </c>
      <c r="S297" s="13">
        <v>303.51</v>
      </c>
      <c r="T297" s="21">
        <f t="shared" si="10"/>
        <v>100.49999999999999</v>
      </c>
    </row>
    <row r="298" spans="1:22" x14ac:dyDescent="0.2">
      <c r="A298" s="22" t="s">
        <v>203</v>
      </c>
      <c r="B298" s="34" t="s">
        <v>283</v>
      </c>
      <c r="C298" s="30"/>
      <c r="D298" s="13"/>
      <c r="E298" s="35"/>
      <c r="G298" s="30"/>
      <c r="H298" s="21"/>
      <c r="I298" s="21"/>
      <c r="J298" s="13"/>
      <c r="K298" s="36"/>
      <c r="L298" s="24"/>
      <c r="N298" s="40"/>
      <c r="O298" s="131"/>
      <c r="P298" s="40">
        <f>O298</f>
        <v>0</v>
      </c>
      <c r="Q298" s="131">
        <v>4325</v>
      </c>
      <c r="R298" s="40">
        <v>0</v>
      </c>
      <c r="S298" s="13">
        <v>0</v>
      </c>
      <c r="T298" s="21"/>
    </row>
    <row r="299" spans="1:22" ht="16.5" customHeight="1" x14ac:dyDescent="0.2">
      <c r="A299" s="22">
        <v>637005</v>
      </c>
      <c r="B299" s="34" t="s">
        <v>284</v>
      </c>
      <c r="C299" s="30">
        <v>600</v>
      </c>
      <c r="D299" s="13"/>
      <c r="E299" s="35">
        <v>600</v>
      </c>
      <c r="G299" s="30">
        <v>600</v>
      </c>
      <c r="H299" s="21">
        <v>549.6</v>
      </c>
      <c r="I299" s="21">
        <f t="shared" si="11"/>
        <v>91.600000000000009</v>
      </c>
      <c r="J299" s="13"/>
      <c r="K299" s="36">
        <v>600</v>
      </c>
      <c r="L299" s="24">
        <v>594.6</v>
      </c>
      <c r="N299" s="40">
        <f>K299</f>
        <v>600</v>
      </c>
      <c r="O299" s="13"/>
      <c r="P299" s="40">
        <f>N299</f>
        <v>600</v>
      </c>
      <c r="Q299" s="13"/>
      <c r="R299" s="40">
        <v>1100</v>
      </c>
      <c r="S299" s="21">
        <v>1335.87</v>
      </c>
      <c r="T299" s="21">
        <f t="shared" si="10"/>
        <v>121.44272727272727</v>
      </c>
      <c r="U299" s="58">
        <f>R294+R222+R216+R194+R189+R177+R163+R100</f>
        <v>740317</v>
      </c>
    </row>
    <row r="300" spans="1:22" ht="14.25" customHeight="1" x14ac:dyDescent="0.2">
      <c r="A300" s="22" t="s">
        <v>203</v>
      </c>
      <c r="B300" s="34" t="s">
        <v>285</v>
      </c>
      <c r="C300" s="30">
        <v>18000</v>
      </c>
      <c r="D300" s="59">
        <v>-97</v>
      </c>
      <c r="E300" s="35">
        <v>17903</v>
      </c>
      <c r="G300" s="30">
        <v>17903</v>
      </c>
      <c r="H300" s="21">
        <v>7259.92</v>
      </c>
      <c r="I300" s="21">
        <f t="shared" si="11"/>
        <v>40.551415963804949</v>
      </c>
      <c r="J300" s="13"/>
      <c r="K300" s="36">
        <v>17903</v>
      </c>
      <c r="L300" s="24">
        <v>9276.83</v>
      </c>
      <c r="M300" s="25">
        <v>-326</v>
      </c>
      <c r="N300" s="40">
        <f>M300+K300</f>
        <v>17577</v>
      </c>
      <c r="O300" s="13"/>
      <c r="P300" s="40">
        <f>N300</f>
        <v>17577</v>
      </c>
      <c r="Q300" s="13"/>
      <c r="R300" s="40">
        <f>P300</f>
        <v>17577</v>
      </c>
      <c r="S300" s="21">
        <v>17577</v>
      </c>
      <c r="T300" s="21">
        <f t="shared" si="10"/>
        <v>100</v>
      </c>
    </row>
    <row r="301" spans="1:22" x14ac:dyDescent="0.2">
      <c r="A301" s="22"/>
      <c r="B301" s="34"/>
      <c r="C301" s="30"/>
      <c r="D301" s="13"/>
      <c r="E301" s="35"/>
      <c r="G301" s="30"/>
      <c r="H301" s="21"/>
      <c r="I301" s="21"/>
      <c r="J301" s="13"/>
      <c r="K301" s="36"/>
      <c r="L301" s="24"/>
      <c r="O301" s="13"/>
      <c r="Q301" s="13"/>
      <c r="S301" s="13"/>
      <c r="T301" s="21"/>
      <c r="U301" s="67">
        <f>S294+S222+S216+S194+S189+S177+S163+S100</f>
        <v>714416.78999999992</v>
      </c>
      <c r="V301" s="67"/>
    </row>
    <row r="302" spans="1:22" ht="16.5" customHeight="1" x14ac:dyDescent="0.2">
      <c r="A302" s="14" t="s">
        <v>286</v>
      </c>
      <c r="B302" s="15" t="s">
        <v>287</v>
      </c>
      <c r="C302" s="31">
        <f>SUM(C303:C334)</f>
        <v>1242120</v>
      </c>
      <c r="D302" s="13"/>
      <c r="E302" s="32">
        <f>SUM(E303:E334)</f>
        <v>1287841</v>
      </c>
      <c r="G302" s="31">
        <f>SUM(G303:G334)</f>
        <v>1287841</v>
      </c>
      <c r="H302" s="18">
        <f>SUM(H303:H334)</f>
        <v>647020.91999999993</v>
      </c>
      <c r="I302" s="21">
        <f t="shared" si="11"/>
        <v>50.240745557875542</v>
      </c>
      <c r="J302" s="13"/>
      <c r="K302" s="33">
        <f>SUM(K303:K334)</f>
        <v>1312908.52</v>
      </c>
      <c r="L302" s="132">
        <f>SUM(L303:L334)</f>
        <v>986115.35999999987</v>
      </c>
      <c r="N302" s="55">
        <f>SUM(N303:N334)</f>
        <v>1407250.52</v>
      </c>
      <c r="O302" s="13"/>
      <c r="P302" s="55">
        <f>SUM(P303:P334)</f>
        <v>1407250.52</v>
      </c>
      <c r="Q302" s="13"/>
      <c r="R302" s="55">
        <f>SUM(R303:R334)</f>
        <v>1430991.52</v>
      </c>
      <c r="S302" s="18">
        <f>SUM(S303:S334)</f>
        <v>1349954.54</v>
      </c>
      <c r="T302" s="21">
        <f t="shared" si="10"/>
        <v>94.337004876171463</v>
      </c>
    </row>
    <row r="303" spans="1:22" ht="17.25" customHeight="1" x14ac:dyDescent="0.2">
      <c r="A303" s="22" t="s">
        <v>203</v>
      </c>
      <c r="B303" s="69" t="s">
        <v>288</v>
      </c>
      <c r="C303" s="30">
        <v>505075</v>
      </c>
      <c r="D303" s="59">
        <v>26575</v>
      </c>
      <c r="E303" s="35">
        <f>C303+D303</f>
        <v>531650</v>
      </c>
      <c r="G303" s="30">
        <v>531650</v>
      </c>
      <c r="H303" s="21">
        <v>268341</v>
      </c>
      <c r="I303" s="21">
        <f t="shared" si="11"/>
        <v>50.473243675350318</v>
      </c>
      <c r="J303" s="13"/>
      <c r="K303" s="36">
        <v>531650</v>
      </c>
      <c r="L303" s="37">
        <v>402513</v>
      </c>
      <c r="M303" s="25">
        <v>9656</v>
      </c>
      <c r="N303" s="40">
        <f>M303+K303</f>
        <v>541306</v>
      </c>
      <c r="O303" s="25"/>
      <c r="P303" s="40">
        <f>N303+O303</f>
        <v>541306</v>
      </c>
      <c r="Q303" s="25">
        <v>12699</v>
      </c>
      <c r="R303" s="40">
        <f>P303+Q303</f>
        <v>554005</v>
      </c>
      <c r="S303" s="21">
        <v>554005</v>
      </c>
      <c r="T303" s="21">
        <f t="shared" si="10"/>
        <v>100</v>
      </c>
    </row>
    <row r="304" spans="1:22" ht="15.75" customHeight="1" x14ac:dyDescent="0.2">
      <c r="A304" s="22" t="s">
        <v>203</v>
      </c>
      <c r="B304" s="34" t="s">
        <v>289</v>
      </c>
      <c r="C304" s="30">
        <v>1200</v>
      </c>
      <c r="D304" s="59">
        <v>-564</v>
      </c>
      <c r="E304" s="35">
        <v>636</v>
      </c>
      <c r="G304" s="30">
        <v>636</v>
      </c>
      <c r="H304" s="21">
        <v>318.5</v>
      </c>
      <c r="I304" s="21">
        <f t="shared" si="11"/>
        <v>50.078616352201252</v>
      </c>
      <c r="J304" s="13"/>
      <c r="K304" s="36">
        <v>636</v>
      </c>
      <c r="L304" s="24">
        <v>423.5</v>
      </c>
      <c r="M304" s="25">
        <v>-283</v>
      </c>
      <c r="N304" s="40">
        <f>M304+K304</f>
        <v>353</v>
      </c>
      <c r="O304" s="25"/>
      <c r="P304" s="40">
        <f>N304+O304</f>
        <v>353</v>
      </c>
      <c r="Q304" s="25">
        <v>106</v>
      </c>
      <c r="R304" s="40">
        <f>P304+Q304</f>
        <v>459</v>
      </c>
      <c r="S304" s="21">
        <v>459.5</v>
      </c>
      <c r="T304" s="21">
        <f t="shared" si="10"/>
        <v>100.10893246187365</v>
      </c>
    </row>
    <row r="305" spans="1:27" x14ac:dyDescent="0.2">
      <c r="A305" s="22" t="s">
        <v>203</v>
      </c>
      <c r="B305" s="34" t="s">
        <v>290</v>
      </c>
      <c r="C305" s="30">
        <v>450</v>
      </c>
      <c r="D305" s="13"/>
      <c r="E305" s="35">
        <v>450</v>
      </c>
      <c r="G305" s="30">
        <v>450</v>
      </c>
      <c r="H305" s="21">
        <v>83</v>
      </c>
      <c r="I305" s="21">
        <f t="shared" si="11"/>
        <v>18.444444444444443</v>
      </c>
      <c r="J305" s="13"/>
      <c r="K305" s="36">
        <v>450</v>
      </c>
      <c r="L305" s="24">
        <v>116.2</v>
      </c>
      <c r="N305" s="40">
        <f>K305</f>
        <v>450</v>
      </c>
      <c r="O305" s="25"/>
      <c r="P305" s="40">
        <f>N305+O305</f>
        <v>450</v>
      </c>
      <c r="Q305" s="25">
        <v>-334</v>
      </c>
      <c r="R305" s="40">
        <f>P305+Q305</f>
        <v>116</v>
      </c>
      <c r="S305" s="21">
        <v>116.2</v>
      </c>
      <c r="T305" s="21">
        <f t="shared" si="10"/>
        <v>100.17241379310344</v>
      </c>
    </row>
    <row r="306" spans="1:27" x14ac:dyDescent="0.2">
      <c r="A306" s="22" t="s">
        <v>203</v>
      </c>
      <c r="B306" s="34" t="s">
        <v>291</v>
      </c>
      <c r="C306" s="30">
        <v>6200</v>
      </c>
      <c r="D306" s="13"/>
      <c r="E306" s="35">
        <v>6200</v>
      </c>
      <c r="G306" s="30">
        <v>6200</v>
      </c>
      <c r="H306" s="21">
        <v>4256.7</v>
      </c>
      <c r="I306" s="21">
        <f t="shared" si="11"/>
        <v>68.656451612903226</v>
      </c>
      <c r="J306" s="13"/>
      <c r="K306" s="36">
        <v>6200</v>
      </c>
      <c r="L306" s="37">
        <v>4256.7</v>
      </c>
      <c r="M306" s="60">
        <v>576</v>
      </c>
      <c r="N306" s="89">
        <f>M306+K306</f>
        <v>6776</v>
      </c>
      <c r="O306" s="25"/>
      <c r="P306" s="89">
        <f>N306+O306</f>
        <v>6776</v>
      </c>
      <c r="Q306" s="25">
        <v>-86</v>
      </c>
      <c r="R306" s="89">
        <f>P306+Q306</f>
        <v>6690</v>
      </c>
      <c r="S306" s="21">
        <v>6689.76</v>
      </c>
      <c r="T306" s="21">
        <f t="shared" si="10"/>
        <v>99.996412556053812</v>
      </c>
    </row>
    <row r="307" spans="1:27" x14ac:dyDescent="0.2">
      <c r="A307" s="22" t="s">
        <v>203</v>
      </c>
      <c r="B307" s="34" t="s">
        <v>292</v>
      </c>
      <c r="C307" s="30">
        <v>8766</v>
      </c>
      <c r="D307" s="59">
        <v>-96</v>
      </c>
      <c r="E307" s="35">
        <v>8670</v>
      </c>
      <c r="G307" s="30">
        <v>8670</v>
      </c>
      <c r="H307" s="21">
        <v>5202</v>
      </c>
      <c r="I307" s="21">
        <f t="shared" si="11"/>
        <v>60</v>
      </c>
      <c r="J307" s="13"/>
      <c r="K307" s="36">
        <v>8670</v>
      </c>
      <c r="L307" s="24">
        <v>5202</v>
      </c>
      <c r="M307" s="25">
        <v>228</v>
      </c>
      <c r="N307" s="40">
        <f>M307+K307</f>
        <v>8898</v>
      </c>
      <c r="O307" s="13"/>
      <c r="P307" s="40">
        <f>N307</f>
        <v>8898</v>
      </c>
      <c r="Q307" s="13"/>
      <c r="R307" s="40">
        <f>P307</f>
        <v>8898</v>
      </c>
      <c r="S307" s="21">
        <v>8898</v>
      </c>
      <c r="T307" s="21">
        <f t="shared" si="10"/>
        <v>100</v>
      </c>
    </row>
    <row r="308" spans="1:27" x14ac:dyDescent="0.2">
      <c r="A308" s="22" t="s">
        <v>203</v>
      </c>
      <c r="B308" s="34" t="s">
        <v>293</v>
      </c>
      <c r="C308" s="30">
        <v>20584</v>
      </c>
      <c r="D308" s="13"/>
      <c r="E308" s="35">
        <v>20584</v>
      </c>
      <c r="G308" s="30">
        <v>20584</v>
      </c>
      <c r="H308" s="21">
        <v>10290</v>
      </c>
      <c r="I308" s="21">
        <f t="shared" si="11"/>
        <v>49.990283715507189</v>
      </c>
      <c r="J308" s="13"/>
      <c r="K308" s="36">
        <v>20584</v>
      </c>
      <c r="L308" s="24">
        <v>15435</v>
      </c>
      <c r="N308" s="30">
        <v>20584</v>
      </c>
      <c r="O308" s="13"/>
      <c r="P308" s="30">
        <v>20584</v>
      </c>
      <c r="Q308" s="13"/>
      <c r="R308" s="30">
        <v>20584</v>
      </c>
      <c r="S308" s="21">
        <v>20584</v>
      </c>
      <c r="T308" s="21">
        <f t="shared" si="10"/>
        <v>100</v>
      </c>
    </row>
    <row r="309" spans="1:27" x14ac:dyDescent="0.2">
      <c r="A309" s="22" t="s">
        <v>203</v>
      </c>
      <c r="B309" s="34" t="s">
        <v>294</v>
      </c>
      <c r="C309" s="30">
        <v>93170</v>
      </c>
      <c r="D309" s="13"/>
      <c r="E309" s="35">
        <v>93170</v>
      </c>
      <c r="F309" s="25"/>
      <c r="G309" s="30">
        <v>93170</v>
      </c>
      <c r="H309" s="21">
        <v>46584</v>
      </c>
      <c r="I309" s="21">
        <f t="shared" si="11"/>
        <v>49.99892669314157</v>
      </c>
      <c r="J309" s="13"/>
      <c r="K309" s="36">
        <v>93170</v>
      </c>
      <c r="L309" s="37">
        <v>69876</v>
      </c>
      <c r="N309" s="30">
        <v>93170</v>
      </c>
      <c r="O309" s="13"/>
      <c r="P309" s="30">
        <v>93170</v>
      </c>
      <c r="Q309" s="13"/>
      <c r="R309" s="30">
        <v>93170</v>
      </c>
      <c r="S309" s="21">
        <v>93170</v>
      </c>
      <c r="T309" s="21">
        <f t="shared" si="10"/>
        <v>100</v>
      </c>
    </row>
    <row r="310" spans="1:27" x14ac:dyDescent="0.2">
      <c r="A310" s="22" t="s">
        <v>203</v>
      </c>
      <c r="B310" s="34" t="s">
        <v>295</v>
      </c>
      <c r="C310" s="30">
        <v>400</v>
      </c>
      <c r="D310" s="13"/>
      <c r="E310" s="35">
        <v>400</v>
      </c>
      <c r="F310" s="25"/>
      <c r="G310" s="30">
        <v>400</v>
      </c>
      <c r="H310" s="21">
        <v>400</v>
      </c>
      <c r="I310" s="21">
        <f t="shared" si="11"/>
        <v>100</v>
      </c>
      <c r="J310" s="13"/>
      <c r="K310" s="36">
        <v>400</v>
      </c>
      <c r="L310" s="24">
        <v>400</v>
      </c>
      <c r="N310" s="30">
        <v>400</v>
      </c>
      <c r="O310" s="13"/>
      <c r="P310" s="30">
        <v>400</v>
      </c>
      <c r="Q310" s="13"/>
      <c r="R310" s="30">
        <v>400</v>
      </c>
      <c r="S310" s="21">
        <v>400</v>
      </c>
      <c r="T310" s="21">
        <f t="shared" si="10"/>
        <v>100</v>
      </c>
    </row>
    <row r="311" spans="1:27" x14ac:dyDescent="0.2">
      <c r="A311" s="22" t="s">
        <v>203</v>
      </c>
      <c r="B311" s="34" t="s">
        <v>296</v>
      </c>
      <c r="C311" s="30">
        <v>1000</v>
      </c>
      <c r="D311" s="13"/>
      <c r="E311" s="35">
        <v>1000</v>
      </c>
      <c r="F311" s="56">
        <v>-1000</v>
      </c>
      <c r="G311" s="30">
        <f>F311+E311</f>
        <v>0</v>
      </c>
      <c r="H311" s="21">
        <v>0</v>
      </c>
      <c r="I311" s="21"/>
      <c r="J311" s="13"/>
      <c r="K311" s="36">
        <f>J311+I311</f>
        <v>0</v>
      </c>
      <c r="L311" s="24">
        <v>0</v>
      </c>
      <c r="N311" s="30">
        <f>M311+L311</f>
        <v>0</v>
      </c>
      <c r="O311" s="13"/>
      <c r="P311" s="30">
        <f>O311+N311</f>
        <v>0</v>
      </c>
      <c r="Q311" s="13"/>
      <c r="R311" s="30">
        <f>Q311+P311</f>
        <v>0</v>
      </c>
      <c r="S311" s="21">
        <v>0</v>
      </c>
      <c r="T311" s="21"/>
    </row>
    <row r="312" spans="1:27" ht="17.25" customHeight="1" x14ac:dyDescent="0.2">
      <c r="A312" s="22" t="s">
        <v>203</v>
      </c>
      <c r="B312" s="34" t="s">
        <v>297</v>
      </c>
      <c r="C312" s="30"/>
      <c r="D312" s="13"/>
      <c r="E312" s="35"/>
      <c r="F312" s="56">
        <v>1000</v>
      </c>
      <c r="G312" s="30">
        <v>1000</v>
      </c>
      <c r="H312" s="21">
        <v>1000</v>
      </c>
      <c r="I312" s="21">
        <f t="shared" si="11"/>
        <v>100</v>
      </c>
      <c r="J312" s="13"/>
      <c r="K312" s="36">
        <v>1000</v>
      </c>
      <c r="L312" s="24">
        <v>1000</v>
      </c>
      <c r="N312" s="30">
        <v>1000</v>
      </c>
      <c r="O312" s="13"/>
      <c r="P312" s="30">
        <v>1000</v>
      </c>
      <c r="Q312" s="13"/>
      <c r="R312" s="30">
        <v>1000</v>
      </c>
      <c r="S312" s="21">
        <v>1000</v>
      </c>
      <c r="T312" s="21">
        <f t="shared" si="10"/>
        <v>100</v>
      </c>
    </row>
    <row r="313" spans="1:27" x14ac:dyDescent="0.2">
      <c r="A313" s="22" t="s">
        <v>203</v>
      </c>
      <c r="B313" s="41" t="s">
        <v>298</v>
      </c>
      <c r="C313" s="30">
        <v>1200</v>
      </c>
      <c r="D313" s="13"/>
      <c r="E313" s="35">
        <v>1200</v>
      </c>
      <c r="F313" s="25"/>
      <c r="G313" s="30">
        <v>1200</v>
      </c>
      <c r="H313" s="21">
        <v>0</v>
      </c>
      <c r="I313" s="21">
        <f t="shared" si="11"/>
        <v>0</v>
      </c>
      <c r="J313" s="13"/>
      <c r="K313" s="36">
        <v>1200</v>
      </c>
      <c r="L313" s="24">
        <v>608.55999999999995</v>
      </c>
      <c r="N313" s="30">
        <v>1200</v>
      </c>
      <c r="O313" s="13"/>
      <c r="P313" s="30">
        <v>1200</v>
      </c>
      <c r="Q313" s="13"/>
      <c r="R313" s="30">
        <v>1200</v>
      </c>
      <c r="S313" s="42">
        <v>668.6</v>
      </c>
      <c r="T313" s="21">
        <f t="shared" si="10"/>
        <v>55.716666666666669</v>
      </c>
      <c r="AA313" s="67"/>
    </row>
    <row r="314" spans="1:27" x14ac:dyDescent="0.2">
      <c r="A314" s="22" t="s">
        <v>203</v>
      </c>
      <c r="B314" s="41" t="s">
        <v>299</v>
      </c>
      <c r="C314" s="30">
        <v>3000</v>
      </c>
      <c r="D314" s="13"/>
      <c r="E314" s="35">
        <v>3000</v>
      </c>
      <c r="F314" s="25"/>
      <c r="G314" s="30">
        <v>3000</v>
      </c>
      <c r="H314" s="21">
        <v>1500</v>
      </c>
      <c r="I314" s="21">
        <f t="shared" si="11"/>
        <v>50</v>
      </c>
      <c r="J314" s="13"/>
      <c r="K314" s="36">
        <v>3000</v>
      </c>
      <c r="L314" s="24">
        <v>3000</v>
      </c>
      <c r="N314" s="30">
        <v>3000</v>
      </c>
      <c r="O314" s="13"/>
      <c r="P314" s="30">
        <v>3000</v>
      </c>
      <c r="Q314" s="13"/>
      <c r="R314" s="30">
        <v>3000</v>
      </c>
      <c r="S314" s="21">
        <v>3000</v>
      </c>
      <c r="T314" s="21">
        <f t="shared" si="10"/>
        <v>100</v>
      </c>
    </row>
    <row r="315" spans="1:27" x14ac:dyDescent="0.2">
      <c r="A315" s="22" t="s">
        <v>203</v>
      </c>
      <c r="B315" s="41" t="s">
        <v>300</v>
      </c>
      <c r="C315" s="114"/>
      <c r="D315" s="59">
        <v>400</v>
      </c>
      <c r="E315" s="35">
        <v>400</v>
      </c>
      <c r="G315" s="30">
        <v>400</v>
      </c>
      <c r="H315" s="21">
        <v>400</v>
      </c>
      <c r="I315" s="21">
        <f t="shared" si="11"/>
        <v>100</v>
      </c>
      <c r="J315" s="13"/>
      <c r="K315" s="36">
        <v>400</v>
      </c>
      <c r="L315" s="24">
        <v>400</v>
      </c>
      <c r="N315" s="30">
        <v>400</v>
      </c>
      <c r="O315" s="13"/>
      <c r="P315" s="30">
        <v>400</v>
      </c>
      <c r="Q315" s="13"/>
      <c r="R315" s="30">
        <v>400</v>
      </c>
      <c r="S315" s="21">
        <v>400</v>
      </c>
      <c r="T315" s="21">
        <f t="shared" si="10"/>
        <v>100</v>
      </c>
    </row>
    <row r="316" spans="1:27" x14ac:dyDescent="0.2">
      <c r="A316" s="22" t="s">
        <v>203</v>
      </c>
      <c r="B316" s="41" t="s">
        <v>301</v>
      </c>
      <c r="C316" s="114"/>
      <c r="D316" s="59"/>
      <c r="E316" s="35"/>
      <c r="G316" s="30"/>
      <c r="H316" s="21">
        <v>1067</v>
      </c>
      <c r="I316" s="21"/>
      <c r="J316" s="25">
        <v>1067</v>
      </c>
      <c r="K316" s="36">
        <v>1067</v>
      </c>
      <c r="L316" s="24">
        <v>1067</v>
      </c>
      <c r="N316" s="40">
        <f>K316</f>
        <v>1067</v>
      </c>
      <c r="O316" s="13"/>
      <c r="P316" s="40">
        <f>N316</f>
        <v>1067</v>
      </c>
      <c r="Q316" s="13"/>
      <c r="R316" s="40">
        <f>P316</f>
        <v>1067</v>
      </c>
      <c r="S316" s="21">
        <v>1067</v>
      </c>
      <c r="T316" s="21">
        <f t="shared" si="10"/>
        <v>100</v>
      </c>
      <c r="AA316" s="67"/>
    </row>
    <row r="317" spans="1:27" x14ac:dyDescent="0.2">
      <c r="A317" s="22">
        <v>637005</v>
      </c>
      <c r="B317" s="34" t="s">
        <v>302</v>
      </c>
      <c r="C317" s="30">
        <v>600</v>
      </c>
      <c r="D317" s="13"/>
      <c r="E317" s="35">
        <v>600</v>
      </c>
      <c r="G317" s="30">
        <v>600</v>
      </c>
      <c r="H317" s="21">
        <v>0</v>
      </c>
      <c r="I317" s="21">
        <f t="shared" si="11"/>
        <v>0</v>
      </c>
      <c r="J317" s="13"/>
      <c r="K317" s="36">
        <v>600</v>
      </c>
      <c r="L317" s="24">
        <v>0</v>
      </c>
      <c r="N317" s="40">
        <f>K317</f>
        <v>600</v>
      </c>
      <c r="O317" s="13"/>
      <c r="P317" s="40">
        <f>N317</f>
        <v>600</v>
      </c>
      <c r="Q317" s="13"/>
      <c r="R317" s="40">
        <f>P317</f>
        <v>600</v>
      </c>
      <c r="S317" s="21">
        <v>300</v>
      </c>
      <c r="T317" s="21">
        <f t="shared" si="10"/>
        <v>50</v>
      </c>
    </row>
    <row r="318" spans="1:27" x14ac:dyDescent="0.2">
      <c r="A318" s="22" t="s">
        <v>203</v>
      </c>
      <c r="B318" s="69" t="s">
        <v>303</v>
      </c>
      <c r="C318" s="30">
        <v>490925</v>
      </c>
      <c r="D318" s="59">
        <v>20070</v>
      </c>
      <c r="E318" s="35">
        <f>C318+D318</f>
        <v>510995</v>
      </c>
      <c r="G318" s="30">
        <v>510995</v>
      </c>
      <c r="H318" s="21">
        <v>252982</v>
      </c>
      <c r="I318" s="21">
        <f t="shared" si="11"/>
        <v>49.507725124511978</v>
      </c>
      <c r="J318" s="25">
        <v>20000</v>
      </c>
      <c r="K318" s="36">
        <f>J318+G318</f>
        <v>530995</v>
      </c>
      <c r="L318" s="37">
        <v>394471</v>
      </c>
      <c r="M318" s="25">
        <v>-2191</v>
      </c>
      <c r="N318" s="40">
        <f>M318+K318</f>
        <v>528804</v>
      </c>
      <c r="O318" s="25"/>
      <c r="P318" s="40">
        <f>N318+O318</f>
        <v>528804</v>
      </c>
      <c r="Q318" s="25">
        <v>17996</v>
      </c>
      <c r="R318" s="40">
        <f>P318+Q318</f>
        <v>546800</v>
      </c>
      <c r="S318" s="21">
        <v>546800</v>
      </c>
      <c r="T318" s="21">
        <f t="shared" si="10"/>
        <v>100</v>
      </c>
    </row>
    <row r="319" spans="1:27" x14ac:dyDescent="0.2">
      <c r="A319" s="22" t="s">
        <v>203</v>
      </c>
      <c r="B319" s="51" t="s">
        <v>72</v>
      </c>
      <c r="C319" s="30">
        <v>9000</v>
      </c>
      <c r="D319" s="13"/>
      <c r="E319" s="35">
        <v>9000</v>
      </c>
      <c r="G319" s="30">
        <v>9000</v>
      </c>
      <c r="H319" s="21">
        <v>6142.5</v>
      </c>
      <c r="I319" s="21">
        <f t="shared" si="11"/>
        <v>68.25</v>
      </c>
      <c r="J319" s="13"/>
      <c r="K319" s="36">
        <v>9000</v>
      </c>
      <c r="L319" s="24">
        <v>10237.5</v>
      </c>
      <c r="M319" s="25">
        <v>3285</v>
      </c>
      <c r="N319" s="40">
        <f>M319+K319</f>
        <v>12285</v>
      </c>
      <c r="O319" s="13"/>
      <c r="P319" s="40">
        <f>N319</f>
        <v>12285</v>
      </c>
      <c r="Q319" s="13"/>
      <c r="R319" s="40">
        <f>P319</f>
        <v>12285</v>
      </c>
      <c r="S319" s="21">
        <v>12285</v>
      </c>
      <c r="T319" s="21">
        <f t="shared" si="10"/>
        <v>100</v>
      </c>
      <c r="Y319" s="67"/>
    </row>
    <row r="320" spans="1:27" ht="15" customHeight="1" x14ac:dyDescent="0.2">
      <c r="A320" s="22" t="s">
        <v>203</v>
      </c>
      <c r="B320" s="34" t="s">
        <v>304</v>
      </c>
      <c r="C320" s="30">
        <v>600</v>
      </c>
      <c r="D320" s="59">
        <v>-70</v>
      </c>
      <c r="E320" s="35">
        <v>530</v>
      </c>
      <c r="G320" s="30">
        <v>530</v>
      </c>
      <c r="H320" s="21">
        <v>264.5</v>
      </c>
      <c r="I320" s="21">
        <f t="shared" si="11"/>
        <v>49.905660377358494</v>
      </c>
      <c r="J320" s="13"/>
      <c r="K320" s="36">
        <v>530</v>
      </c>
      <c r="L320" s="37">
        <v>352.5</v>
      </c>
      <c r="M320" s="25">
        <v>-71</v>
      </c>
      <c r="N320" s="40">
        <f>M320+K320</f>
        <v>459</v>
      </c>
      <c r="O320" s="25"/>
      <c r="P320" s="40">
        <f>N320+O320</f>
        <v>459</v>
      </c>
      <c r="Q320" s="25">
        <v>-106</v>
      </c>
      <c r="R320" s="40">
        <f>P320+Q320</f>
        <v>353</v>
      </c>
      <c r="S320" s="21">
        <v>352.5</v>
      </c>
      <c r="T320" s="21">
        <f t="shared" si="10"/>
        <v>99.858356940509921</v>
      </c>
      <c r="Y320" s="133"/>
    </row>
    <row r="321" spans="1:25" x14ac:dyDescent="0.2">
      <c r="A321" s="22" t="s">
        <v>203</v>
      </c>
      <c r="B321" s="34" t="s">
        <v>305</v>
      </c>
      <c r="C321" s="30">
        <v>660</v>
      </c>
      <c r="D321" s="13"/>
      <c r="E321" s="35">
        <v>660</v>
      </c>
      <c r="G321" s="30">
        <v>660</v>
      </c>
      <c r="H321" s="21">
        <v>199.2</v>
      </c>
      <c r="I321" s="21">
        <f t="shared" si="11"/>
        <v>30.181818181818183</v>
      </c>
      <c r="J321" s="13"/>
      <c r="K321" s="36">
        <v>660</v>
      </c>
      <c r="L321" s="24">
        <v>365.2</v>
      </c>
      <c r="M321" s="25"/>
      <c r="N321" s="40">
        <f>K321</f>
        <v>660</v>
      </c>
      <c r="O321" s="25"/>
      <c r="P321" s="40">
        <f>N321+O321</f>
        <v>660</v>
      </c>
      <c r="Q321" s="25">
        <v>-295</v>
      </c>
      <c r="R321" s="40">
        <f>P321+Q321</f>
        <v>365</v>
      </c>
      <c r="S321" s="21">
        <v>365.2</v>
      </c>
      <c r="T321" s="21">
        <f t="shared" si="10"/>
        <v>100.05479452054796</v>
      </c>
    </row>
    <row r="322" spans="1:25" x14ac:dyDescent="0.2">
      <c r="A322" s="22" t="s">
        <v>203</v>
      </c>
      <c r="B322" s="34" t="s">
        <v>67</v>
      </c>
      <c r="C322" s="30">
        <v>350</v>
      </c>
      <c r="D322" s="13"/>
      <c r="E322" s="35">
        <v>350</v>
      </c>
      <c r="G322" s="30">
        <v>350</v>
      </c>
      <c r="H322" s="21">
        <v>120</v>
      </c>
      <c r="I322" s="21">
        <f t="shared" si="11"/>
        <v>34.285714285714285</v>
      </c>
      <c r="J322" s="13"/>
      <c r="K322" s="36">
        <v>350</v>
      </c>
      <c r="L322" s="37">
        <v>120</v>
      </c>
      <c r="M322" s="25"/>
      <c r="N322" s="40">
        <f>K322</f>
        <v>350</v>
      </c>
      <c r="O322" s="25"/>
      <c r="P322" s="40">
        <f>N322+O322</f>
        <v>350</v>
      </c>
      <c r="Q322" s="25">
        <v>-124</v>
      </c>
      <c r="R322" s="40">
        <f>P322+Q322</f>
        <v>226</v>
      </c>
      <c r="S322" s="21">
        <v>225.72</v>
      </c>
      <c r="T322" s="21">
        <f t="shared" si="10"/>
        <v>99.876106194690266</v>
      </c>
      <c r="Y322" s="67"/>
    </row>
    <row r="323" spans="1:25" x14ac:dyDescent="0.2">
      <c r="A323" s="22" t="s">
        <v>203</v>
      </c>
      <c r="B323" s="34" t="s">
        <v>306</v>
      </c>
      <c r="C323" s="30">
        <v>8634</v>
      </c>
      <c r="D323" s="59">
        <v>-594</v>
      </c>
      <c r="E323" s="35">
        <v>8040</v>
      </c>
      <c r="G323" s="30">
        <v>8040</v>
      </c>
      <c r="H323" s="21">
        <v>4824</v>
      </c>
      <c r="I323" s="21">
        <f t="shared" si="11"/>
        <v>60</v>
      </c>
      <c r="J323" s="13"/>
      <c r="K323" s="36">
        <v>8040</v>
      </c>
      <c r="L323" s="37">
        <v>4824</v>
      </c>
      <c r="M323" s="25">
        <v>12</v>
      </c>
      <c r="N323" s="40">
        <f>M323+K323</f>
        <v>8052</v>
      </c>
      <c r="O323" s="13"/>
      <c r="P323" s="40">
        <f t="shared" ref="P323:P328" si="12">N323</f>
        <v>8052</v>
      </c>
      <c r="Q323" s="13"/>
      <c r="R323" s="40">
        <f t="shared" ref="R323:R328" si="13">P323</f>
        <v>8052</v>
      </c>
      <c r="S323" s="21">
        <v>8052</v>
      </c>
      <c r="T323" s="21">
        <f t="shared" si="10"/>
        <v>100</v>
      </c>
    </row>
    <row r="324" spans="1:25" x14ac:dyDescent="0.2">
      <c r="A324" s="22" t="s">
        <v>203</v>
      </c>
      <c r="B324" s="34" t="s">
        <v>307</v>
      </c>
      <c r="C324" s="30">
        <v>19406</v>
      </c>
      <c r="D324" s="13"/>
      <c r="E324" s="35">
        <v>19406</v>
      </c>
      <c r="G324" s="30">
        <v>19406</v>
      </c>
      <c r="H324" s="21">
        <v>9702</v>
      </c>
      <c r="I324" s="21">
        <f t="shared" si="11"/>
        <v>49.994846954550134</v>
      </c>
      <c r="J324" s="13"/>
      <c r="K324" s="36">
        <v>19406</v>
      </c>
      <c r="L324" s="37">
        <v>14553</v>
      </c>
      <c r="N324" s="40">
        <f>K324</f>
        <v>19406</v>
      </c>
      <c r="O324" s="13"/>
      <c r="P324" s="40">
        <f t="shared" si="12"/>
        <v>19406</v>
      </c>
      <c r="Q324" s="13"/>
      <c r="R324" s="40">
        <f t="shared" si="13"/>
        <v>19406</v>
      </c>
      <c r="S324" s="21">
        <v>19404</v>
      </c>
      <c r="T324" s="21">
        <f t="shared" si="10"/>
        <v>99.989693909100268</v>
      </c>
    </row>
    <row r="325" spans="1:25" x14ac:dyDescent="0.2">
      <c r="A325" s="22" t="s">
        <v>203</v>
      </c>
      <c r="B325" s="34" t="s">
        <v>308</v>
      </c>
      <c r="C325" s="30">
        <v>57900</v>
      </c>
      <c r="D325" s="13"/>
      <c r="E325" s="35">
        <v>57900</v>
      </c>
      <c r="G325" s="30">
        <v>57900</v>
      </c>
      <c r="H325" s="21">
        <v>28950</v>
      </c>
      <c r="I325" s="21">
        <f t="shared" si="11"/>
        <v>50</v>
      </c>
      <c r="J325" s="13"/>
      <c r="K325" s="36">
        <v>57900</v>
      </c>
      <c r="L325" s="37">
        <v>43425</v>
      </c>
      <c r="N325" s="40">
        <f>K325</f>
        <v>57900</v>
      </c>
      <c r="O325" s="13"/>
      <c r="P325" s="40">
        <f t="shared" si="12"/>
        <v>57900</v>
      </c>
      <c r="Q325" s="13"/>
      <c r="R325" s="40">
        <f t="shared" si="13"/>
        <v>57900</v>
      </c>
      <c r="S325" s="21">
        <v>57900</v>
      </c>
      <c r="T325" s="21">
        <f t="shared" si="10"/>
        <v>100</v>
      </c>
    </row>
    <row r="326" spans="1:25" x14ac:dyDescent="0.2">
      <c r="A326" s="22" t="s">
        <v>203</v>
      </c>
      <c r="B326" s="34" t="s">
        <v>309</v>
      </c>
      <c r="C326" s="30">
        <v>400</v>
      </c>
      <c r="D326" s="13"/>
      <c r="E326" s="35">
        <v>400</v>
      </c>
      <c r="G326" s="30">
        <v>400</v>
      </c>
      <c r="H326" s="21">
        <v>400</v>
      </c>
      <c r="I326" s="21">
        <f t="shared" si="11"/>
        <v>100</v>
      </c>
      <c r="J326" s="13"/>
      <c r="K326" s="36">
        <v>400</v>
      </c>
      <c r="L326" s="37">
        <v>400</v>
      </c>
      <c r="N326" s="40">
        <f>K326</f>
        <v>400</v>
      </c>
      <c r="O326" s="13"/>
      <c r="P326" s="40">
        <f t="shared" si="12"/>
        <v>400</v>
      </c>
      <c r="Q326" s="13"/>
      <c r="R326" s="40">
        <f t="shared" si="13"/>
        <v>400</v>
      </c>
      <c r="S326" s="21">
        <v>400</v>
      </c>
      <c r="T326" s="21">
        <f t="shared" si="10"/>
        <v>100</v>
      </c>
    </row>
    <row r="327" spans="1:25" x14ac:dyDescent="0.2">
      <c r="A327" s="22" t="s">
        <v>203</v>
      </c>
      <c r="B327" s="34" t="s">
        <v>310</v>
      </c>
      <c r="C327" s="30">
        <v>2000</v>
      </c>
      <c r="D327" s="13"/>
      <c r="E327" s="35">
        <v>2000</v>
      </c>
      <c r="G327" s="30">
        <v>2000</v>
      </c>
      <c r="H327" s="21">
        <v>2000</v>
      </c>
      <c r="I327" s="21">
        <f t="shared" si="11"/>
        <v>100</v>
      </c>
      <c r="J327" s="13"/>
      <c r="K327" s="36">
        <v>2000</v>
      </c>
      <c r="L327" s="37">
        <v>2000</v>
      </c>
      <c r="N327" s="40">
        <f>K327</f>
        <v>2000</v>
      </c>
      <c r="O327" s="13"/>
      <c r="P327" s="40">
        <f t="shared" si="12"/>
        <v>2000</v>
      </c>
      <c r="Q327" s="13"/>
      <c r="R327" s="40">
        <f t="shared" si="13"/>
        <v>2000</v>
      </c>
      <c r="S327" s="21">
        <v>2000</v>
      </c>
      <c r="T327" s="21">
        <f t="shared" si="10"/>
        <v>100</v>
      </c>
    </row>
    <row r="328" spans="1:25" x14ac:dyDescent="0.2">
      <c r="A328" s="22" t="s">
        <v>203</v>
      </c>
      <c r="B328" s="41" t="s">
        <v>69</v>
      </c>
      <c r="C328" s="30"/>
      <c r="D328" s="13"/>
      <c r="E328" s="35"/>
      <c r="G328" s="30"/>
      <c r="H328" s="21">
        <v>994.52</v>
      </c>
      <c r="I328" s="21"/>
      <c r="J328" s="25">
        <v>995</v>
      </c>
      <c r="K328" s="36">
        <v>994.52</v>
      </c>
      <c r="L328" s="24">
        <v>994.52</v>
      </c>
      <c r="N328" s="40">
        <f>K328</f>
        <v>994.52</v>
      </c>
      <c r="O328" s="13"/>
      <c r="P328" s="40">
        <f t="shared" si="12"/>
        <v>994.52</v>
      </c>
      <c r="Q328" s="13"/>
      <c r="R328" s="40">
        <f t="shared" si="13"/>
        <v>994.52</v>
      </c>
      <c r="S328" s="21">
        <v>994.52</v>
      </c>
      <c r="T328" s="21">
        <f t="shared" ref="T328:T391" si="14">S328/R328*100</f>
        <v>100</v>
      </c>
    </row>
    <row r="329" spans="1:25" x14ac:dyDescent="0.2">
      <c r="A329" s="22" t="s">
        <v>311</v>
      </c>
      <c r="B329" s="34" t="s">
        <v>73</v>
      </c>
      <c r="C329" s="30"/>
      <c r="D329" s="13"/>
      <c r="E329" s="35"/>
      <c r="G329" s="30"/>
      <c r="H329" s="21"/>
      <c r="I329" s="21"/>
      <c r="J329" s="25"/>
      <c r="K329" s="36"/>
      <c r="L329" s="24"/>
      <c r="M329" s="25">
        <v>80000</v>
      </c>
      <c r="N329" s="13">
        <v>80000</v>
      </c>
      <c r="O329" s="13"/>
      <c r="P329" s="13">
        <v>80000</v>
      </c>
      <c r="Q329" s="13"/>
      <c r="R329" s="13">
        <v>80000</v>
      </c>
      <c r="S329" s="21">
        <v>0</v>
      </c>
      <c r="T329" s="21">
        <f t="shared" si="14"/>
        <v>0</v>
      </c>
    </row>
    <row r="330" spans="1:25" x14ac:dyDescent="0.2">
      <c r="A330" s="22">
        <v>637005</v>
      </c>
      <c r="B330" s="34" t="s">
        <v>302</v>
      </c>
      <c r="C330" s="30">
        <v>600</v>
      </c>
      <c r="D330" s="13"/>
      <c r="E330" s="35">
        <v>600</v>
      </c>
      <c r="G330" s="30">
        <v>600</v>
      </c>
      <c r="H330" s="21">
        <v>0</v>
      </c>
      <c r="I330" s="21">
        <f t="shared" si="11"/>
        <v>0</v>
      </c>
      <c r="J330" s="13"/>
      <c r="K330" s="36">
        <v>600</v>
      </c>
      <c r="L330" s="37">
        <v>396</v>
      </c>
      <c r="N330" s="40">
        <f>K330</f>
        <v>600</v>
      </c>
      <c r="O330" s="13"/>
      <c r="P330" s="40">
        <f>N330</f>
        <v>600</v>
      </c>
      <c r="Q330" s="13"/>
      <c r="R330" s="40">
        <f>P330</f>
        <v>600</v>
      </c>
      <c r="S330" s="21">
        <v>396</v>
      </c>
      <c r="T330" s="21">
        <f t="shared" si="14"/>
        <v>66</v>
      </c>
    </row>
    <row r="331" spans="1:25" x14ac:dyDescent="0.2">
      <c r="A331" s="22">
        <v>637037</v>
      </c>
      <c r="B331" s="34" t="s">
        <v>312</v>
      </c>
      <c r="C331" s="30"/>
      <c r="D331" s="13"/>
      <c r="E331" s="35"/>
      <c r="G331" s="30"/>
      <c r="H331" s="21"/>
      <c r="I331" s="21"/>
      <c r="J331" s="25">
        <v>6</v>
      </c>
      <c r="K331" s="36">
        <v>6</v>
      </c>
      <c r="L331" s="24">
        <v>6.48</v>
      </c>
      <c r="M331" s="25">
        <v>-6</v>
      </c>
      <c r="N331" s="13">
        <v>0</v>
      </c>
      <c r="O331" s="13"/>
      <c r="P331" s="13">
        <v>0</v>
      </c>
      <c r="Q331" s="13"/>
      <c r="R331" s="13">
        <v>0</v>
      </c>
      <c r="S331" s="21">
        <v>0</v>
      </c>
      <c r="T331" s="21"/>
    </row>
    <row r="332" spans="1:25" x14ac:dyDescent="0.2">
      <c r="A332" s="22">
        <v>637037</v>
      </c>
      <c r="B332" s="34" t="s">
        <v>313</v>
      </c>
      <c r="C332" s="30"/>
      <c r="D332" s="13"/>
      <c r="E332" s="35"/>
      <c r="G332" s="30"/>
      <c r="H332" s="21"/>
      <c r="I332" s="21"/>
      <c r="J332" s="25"/>
      <c r="K332" s="36"/>
      <c r="L332" s="24"/>
      <c r="M332" s="25"/>
      <c r="O332" s="25"/>
      <c r="P332" s="13">
        <f>O332</f>
        <v>0</v>
      </c>
      <c r="Q332" s="25">
        <v>210</v>
      </c>
      <c r="R332" s="13">
        <f>Q332</f>
        <v>210</v>
      </c>
      <c r="S332" s="21">
        <v>210.54</v>
      </c>
      <c r="T332" s="21">
        <f t="shared" si="14"/>
        <v>100.25714285714284</v>
      </c>
      <c r="Y332" s="67"/>
    </row>
    <row r="333" spans="1:25" x14ac:dyDescent="0.2">
      <c r="A333" s="22" t="s">
        <v>314</v>
      </c>
      <c r="B333" s="34" t="s">
        <v>315</v>
      </c>
      <c r="C333" s="30"/>
      <c r="D333" s="13"/>
      <c r="E333" s="35"/>
      <c r="G333" s="30"/>
      <c r="H333" s="21"/>
      <c r="I333" s="21"/>
      <c r="J333" s="25"/>
      <c r="K333" s="36"/>
      <c r="L333" s="82">
        <v>2298</v>
      </c>
      <c r="M333" s="60">
        <v>3136</v>
      </c>
      <c r="N333" s="61">
        <v>3136</v>
      </c>
      <c r="O333" s="13"/>
      <c r="P333" s="61">
        <v>3136</v>
      </c>
      <c r="Q333" s="13"/>
      <c r="R333" s="61">
        <v>3136</v>
      </c>
      <c r="S333" s="21">
        <v>3136</v>
      </c>
      <c r="T333" s="21">
        <f t="shared" si="14"/>
        <v>100</v>
      </c>
      <c r="Y333" s="133"/>
    </row>
    <row r="334" spans="1:25" x14ac:dyDescent="0.2">
      <c r="A334" s="22" t="s">
        <v>203</v>
      </c>
      <c r="B334" s="34" t="s">
        <v>316</v>
      </c>
      <c r="C334" s="30">
        <v>10000</v>
      </c>
      <c r="D334" s="13"/>
      <c r="E334" s="35">
        <v>10000</v>
      </c>
      <c r="G334" s="30">
        <v>10000</v>
      </c>
      <c r="H334" s="21">
        <v>1000</v>
      </c>
      <c r="I334" s="21">
        <f t="shared" si="11"/>
        <v>10</v>
      </c>
      <c r="J334" s="25">
        <v>3000</v>
      </c>
      <c r="K334" s="36">
        <f>J334+G334</f>
        <v>13000</v>
      </c>
      <c r="L334" s="37">
        <v>7374.2</v>
      </c>
      <c r="N334" s="40">
        <f>K334</f>
        <v>13000</v>
      </c>
      <c r="O334" s="25"/>
      <c r="P334" s="40">
        <f>N334+O334</f>
        <v>13000</v>
      </c>
      <c r="Q334" s="25">
        <v>-6325</v>
      </c>
      <c r="R334" s="40">
        <f>P334+Q334</f>
        <v>6675</v>
      </c>
      <c r="S334" s="21">
        <v>6675</v>
      </c>
      <c r="T334" s="21">
        <f t="shared" si="14"/>
        <v>100</v>
      </c>
    </row>
    <row r="335" spans="1:25" x14ac:dyDescent="0.2">
      <c r="A335" s="28"/>
      <c r="B335" s="23"/>
      <c r="C335" s="30"/>
      <c r="D335" s="13"/>
      <c r="E335" s="35"/>
      <c r="G335" s="30"/>
      <c r="H335" s="21"/>
      <c r="I335" s="21"/>
      <c r="J335" s="13"/>
      <c r="K335" s="36"/>
      <c r="L335" s="24"/>
      <c r="O335" s="13"/>
      <c r="Q335" s="13"/>
      <c r="S335" s="13"/>
      <c r="T335" s="21"/>
      <c r="Y335" s="67"/>
    </row>
    <row r="336" spans="1:25" x14ac:dyDescent="0.2">
      <c r="A336" s="43" t="s">
        <v>286</v>
      </c>
      <c r="B336" s="44" t="s">
        <v>317</v>
      </c>
      <c r="C336" s="31">
        <f>SUM(C337:C338)</f>
        <v>3400</v>
      </c>
      <c r="D336" s="13"/>
      <c r="E336" s="32">
        <f>SUM(E337:E338)</f>
        <v>3400</v>
      </c>
      <c r="G336" s="31">
        <f>SUM(G337:G338)</f>
        <v>3400</v>
      </c>
      <c r="H336" s="18">
        <f>SUM(H337:H338)</f>
        <v>0</v>
      </c>
      <c r="I336" s="21">
        <f t="shared" si="11"/>
        <v>0</v>
      </c>
      <c r="J336" s="13"/>
      <c r="K336" s="33">
        <f>SUM(K337:K338)</f>
        <v>400</v>
      </c>
      <c r="L336" s="106">
        <f>SUM(L337:L338)</f>
        <v>400</v>
      </c>
      <c r="N336" s="55">
        <f>SUM(N337:N338)</f>
        <v>400</v>
      </c>
      <c r="O336" s="13"/>
      <c r="P336" s="55">
        <f>SUM(P337:P338)</f>
        <v>400</v>
      </c>
      <c r="Q336" s="13"/>
      <c r="R336" s="55">
        <f>SUM(R337:R338)</f>
        <v>400</v>
      </c>
      <c r="S336" s="18">
        <f>SUM(S337)</f>
        <v>400</v>
      </c>
      <c r="T336" s="21">
        <f t="shared" si="14"/>
        <v>100</v>
      </c>
    </row>
    <row r="337" spans="1:25" ht="15" customHeight="1" x14ac:dyDescent="0.2">
      <c r="A337" s="28">
        <v>642004</v>
      </c>
      <c r="B337" s="23" t="s">
        <v>318</v>
      </c>
      <c r="C337" s="30">
        <v>400</v>
      </c>
      <c r="D337" s="13"/>
      <c r="E337" s="35">
        <v>400</v>
      </c>
      <c r="G337" s="30">
        <v>400</v>
      </c>
      <c r="H337" s="21">
        <v>0</v>
      </c>
      <c r="I337" s="21">
        <f t="shared" si="11"/>
        <v>0</v>
      </c>
      <c r="J337" s="13"/>
      <c r="K337" s="36">
        <v>400</v>
      </c>
      <c r="L337" s="82">
        <v>400</v>
      </c>
      <c r="N337" s="40">
        <f>K337</f>
        <v>400</v>
      </c>
      <c r="O337" s="13"/>
      <c r="P337" s="40">
        <f>N337</f>
        <v>400</v>
      </c>
      <c r="Q337" s="13"/>
      <c r="R337" s="40">
        <f>P337</f>
        <v>400</v>
      </c>
      <c r="S337" s="21">
        <v>400</v>
      </c>
      <c r="T337" s="21">
        <f t="shared" si="14"/>
        <v>100</v>
      </c>
    </row>
    <row r="338" spans="1:25" x14ac:dyDescent="0.2">
      <c r="A338" s="134" t="s">
        <v>100</v>
      </c>
      <c r="B338" s="135" t="s">
        <v>319</v>
      </c>
      <c r="C338" s="116">
        <v>3000</v>
      </c>
      <c r="D338" s="116"/>
      <c r="E338" s="136">
        <v>3000</v>
      </c>
      <c r="G338" s="116">
        <v>3000</v>
      </c>
      <c r="H338" s="21">
        <v>0</v>
      </c>
      <c r="I338" s="21">
        <f t="shared" si="11"/>
        <v>0</v>
      </c>
      <c r="J338" s="25">
        <v>-3000</v>
      </c>
      <c r="K338" s="36">
        <f>G338+J338</f>
        <v>0</v>
      </c>
      <c r="L338" s="80">
        <v>0</v>
      </c>
      <c r="N338" s="40">
        <f>K338</f>
        <v>0</v>
      </c>
      <c r="O338" s="13"/>
      <c r="P338" s="40">
        <f>M338</f>
        <v>0</v>
      </c>
      <c r="Q338" s="13"/>
      <c r="R338" s="40">
        <f>O338</f>
        <v>0</v>
      </c>
      <c r="S338" s="13"/>
      <c r="T338" s="21"/>
    </row>
    <row r="339" spans="1:25" x14ac:dyDescent="0.2">
      <c r="A339" s="134"/>
      <c r="B339" s="135"/>
      <c r="C339" s="116"/>
      <c r="D339" s="116"/>
      <c r="E339" s="136"/>
      <c r="G339" s="116"/>
      <c r="H339" s="21"/>
      <c r="I339" s="21"/>
      <c r="J339" s="13"/>
      <c r="K339" s="137"/>
      <c r="L339" s="80"/>
      <c r="O339" s="13"/>
      <c r="Q339" s="13"/>
      <c r="S339" s="13"/>
      <c r="T339" s="21"/>
    </row>
    <row r="340" spans="1:25" x14ac:dyDescent="0.2">
      <c r="A340" s="97" t="s">
        <v>320</v>
      </c>
      <c r="B340" s="69" t="s">
        <v>321</v>
      </c>
      <c r="C340" s="31">
        <f>SUM(C341:C343)</f>
        <v>840353</v>
      </c>
      <c r="D340" s="13"/>
      <c r="E340" s="32">
        <f>SUM(E341:E343)</f>
        <v>879037</v>
      </c>
      <c r="G340" s="31">
        <f>SUM(G341:G343)</f>
        <v>879037</v>
      </c>
      <c r="H340" s="18">
        <f>SUM(H341:H343)</f>
        <v>433326</v>
      </c>
      <c r="I340" s="21">
        <f t="shared" si="11"/>
        <v>49.295535910320041</v>
      </c>
      <c r="J340" s="13"/>
      <c r="K340" s="33">
        <f>SUM(K341:K343)</f>
        <v>879037</v>
      </c>
      <c r="L340" s="66">
        <f>SUM(L341:L343)</f>
        <v>656178</v>
      </c>
      <c r="N340" s="31">
        <f>SUM(N341:N343)</f>
        <v>879037</v>
      </c>
      <c r="O340" s="13"/>
      <c r="P340" s="31">
        <f>SUM(P341:P343)</f>
        <v>879037</v>
      </c>
      <c r="Q340" s="13"/>
      <c r="R340" s="31">
        <f>SUM(R341:R343)</f>
        <v>881037</v>
      </c>
      <c r="S340" s="18">
        <f>SUM(S341:S343)</f>
        <v>881037</v>
      </c>
      <c r="T340" s="21">
        <f t="shared" si="14"/>
        <v>100</v>
      </c>
    </row>
    <row r="341" spans="1:25" ht="15" customHeight="1" x14ac:dyDescent="0.2">
      <c r="A341" s="22" t="s">
        <v>203</v>
      </c>
      <c r="B341" s="34" t="s">
        <v>322</v>
      </c>
      <c r="C341" s="30">
        <v>413541</v>
      </c>
      <c r="D341" s="129">
        <f>E341-C341</f>
        <v>7947</v>
      </c>
      <c r="E341" s="24">
        <v>421488</v>
      </c>
      <c r="G341" s="13">
        <v>421488</v>
      </c>
      <c r="H341" s="21">
        <v>209682</v>
      </c>
      <c r="I341" s="21">
        <f t="shared" si="11"/>
        <v>49.748035531260676</v>
      </c>
      <c r="J341" s="13"/>
      <c r="K341" s="26">
        <v>421488</v>
      </c>
      <c r="L341" s="82">
        <v>315588</v>
      </c>
      <c r="N341" s="13">
        <v>421488</v>
      </c>
      <c r="O341" s="25"/>
      <c r="P341" s="13">
        <f>N341+O341</f>
        <v>421488</v>
      </c>
      <c r="Q341" s="25">
        <v>2000</v>
      </c>
      <c r="R341" s="13">
        <f>P341+Q341</f>
        <v>423488</v>
      </c>
      <c r="S341" s="21">
        <v>423488</v>
      </c>
      <c r="T341" s="21">
        <f t="shared" si="14"/>
        <v>100</v>
      </c>
    </row>
    <row r="342" spans="1:25" x14ac:dyDescent="0.2">
      <c r="A342" s="22">
        <v>642005</v>
      </c>
      <c r="B342" s="34" t="s">
        <v>323</v>
      </c>
      <c r="C342" s="30">
        <v>294693</v>
      </c>
      <c r="D342" s="129">
        <f>E342-C342</f>
        <v>11773</v>
      </c>
      <c r="E342" s="24">
        <v>306466</v>
      </c>
      <c r="G342" s="13">
        <v>306466</v>
      </c>
      <c r="H342" s="21">
        <v>151266</v>
      </c>
      <c r="I342" s="21">
        <f t="shared" si="11"/>
        <v>49.358166974476774</v>
      </c>
      <c r="J342" s="13"/>
      <c r="K342" s="26">
        <v>306466</v>
      </c>
      <c r="L342" s="82">
        <v>228861</v>
      </c>
      <c r="N342" s="13">
        <v>306466</v>
      </c>
      <c r="O342" s="13"/>
      <c r="P342" s="13">
        <v>306466</v>
      </c>
      <c r="Q342" s="13"/>
      <c r="R342" s="13">
        <v>306466</v>
      </c>
      <c r="S342" s="21">
        <v>306466</v>
      </c>
      <c r="T342" s="21">
        <f t="shared" si="14"/>
        <v>100</v>
      </c>
    </row>
    <row r="343" spans="1:25" x14ac:dyDescent="0.2">
      <c r="A343" s="22">
        <v>642005</v>
      </c>
      <c r="B343" s="34" t="s">
        <v>324</v>
      </c>
      <c r="C343" s="30">
        <v>132119</v>
      </c>
      <c r="D343" s="129">
        <f>E343-C343</f>
        <v>18964</v>
      </c>
      <c r="E343" s="24">
        <v>151083</v>
      </c>
      <c r="G343" s="13">
        <v>151083</v>
      </c>
      <c r="H343" s="21">
        <v>72378</v>
      </c>
      <c r="I343" s="21">
        <f t="shared" si="11"/>
        <v>47.906117829272652</v>
      </c>
      <c r="J343" s="13"/>
      <c r="K343" s="26">
        <v>151083</v>
      </c>
      <c r="L343" s="82">
        <v>111729</v>
      </c>
      <c r="N343" s="13">
        <v>151083</v>
      </c>
      <c r="O343" s="13"/>
      <c r="P343" s="13">
        <v>151083</v>
      </c>
      <c r="Q343" s="13"/>
      <c r="R343" s="13">
        <v>151083</v>
      </c>
      <c r="S343" s="21">
        <v>151083</v>
      </c>
      <c r="T343" s="21">
        <f t="shared" si="14"/>
        <v>100</v>
      </c>
    </row>
    <row r="344" spans="1:25" x14ac:dyDescent="0.2">
      <c r="A344" s="22"/>
      <c r="B344" s="34"/>
      <c r="C344" s="30"/>
      <c r="D344" s="13"/>
      <c r="E344" s="35"/>
      <c r="G344" s="30"/>
      <c r="H344" s="21"/>
      <c r="I344" s="21"/>
      <c r="J344" s="13"/>
      <c r="K344" s="36"/>
      <c r="L344" s="80"/>
      <c r="N344" s="30"/>
      <c r="O344" s="13"/>
      <c r="P344" s="30"/>
      <c r="Q344" s="13"/>
      <c r="R344" s="30"/>
      <c r="S344" s="13"/>
      <c r="T344" s="21"/>
      <c r="Y344" s="67"/>
    </row>
    <row r="345" spans="1:25" x14ac:dyDescent="0.2">
      <c r="A345" s="97" t="s">
        <v>320</v>
      </c>
      <c r="B345" s="69" t="s">
        <v>325</v>
      </c>
      <c r="C345" s="99">
        <f>SUM(C346:C346)</f>
        <v>19034</v>
      </c>
      <c r="D345" s="13"/>
      <c r="E345" s="100">
        <f>SUM(E346:E346)</f>
        <v>19034</v>
      </c>
      <c r="G345" s="99">
        <f>SUM(G346:G346)</f>
        <v>19034</v>
      </c>
      <c r="H345" s="18">
        <f>SUM(H346)</f>
        <v>9516</v>
      </c>
      <c r="I345" s="21">
        <f t="shared" ref="I345:I411" si="15">H345/G345*100</f>
        <v>49.994746243564151</v>
      </c>
      <c r="J345" s="13"/>
      <c r="K345" s="101">
        <f>SUM(K346:K346)</f>
        <v>19034</v>
      </c>
      <c r="L345" s="66">
        <f>SUM(L346)</f>
        <v>14274</v>
      </c>
      <c r="N345" s="99">
        <f>SUM(N346:N346)</f>
        <v>19034</v>
      </c>
      <c r="O345" s="13"/>
      <c r="P345" s="99">
        <f>SUM(P346:P346)</f>
        <v>19034</v>
      </c>
      <c r="Q345" s="13"/>
      <c r="R345" s="99">
        <f>SUM(R346:R346)</f>
        <v>19034</v>
      </c>
      <c r="S345" s="18">
        <f>SUM(S346)</f>
        <v>19034</v>
      </c>
      <c r="T345" s="21">
        <f t="shared" si="14"/>
        <v>100</v>
      </c>
    </row>
    <row r="346" spans="1:25" x14ac:dyDescent="0.2">
      <c r="A346" s="50">
        <v>642004</v>
      </c>
      <c r="B346" s="51" t="s">
        <v>326</v>
      </c>
      <c r="C346" s="30">
        <v>19034</v>
      </c>
      <c r="D346" s="13"/>
      <c r="E346" s="35">
        <v>19034</v>
      </c>
      <c r="G346" s="30">
        <v>19034</v>
      </c>
      <c r="H346" s="21">
        <v>9516</v>
      </c>
      <c r="I346" s="21">
        <f t="shared" si="15"/>
        <v>49.994746243564151</v>
      </c>
      <c r="J346" s="13"/>
      <c r="K346" s="36">
        <v>19034</v>
      </c>
      <c r="L346" s="82">
        <v>14274</v>
      </c>
      <c r="N346" s="30">
        <v>19034</v>
      </c>
      <c r="O346" s="13"/>
      <c r="P346" s="30">
        <v>19034</v>
      </c>
      <c r="Q346" s="13"/>
      <c r="R346" s="30">
        <v>19034</v>
      </c>
      <c r="S346" s="21">
        <v>19034</v>
      </c>
      <c r="T346" s="21">
        <f t="shared" si="14"/>
        <v>100</v>
      </c>
    </row>
    <row r="347" spans="1:25" x14ac:dyDescent="0.2">
      <c r="A347" s="50"/>
      <c r="B347" s="51"/>
      <c r="C347" s="31"/>
      <c r="D347" s="13"/>
      <c r="E347" s="32"/>
      <c r="G347" s="31"/>
      <c r="H347" s="21"/>
      <c r="I347" s="21"/>
      <c r="J347" s="13"/>
      <c r="K347" s="33"/>
      <c r="L347" s="80"/>
      <c r="N347" s="31"/>
      <c r="O347" s="13"/>
      <c r="P347" s="31"/>
      <c r="Q347" s="13"/>
      <c r="R347" s="31"/>
      <c r="S347" s="13"/>
      <c r="T347" s="21"/>
    </row>
    <row r="348" spans="1:25" x14ac:dyDescent="0.2">
      <c r="A348" s="97" t="s">
        <v>320</v>
      </c>
      <c r="B348" s="69" t="s">
        <v>327</v>
      </c>
      <c r="C348" s="31">
        <f>SUM(C349:C351)</f>
        <v>108000</v>
      </c>
      <c r="D348" s="13"/>
      <c r="E348" s="32">
        <f>SUM(E349:E351)</f>
        <v>114490</v>
      </c>
      <c r="G348" s="31">
        <f>SUM(G349:G351)</f>
        <v>114490</v>
      </c>
      <c r="H348" s="18">
        <f>SUM(H349:H351)</f>
        <v>49584</v>
      </c>
      <c r="I348" s="21">
        <f t="shared" si="15"/>
        <v>43.308585902698923</v>
      </c>
      <c r="J348" s="13"/>
      <c r="K348" s="33">
        <f>SUM(K349:K351)</f>
        <v>114490</v>
      </c>
      <c r="L348" s="66">
        <f>SUM(L349:L351)</f>
        <v>86116</v>
      </c>
      <c r="N348" s="31">
        <f>SUM(N349:N351)</f>
        <v>114406</v>
      </c>
      <c r="O348" s="13"/>
      <c r="P348" s="31">
        <f>SUM(P349:P351)</f>
        <v>114406</v>
      </c>
      <c r="Q348" s="13"/>
      <c r="R348" s="31">
        <f>SUM(R349:R351)</f>
        <v>115122</v>
      </c>
      <c r="S348" s="16">
        <f>SUM(S349:S351)</f>
        <v>115121.9</v>
      </c>
      <c r="T348" s="21"/>
    </row>
    <row r="349" spans="1:25" x14ac:dyDescent="0.2">
      <c r="A349" s="22" t="s">
        <v>203</v>
      </c>
      <c r="B349" s="34" t="s">
        <v>328</v>
      </c>
      <c r="C349" s="30">
        <v>102000</v>
      </c>
      <c r="D349" s="129">
        <v>7100</v>
      </c>
      <c r="E349" s="35">
        <v>109100</v>
      </c>
      <c r="G349" s="30">
        <v>109100</v>
      </c>
      <c r="H349" s="21">
        <v>45806</v>
      </c>
      <c r="I349" s="21">
        <f t="shared" si="15"/>
        <v>41.985334555453711</v>
      </c>
      <c r="J349" s="13"/>
      <c r="K349" s="36">
        <v>109100</v>
      </c>
      <c r="L349" s="82">
        <v>82298</v>
      </c>
      <c r="N349" s="30">
        <v>109100</v>
      </c>
      <c r="O349" s="13"/>
      <c r="P349" s="30">
        <v>109100</v>
      </c>
      <c r="Q349" s="13"/>
      <c r="R349" s="30">
        <v>109100</v>
      </c>
      <c r="S349" s="13">
        <v>109100</v>
      </c>
      <c r="T349" s="21">
        <f t="shared" si="14"/>
        <v>100</v>
      </c>
    </row>
    <row r="350" spans="1:25" x14ac:dyDescent="0.2">
      <c r="A350" s="22" t="s">
        <v>203</v>
      </c>
      <c r="B350" s="34" t="s">
        <v>329</v>
      </c>
      <c r="C350" s="30">
        <v>5000</v>
      </c>
      <c r="D350" s="59"/>
      <c r="E350" s="35">
        <v>5000</v>
      </c>
      <c r="G350" s="30">
        <v>5000</v>
      </c>
      <c r="H350" s="21">
        <v>3544</v>
      </c>
      <c r="I350" s="21">
        <f t="shared" si="15"/>
        <v>70.88</v>
      </c>
      <c r="J350" s="13"/>
      <c r="K350" s="36">
        <v>5000</v>
      </c>
      <c r="L350" s="82">
        <v>3584</v>
      </c>
      <c r="N350" s="30">
        <v>5000</v>
      </c>
      <c r="O350" s="25"/>
      <c r="P350" s="30">
        <f>O350+N350</f>
        <v>5000</v>
      </c>
      <c r="Q350" s="25">
        <v>716</v>
      </c>
      <c r="R350" s="30">
        <f>Q350+P350</f>
        <v>5716</v>
      </c>
      <c r="S350" s="13">
        <v>5715.9</v>
      </c>
      <c r="T350" s="21">
        <f t="shared" si="14"/>
        <v>99.998250524842533</v>
      </c>
    </row>
    <row r="351" spans="1:25" x14ac:dyDescent="0.2">
      <c r="A351" s="22" t="s">
        <v>203</v>
      </c>
      <c r="B351" s="34" t="s">
        <v>330</v>
      </c>
      <c r="C351" s="30">
        <v>1000</v>
      </c>
      <c r="D351" s="59">
        <v>-610</v>
      </c>
      <c r="E351" s="35">
        <v>390</v>
      </c>
      <c r="G351" s="30">
        <v>390</v>
      </c>
      <c r="H351" s="21">
        <v>234</v>
      </c>
      <c r="I351" s="21">
        <f t="shared" si="15"/>
        <v>60</v>
      </c>
      <c r="J351" s="13"/>
      <c r="K351" s="36">
        <v>390</v>
      </c>
      <c r="L351" s="82">
        <v>234</v>
      </c>
      <c r="M351" s="25">
        <v>-84</v>
      </c>
      <c r="N351" s="40">
        <f>M351+K351</f>
        <v>306</v>
      </c>
      <c r="O351" s="13"/>
      <c r="P351" s="40">
        <f>N351</f>
        <v>306</v>
      </c>
      <c r="Q351" s="13"/>
      <c r="R351" s="40">
        <f>P351</f>
        <v>306</v>
      </c>
      <c r="S351" s="13">
        <v>306</v>
      </c>
      <c r="T351" s="21">
        <f t="shared" si="14"/>
        <v>100</v>
      </c>
      <c r="Y351" s="67"/>
    </row>
    <row r="352" spans="1:25" x14ac:dyDescent="0.2">
      <c r="A352" s="22"/>
      <c r="B352" s="34"/>
      <c r="C352" s="30"/>
      <c r="D352" s="59"/>
      <c r="E352" s="35"/>
      <c r="G352" s="30"/>
      <c r="H352" s="21"/>
      <c r="I352" s="21"/>
      <c r="J352" s="13"/>
      <c r="K352" s="36"/>
      <c r="L352" s="80"/>
      <c r="N352" s="21"/>
      <c r="O352" s="13"/>
      <c r="P352" s="21"/>
      <c r="Q352" s="13"/>
      <c r="R352" s="21"/>
      <c r="S352" s="13"/>
      <c r="T352" s="21"/>
    </row>
    <row r="353" spans="1:23" x14ac:dyDescent="0.2">
      <c r="A353" s="96" t="s">
        <v>331</v>
      </c>
      <c r="B353" s="69" t="s">
        <v>332</v>
      </c>
      <c r="C353" s="31">
        <f>SUM(C354)</f>
        <v>108216</v>
      </c>
      <c r="D353" s="59"/>
      <c r="E353" s="32">
        <f>SUM(E354)</f>
        <v>110220</v>
      </c>
      <c r="G353" s="31">
        <f>SUM(G354)</f>
        <v>110220</v>
      </c>
      <c r="H353" s="18">
        <f>SUM(H354)</f>
        <v>54780</v>
      </c>
      <c r="I353" s="21">
        <f t="shared" si="15"/>
        <v>49.700598802395206</v>
      </c>
      <c r="J353" s="13"/>
      <c r="K353" s="33">
        <f>SUM(K354)</f>
        <v>110220</v>
      </c>
      <c r="L353" s="82">
        <f>SUM(L354)</f>
        <v>82506</v>
      </c>
      <c r="N353" s="31">
        <f>SUM(N354)</f>
        <v>110220</v>
      </c>
      <c r="O353" s="13"/>
      <c r="P353" s="31">
        <f>SUM(P354)</f>
        <v>110220</v>
      </c>
      <c r="Q353" s="13"/>
      <c r="R353" s="31">
        <f>SUM(R354)</f>
        <v>110220</v>
      </c>
      <c r="S353" s="18">
        <f>SUM(S354)</f>
        <v>110220</v>
      </c>
      <c r="T353" s="21">
        <f t="shared" si="14"/>
        <v>100</v>
      </c>
      <c r="V353" s="138"/>
      <c r="W353" s="138"/>
    </row>
    <row r="354" spans="1:23" x14ac:dyDescent="0.2">
      <c r="A354" s="22" t="s">
        <v>203</v>
      </c>
      <c r="B354" s="34" t="s">
        <v>333</v>
      </c>
      <c r="C354" s="30">
        <v>108216</v>
      </c>
      <c r="D354" s="129">
        <f>E354-C354</f>
        <v>2004</v>
      </c>
      <c r="E354" s="35">
        <v>110220</v>
      </c>
      <c r="G354" s="30">
        <v>110220</v>
      </c>
      <c r="H354" s="21">
        <v>54780</v>
      </c>
      <c r="I354" s="21">
        <f t="shared" si="15"/>
        <v>49.700598802395206</v>
      </c>
      <c r="J354" s="13"/>
      <c r="K354" s="36">
        <v>110220</v>
      </c>
      <c r="L354" s="37">
        <v>82506</v>
      </c>
      <c r="N354" s="30">
        <v>110220</v>
      </c>
      <c r="O354" s="13"/>
      <c r="P354" s="30">
        <v>110220</v>
      </c>
      <c r="Q354" s="13"/>
      <c r="R354" s="30">
        <v>110220</v>
      </c>
      <c r="S354" s="21">
        <v>110220</v>
      </c>
      <c r="T354" s="21">
        <f t="shared" si="14"/>
        <v>100</v>
      </c>
      <c r="V354" s="138"/>
    </row>
    <row r="355" spans="1:23" x14ac:dyDescent="0.2">
      <c r="A355" s="22"/>
      <c r="B355" s="34"/>
      <c r="C355" s="41"/>
      <c r="D355" s="13"/>
      <c r="E355" s="74"/>
      <c r="G355" s="41"/>
      <c r="H355" s="21"/>
      <c r="I355" s="21"/>
      <c r="J355" s="13"/>
      <c r="K355" s="71"/>
      <c r="L355" s="24"/>
      <c r="N355" s="41"/>
      <c r="O355" s="13"/>
      <c r="P355" s="41"/>
      <c r="Q355" s="13"/>
      <c r="R355" s="41"/>
      <c r="S355" s="13"/>
      <c r="T355" s="21"/>
    </row>
    <row r="356" spans="1:23" x14ac:dyDescent="0.2">
      <c r="A356" s="14" t="s">
        <v>334</v>
      </c>
      <c r="B356" s="15" t="s">
        <v>335</v>
      </c>
      <c r="C356" s="41"/>
      <c r="D356" s="13"/>
      <c r="E356" s="74"/>
      <c r="G356" s="41"/>
      <c r="H356" s="21"/>
      <c r="I356" s="21"/>
      <c r="J356" s="13"/>
      <c r="K356" s="71"/>
      <c r="L356" s="24"/>
      <c r="N356" s="41"/>
      <c r="O356" s="13"/>
      <c r="P356" s="41"/>
      <c r="Q356" s="13"/>
      <c r="R356" s="41"/>
      <c r="S356" s="13"/>
      <c r="T356" s="21"/>
    </row>
    <row r="357" spans="1:23" x14ac:dyDescent="0.2">
      <c r="A357" s="14" t="s">
        <v>336</v>
      </c>
      <c r="B357" s="15" t="s">
        <v>337</v>
      </c>
      <c r="C357" s="31">
        <f>SUM(C358:C360)</f>
        <v>431360</v>
      </c>
      <c r="D357" s="13"/>
      <c r="E357" s="32">
        <f>SUM(E358:E360)</f>
        <v>426960</v>
      </c>
      <c r="G357" s="31">
        <f>SUM(G358:G362)</f>
        <v>563089</v>
      </c>
      <c r="H357" s="18">
        <f>SUM(H358:H363)</f>
        <v>367453.13</v>
      </c>
      <c r="I357" s="21">
        <f t="shared" si="15"/>
        <v>65.256669904757501</v>
      </c>
      <c r="J357" s="13"/>
      <c r="K357" s="33">
        <f>SUM(K358:K363)</f>
        <v>606406</v>
      </c>
      <c r="L357" s="72">
        <f>SUM(L358:L363)</f>
        <v>488575.13</v>
      </c>
      <c r="N357" s="31">
        <f>SUM(N358:N363)</f>
        <v>606406</v>
      </c>
      <c r="O357" s="13"/>
      <c r="P357" s="31">
        <f>SUM(P358:P363)</f>
        <v>566202</v>
      </c>
      <c r="Q357" s="13"/>
      <c r="R357" s="31">
        <f>SUM(R358:R363)</f>
        <v>566202</v>
      </c>
      <c r="S357" s="16">
        <f>SUM(S358:S363)</f>
        <v>509210.13</v>
      </c>
      <c r="T357" s="21">
        <f t="shared" si="14"/>
        <v>89.934357349497176</v>
      </c>
    </row>
    <row r="358" spans="1:23" ht="12.75" customHeight="1" x14ac:dyDescent="0.2">
      <c r="A358" s="22">
        <v>637005</v>
      </c>
      <c r="B358" s="34" t="s">
        <v>338</v>
      </c>
      <c r="C358" s="30">
        <v>600</v>
      </c>
      <c r="D358" s="13"/>
      <c r="E358" s="35">
        <v>600</v>
      </c>
      <c r="F358" s="25"/>
      <c r="G358" s="30">
        <v>600</v>
      </c>
      <c r="H358" s="21">
        <v>0</v>
      </c>
      <c r="I358" s="21">
        <f t="shared" si="15"/>
        <v>0</v>
      </c>
      <c r="J358" s="13"/>
      <c r="K358" s="36">
        <v>600</v>
      </c>
      <c r="L358" s="37">
        <v>396</v>
      </c>
      <c r="N358" s="30">
        <v>600</v>
      </c>
      <c r="O358" s="13"/>
      <c r="P358" s="30">
        <v>600</v>
      </c>
      <c r="Q358" s="13"/>
      <c r="R358" s="30">
        <v>600</v>
      </c>
      <c r="S358" s="21">
        <v>396</v>
      </c>
      <c r="T358" s="21">
        <f t="shared" si="14"/>
        <v>66</v>
      </c>
    </row>
    <row r="359" spans="1:23" x14ac:dyDescent="0.2">
      <c r="A359" s="22" t="s">
        <v>156</v>
      </c>
      <c r="B359" s="34" t="s">
        <v>339</v>
      </c>
      <c r="C359" s="30">
        <v>175400</v>
      </c>
      <c r="D359" s="59">
        <v>-4400</v>
      </c>
      <c r="E359" s="35">
        <f>D359+C359</f>
        <v>171000</v>
      </c>
      <c r="F359" s="56">
        <v>-4000</v>
      </c>
      <c r="G359" s="30">
        <f>F359+E359</f>
        <v>167000</v>
      </c>
      <c r="H359" s="21">
        <v>86324</v>
      </c>
      <c r="I359" s="21">
        <f t="shared" si="15"/>
        <v>51.691017964071861</v>
      </c>
      <c r="J359" s="13"/>
      <c r="K359" s="36">
        <v>167000</v>
      </c>
      <c r="L359" s="24">
        <v>126653</v>
      </c>
      <c r="N359" s="30">
        <v>167000</v>
      </c>
      <c r="O359" s="25"/>
      <c r="P359" s="30">
        <v>167000</v>
      </c>
      <c r="Q359" s="13"/>
      <c r="R359" s="30">
        <v>167000</v>
      </c>
      <c r="S359" s="21">
        <v>110328</v>
      </c>
      <c r="T359" s="21">
        <f t="shared" si="14"/>
        <v>66.06467065868263</v>
      </c>
    </row>
    <row r="360" spans="1:23" x14ac:dyDescent="0.2">
      <c r="A360" s="22" t="s">
        <v>156</v>
      </c>
      <c r="B360" s="34" t="s">
        <v>75</v>
      </c>
      <c r="C360" s="30">
        <v>255360</v>
      </c>
      <c r="D360" s="13"/>
      <c r="E360" s="35">
        <v>255360</v>
      </c>
      <c r="F360" s="25"/>
      <c r="G360" s="30">
        <v>255360</v>
      </c>
      <c r="H360" s="21">
        <v>127680</v>
      </c>
      <c r="I360" s="21">
        <f t="shared" si="15"/>
        <v>50</v>
      </c>
      <c r="J360" s="25"/>
      <c r="K360" s="36">
        <f>J360+G360</f>
        <v>255360</v>
      </c>
      <c r="L360" s="24">
        <v>191520</v>
      </c>
      <c r="N360" s="30">
        <f>K360</f>
        <v>255360</v>
      </c>
      <c r="O360" s="25">
        <v>-40204</v>
      </c>
      <c r="P360" s="30">
        <f>N360+O360</f>
        <v>215156</v>
      </c>
      <c r="Q360" s="57"/>
      <c r="R360" s="30">
        <f>P360+Q360</f>
        <v>215156</v>
      </c>
      <c r="S360" s="21">
        <v>215520</v>
      </c>
      <c r="T360" s="21">
        <f t="shared" si="14"/>
        <v>100.16917957203147</v>
      </c>
    </row>
    <row r="361" spans="1:23" x14ac:dyDescent="0.2">
      <c r="A361" s="22" t="s">
        <v>156</v>
      </c>
      <c r="B361" s="34" t="s">
        <v>340</v>
      </c>
      <c r="C361" s="30"/>
      <c r="D361" s="13"/>
      <c r="E361" s="35"/>
      <c r="F361" s="25"/>
      <c r="G361" s="30"/>
      <c r="H361" s="21"/>
      <c r="I361" s="21"/>
      <c r="J361" s="25">
        <v>2997</v>
      </c>
      <c r="K361" s="36">
        <v>2997</v>
      </c>
      <c r="L361" s="24">
        <v>2997</v>
      </c>
      <c r="N361" s="40">
        <f>K361</f>
        <v>2997</v>
      </c>
      <c r="O361" s="25"/>
      <c r="P361" s="40">
        <f>N361</f>
        <v>2997</v>
      </c>
      <c r="Q361" s="13"/>
      <c r="R361" s="40">
        <f>P361</f>
        <v>2997</v>
      </c>
      <c r="S361" s="21">
        <v>2997</v>
      </c>
      <c r="T361" s="21">
        <f t="shared" si="14"/>
        <v>100</v>
      </c>
    </row>
    <row r="362" spans="1:23" x14ac:dyDescent="0.2">
      <c r="A362" s="22" t="s">
        <v>203</v>
      </c>
      <c r="B362" s="34" t="s">
        <v>341</v>
      </c>
      <c r="C362" s="30"/>
      <c r="D362" s="13"/>
      <c r="E362" s="35"/>
      <c r="F362" s="56">
        <v>140129</v>
      </c>
      <c r="G362" s="30">
        <v>140129</v>
      </c>
      <c r="H362" s="42">
        <v>140129.13</v>
      </c>
      <c r="I362" s="21">
        <f t="shared" si="15"/>
        <v>100.00009277166041</v>
      </c>
      <c r="J362" s="13"/>
      <c r="K362" s="36">
        <v>140129</v>
      </c>
      <c r="L362" s="24">
        <v>140129.13</v>
      </c>
      <c r="N362" s="40">
        <f>K362</f>
        <v>140129</v>
      </c>
      <c r="O362" s="25"/>
      <c r="P362" s="40">
        <f>N362</f>
        <v>140129</v>
      </c>
      <c r="Q362" s="13"/>
      <c r="R362" s="40">
        <f>P362</f>
        <v>140129</v>
      </c>
      <c r="S362" s="13">
        <v>140129.13</v>
      </c>
      <c r="T362" s="21">
        <f t="shared" si="14"/>
        <v>100.00009277166041</v>
      </c>
    </row>
    <row r="363" spans="1:23" x14ac:dyDescent="0.2">
      <c r="A363" s="22" t="s">
        <v>342</v>
      </c>
      <c r="B363" s="34" t="s">
        <v>343</v>
      </c>
      <c r="C363" s="30"/>
      <c r="D363" s="13"/>
      <c r="E363" s="35"/>
      <c r="F363" s="56"/>
      <c r="G363" s="139"/>
      <c r="H363" s="42">
        <v>13320</v>
      </c>
      <c r="I363" s="21">
        <v>0</v>
      </c>
      <c r="J363" s="25">
        <v>40320</v>
      </c>
      <c r="K363" s="36">
        <v>40320</v>
      </c>
      <c r="L363" s="37">
        <v>26880</v>
      </c>
      <c r="N363" s="40">
        <f>K363</f>
        <v>40320</v>
      </c>
      <c r="O363" s="25"/>
      <c r="P363" s="40">
        <f>N363</f>
        <v>40320</v>
      </c>
      <c r="Q363" s="13"/>
      <c r="R363" s="40">
        <f>P363</f>
        <v>40320</v>
      </c>
      <c r="S363" s="21">
        <v>39840</v>
      </c>
      <c r="T363" s="21">
        <f t="shared" si="14"/>
        <v>98.80952380952381</v>
      </c>
    </row>
    <row r="364" spans="1:23" x14ac:dyDescent="0.2">
      <c r="A364" s="22"/>
      <c r="B364" s="34"/>
      <c r="C364" s="31"/>
      <c r="D364" s="13"/>
      <c r="E364" s="32"/>
      <c r="G364" s="31"/>
      <c r="H364" s="21"/>
      <c r="I364" s="21"/>
      <c r="J364" s="13"/>
      <c r="K364" s="33"/>
      <c r="L364" s="24"/>
      <c r="O364" s="25"/>
      <c r="Q364" s="13"/>
      <c r="S364" s="13"/>
      <c r="T364" s="21"/>
      <c r="V364" s="67"/>
    </row>
    <row r="365" spans="1:23" x14ac:dyDescent="0.2">
      <c r="A365" s="97" t="s">
        <v>344</v>
      </c>
      <c r="B365" s="69" t="s">
        <v>345</v>
      </c>
      <c r="C365" s="31">
        <f>SUM(C366:C367)</f>
        <v>2000</v>
      </c>
      <c r="D365" s="13"/>
      <c r="E365" s="32">
        <f>SUM(E366:E367)</f>
        <v>2000</v>
      </c>
      <c r="G365" s="31">
        <f>SUM(G366:G367)</f>
        <v>2000</v>
      </c>
      <c r="H365" s="18">
        <f>SUM(H366:H367)</f>
        <v>711.52</v>
      </c>
      <c r="I365" s="21">
        <f t="shared" si="15"/>
        <v>35.575999999999993</v>
      </c>
      <c r="J365" s="13"/>
      <c r="K365" s="33">
        <f>SUM(K366:K367)</f>
        <v>2000</v>
      </c>
      <c r="L365" s="17">
        <f>SUM(L366:L367)</f>
        <v>1181.3600000000001</v>
      </c>
      <c r="N365" s="31">
        <f>SUM(N366:N367)</f>
        <v>2000</v>
      </c>
      <c r="O365" s="25"/>
      <c r="P365" s="31">
        <f>SUM(P366:P367)</f>
        <v>2411</v>
      </c>
      <c r="Q365" s="13"/>
      <c r="R365" s="31">
        <f>SUM(R366:R367)</f>
        <v>2411</v>
      </c>
      <c r="S365" s="18">
        <f>SUM(S366:S367)</f>
        <v>1581.2</v>
      </c>
      <c r="T365" s="21">
        <f t="shared" si="14"/>
        <v>65.582745748652016</v>
      </c>
    </row>
    <row r="366" spans="1:23" x14ac:dyDescent="0.2">
      <c r="A366" s="50">
        <v>642026</v>
      </c>
      <c r="B366" s="51" t="s">
        <v>346</v>
      </c>
      <c r="C366" s="30">
        <v>1000</v>
      </c>
      <c r="D366" s="13"/>
      <c r="E366" s="35">
        <v>1000</v>
      </c>
      <c r="G366" s="30">
        <v>1000</v>
      </c>
      <c r="H366" s="21">
        <v>611.52</v>
      </c>
      <c r="I366" s="21">
        <f t="shared" si="15"/>
        <v>61.151999999999994</v>
      </c>
      <c r="J366" s="13"/>
      <c r="K366" s="36">
        <v>1000</v>
      </c>
      <c r="L366" s="24">
        <v>1011.36</v>
      </c>
      <c r="N366" s="30">
        <v>1000</v>
      </c>
      <c r="O366" s="25">
        <v>411</v>
      </c>
      <c r="P366" s="30">
        <f>N366+O366</f>
        <v>1411</v>
      </c>
      <c r="Q366" s="57"/>
      <c r="R366" s="30">
        <f>P366+Q366</f>
        <v>1411</v>
      </c>
      <c r="S366" s="21">
        <v>1411.2</v>
      </c>
      <c r="T366" s="21">
        <f t="shared" si="14"/>
        <v>100.01417434443658</v>
      </c>
      <c r="V366" s="67"/>
    </row>
    <row r="367" spans="1:23" x14ac:dyDescent="0.2">
      <c r="A367" s="50" t="s">
        <v>156</v>
      </c>
      <c r="B367" s="51" t="s">
        <v>347</v>
      </c>
      <c r="C367" s="30">
        <v>1000</v>
      </c>
      <c r="D367" s="13"/>
      <c r="E367" s="35">
        <v>1000</v>
      </c>
      <c r="G367" s="30">
        <v>1000</v>
      </c>
      <c r="H367" s="21">
        <v>100</v>
      </c>
      <c r="I367" s="21">
        <f t="shared" si="15"/>
        <v>10</v>
      </c>
      <c r="J367" s="13"/>
      <c r="K367" s="36">
        <v>1000</v>
      </c>
      <c r="L367" s="37">
        <v>170</v>
      </c>
      <c r="N367" s="30">
        <v>1000</v>
      </c>
      <c r="O367" s="13"/>
      <c r="P367" s="30">
        <v>1000</v>
      </c>
      <c r="Q367" s="13"/>
      <c r="R367" s="30">
        <v>1000</v>
      </c>
      <c r="S367" s="21">
        <v>170</v>
      </c>
      <c r="T367" s="21">
        <f t="shared" si="14"/>
        <v>17</v>
      </c>
    </row>
    <row r="368" spans="1:23" x14ac:dyDescent="0.2">
      <c r="A368" s="50"/>
      <c r="B368" s="51"/>
      <c r="C368" s="30"/>
      <c r="D368" s="13"/>
      <c r="E368" s="35"/>
      <c r="G368" s="30"/>
      <c r="H368" s="21"/>
      <c r="I368" s="21"/>
      <c r="J368" s="13"/>
      <c r="K368" s="36"/>
      <c r="L368" s="24"/>
      <c r="O368" s="13"/>
      <c r="Q368" s="13"/>
      <c r="S368" s="13"/>
      <c r="T368" s="21"/>
    </row>
    <row r="369" spans="1:23" ht="20.25" customHeight="1" x14ac:dyDescent="0.2">
      <c r="A369" s="14" t="s">
        <v>348</v>
      </c>
      <c r="B369" s="15" t="s">
        <v>349</v>
      </c>
      <c r="C369" s="31">
        <f>SUM(C370:C375)</f>
        <v>12920</v>
      </c>
      <c r="D369" s="13"/>
      <c r="E369" s="32">
        <f>SUM(E370:E375)</f>
        <v>12920</v>
      </c>
      <c r="G369" s="31">
        <f>SUM(G370:G375)</f>
        <v>12920</v>
      </c>
      <c r="H369" s="18">
        <f>SUM(H370:H375)</f>
        <v>4359.4500000000007</v>
      </c>
      <c r="I369" s="21">
        <f t="shared" si="15"/>
        <v>33.74187306501549</v>
      </c>
      <c r="J369" s="13"/>
      <c r="K369" s="33">
        <f>SUM(K370:K375)</f>
        <v>11920</v>
      </c>
      <c r="L369" s="17">
        <f>SUM(L370:L375)</f>
        <v>5633.55</v>
      </c>
      <c r="N369" s="55">
        <f>SUM(N370:N375)</f>
        <v>11920</v>
      </c>
      <c r="O369" s="13"/>
      <c r="P369" s="55">
        <f>SUM(P370:P375)</f>
        <v>11920</v>
      </c>
      <c r="Q369" s="13"/>
      <c r="R369" s="55">
        <f>SUM(R370:R376)</f>
        <v>10098</v>
      </c>
      <c r="S369" s="16">
        <f>SUM(S370:S376)</f>
        <v>8381.0600000000013</v>
      </c>
      <c r="T369" s="21">
        <f t="shared" si="14"/>
        <v>82.99722717369778</v>
      </c>
    </row>
    <row r="370" spans="1:23" x14ac:dyDescent="0.2">
      <c r="A370" s="22">
        <v>637005</v>
      </c>
      <c r="B370" s="34" t="s">
        <v>350</v>
      </c>
      <c r="C370" s="30">
        <v>3000</v>
      </c>
      <c r="D370" s="13"/>
      <c r="E370" s="35">
        <v>3000</v>
      </c>
      <c r="G370" s="30">
        <v>3000</v>
      </c>
      <c r="H370" s="21">
        <v>0</v>
      </c>
      <c r="I370" s="21">
        <f t="shared" si="15"/>
        <v>0</v>
      </c>
      <c r="J370" s="25">
        <v>-1000</v>
      </c>
      <c r="K370" s="36">
        <f>J370+G370</f>
        <v>2000</v>
      </c>
      <c r="L370" s="24">
        <v>0</v>
      </c>
      <c r="N370" s="40">
        <f>K370</f>
        <v>2000</v>
      </c>
      <c r="O370" s="25"/>
      <c r="P370" s="40">
        <f>N370</f>
        <v>2000</v>
      </c>
      <c r="Q370" s="25"/>
      <c r="R370" s="40">
        <f>P370</f>
        <v>2000</v>
      </c>
      <c r="S370" s="13">
        <v>0</v>
      </c>
      <c r="T370" s="21">
        <f t="shared" si="14"/>
        <v>0</v>
      </c>
      <c r="W370" s="58"/>
    </row>
    <row r="371" spans="1:23" ht="14.45" customHeight="1" x14ac:dyDescent="0.2">
      <c r="A371" s="22">
        <v>637014</v>
      </c>
      <c r="B371" s="34" t="s">
        <v>351</v>
      </c>
      <c r="C371" s="30">
        <v>3600</v>
      </c>
      <c r="D371" s="13"/>
      <c r="E371" s="35">
        <v>3600</v>
      </c>
      <c r="G371" s="30">
        <v>3600</v>
      </c>
      <c r="H371" s="21">
        <v>1891.05</v>
      </c>
      <c r="I371" s="21">
        <f t="shared" si="15"/>
        <v>52.529166666666661</v>
      </c>
      <c r="J371" s="13"/>
      <c r="K371" s="36">
        <v>3600</v>
      </c>
      <c r="L371" s="24">
        <v>2376.5500000000002</v>
      </c>
      <c r="N371" s="30">
        <v>3600</v>
      </c>
      <c r="O371" s="25"/>
      <c r="P371" s="30">
        <f>N371+O371</f>
        <v>3600</v>
      </c>
      <c r="Q371" s="25">
        <v>-140</v>
      </c>
      <c r="R371" s="30">
        <f>P371+Q371</f>
        <v>3460</v>
      </c>
      <c r="S371" s="13">
        <v>3760.26</v>
      </c>
      <c r="T371" s="21">
        <f t="shared" si="14"/>
        <v>108.67803468208092</v>
      </c>
    </row>
    <row r="372" spans="1:23" ht="15.75" customHeight="1" x14ac:dyDescent="0.2">
      <c r="A372" s="22">
        <v>637014</v>
      </c>
      <c r="B372" s="34" t="s">
        <v>352</v>
      </c>
      <c r="C372" s="30">
        <v>2200</v>
      </c>
      <c r="D372" s="13"/>
      <c r="E372" s="35">
        <v>2200</v>
      </c>
      <c r="G372" s="30">
        <v>2200</v>
      </c>
      <c r="H372" s="21">
        <v>811</v>
      </c>
      <c r="I372" s="21">
        <f t="shared" si="15"/>
        <v>36.863636363636367</v>
      </c>
      <c r="J372" s="13"/>
      <c r="K372" s="36">
        <v>2200</v>
      </c>
      <c r="L372" s="37">
        <v>1013</v>
      </c>
      <c r="N372" s="30">
        <v>2200</v>
      </c>
      <c r="O372" s="25"/>
      <c r="P372" s="30">
        <f>N372+O372</f>
        <v>2200</v>
      </c>
      <c r="Q372" s="25">
        <v>-1025</v>
      </c>
      <c r="R372" s="30">
        <f>P372+Q372</f>
        <v>1175</v>
      </c>
      <c r="S372" s="21">
        <v>1175</v>
      </c>
      <c r="T372" s="21">
        <f t="shared" si="14"/>
        <v>100</v>
      </c>
    </row>
    <row r="373" spans="1:23" x14ac:dyDescent="0.2">
      <c r="A373" s="22">
        <v>637014</v>
      </c>
      <c r="B373" s="34" t="s">
        <v>353</v>
      </c>
      <c r="C373" s="30">
        <v>3200</v>
      </c>
      <c r="D373" s="13"/>
      <c r="E373" s="35">
        <v>3200</v>
      </c>
      <c r="G373" s="30">
        <v>3200</v>
      </c>
      <c r="H373" s="21">
        <v>1259</v>
      </c>
      <c r="I373" s="21">
        <f t="shared" si="15"/>
        <v>39.34375</v>
      </c>
      <c r="J373" s="13"/>
      <c r="K373" s="36">
        <v>3200</v>
      </c>
      <c r="L373" s="24">
        <v>1580</v>
      </c>
      <c r="N373" s="30">
        <v>3200</v>
      </c>
      <c r="O373" s="25"/>
      <c r="P373" s="30">
        <f>N373+O373</f>
        <v>3200</v>
      </c>
      <c r="Q373" s="25">
        <v>-927</v>
      </c>
      <c r="R373" s="30">
        <f>P373+Q373</f>
        <v>2273</v>
      </c>
      <c r="S373" s="21">
        <v>2273</v>
      </c>
      <c r="T373" s="21">
        <f t="shared" si="14"/>
        <v>100</v>
      </c>
    </row>
    <row r="374" spans="1:23" x14ac:dyDescent="0.2">
      <c r="A374" s="22">
        <v>633009</v>
      </c>
      <c r="B374" s="34" t="s">
        <v>354</v>
      </c>
      <c r="C374" s="30">
        <v>130</v>
      </c>
      <c r="D374" s="13"/>
      <c r="E374" s="35">
        <v>130</v>
      </c>
      <c r="G374" s="30">
        <v>130</v>
      </c>
      <c r="H374" s="21">
        <v>49.8</v>
      </c>
      <c r="I374" s="21">
        <f t="shared" si="15"/>
        <v>38.307692307692307</v>
      </c>
      <c r="J374" s="13"/>
      <c r="K374" s="36">
        <v>130</v>
      </c>
      <c r="L374" s="24">
        <v>49.8</v>
      </c>
      <c r="N374" s="30">
        <v>130</v>
      </c>
      <c r="O374" s="25"/>
      <c r="P374" s="30">
        <f>N374+O374</f>
        <v>130</v>
      </c>
      <c r="Q374" s="25">
        <v>-14</v>
      </c>
      <c r="R374" s="30">
        <f>P374+Q374</f>
        <v>116</v>
      </c>
      <c r="S374" s="13">
        <v>99.6</v>
      </c>
      <c r="T374" s="21">
        <f t="shared" si="14"/>
        <v>85.862068965517238</v>
      </c>
    </row>
    <row r="375" spans="1:23" x14ac:dyDescent="0.2">
      <c r="A375" s="22">
        <v>642026</v>
      </c>
      <c r="B375" s="34" t="s">
        <v>355</v>
      </c>
      <c r="C375" s="30">
        <v>790</v>
      </c>
      <c r="D375" s="13"/>
      <c r="E375" s="35">
        <v>790</v>
      </c>
      <c r="G375" s="30">
        <v>790</v>
      </c>
      <c r="H375" s="21">
        <v>348.6</v>
      </c>
      <c r="I375" s="21">
        <f t="shared" si="15"/>
        <v>44.126582278481017</v>
      </c>
      <c r="J375" s="13"/>
      <c r="K375" s="36">
        <v>790</v>
      </c>
      <c r="L375" s="24">
        <v>614.20000000000005</v>
      </c>
      <c r="N375" s="30">
        <v>790</v>
      </c>
      <c r="O375" s="25"/>
      <c r="P375" s="30">
        <f>N375+O375</f>
        <v>790</v>
      </c>
      <c r="Q375" s="25">
        <v>-175</v>
      </c>
      <c r="R375" s="30">
        <f>P375+Q375</f>
        <v>615</v>
      </c>
      <c r="S375" s="13">
        <v>614.20000000000005</v>
      </c>
      <c r="T375" s="21">
        <f t="shared" si="14"/>
        <v>99.869918699186996</v>
      </c>
    </row>
    <row r="376" spans="1:23" x14ac:dyDescent="0.2">
      <c r="A376" s="22">
        <v>637037</v>
      </c>
      <c r="B376" s="34" t="s">
        <v>356</v>
      </c>
      <c r="C376" s="30"/>
      <c r="D376" s="13"/>
      <c r="E376" s="35"/>
      <c r="G376" s="30"/>
      <c r="H376" s="21"/>
      <c r="I376" s="21"/>
      <c r="J376" s="13"/>
      <c r="K376" s="36"/>
      <c r="L376" s="24"/>
      <c r="N376" s="30"/>
      <c r="O376" s="25"/>
      <c r="P376" s="30">
        <f>O376</f>
        <v>0</v>
      </c>
      <c r="Q376" s="25">
        <v>459</v>
      </c>
      <c r="R376" s="30">
        <f>Q376</f>
        <v>459</v>
      </c>
      <c r="S376" s="21">
        <v>459</v>
      </c>
      <c r="T376" s="21">
        <f t="shared" si="14"/>
        <v>100</v>
      </c>
    </row>
    <row r="377" spans="1:23" x14ac:dyDescent="0.2">
      <c r="A377" s="28"/>
      <c r="B377" s="23"/>
      <c r="C377" s="30"/>
      <c r="D377" s="13"/>
      <c r="E377" s="35"/>
      <c r="G377" s="30"/>
      <c r="H377" s="21"/>
      <c r="I377" s="21"/>
      <c r="J377" s="13"/>
      <c r="K377" s="36"/>
      <c r="L377" s="37"/>
      <c r="O377" s="25"/>
      <c r="Q377" s="25"/>
      <c r="S377" s="13"/>
      <c r="T377" s="21"/>
    </row>
    <row r="378" spans="1:23" x14ac:dyDescent="0.2">
      <c r="A378" s="14"/>
      <c r="B378" s="15" t="s">
        <v>357</v>
      </c>
      <c r="C378" s="31">
        <f>C99+C162+C167+C170+C176+C181+C184+C187+C198+C200+C205+C212+C215+C221+C241+C248+C253+C259+C264+C267+C291+C302+C336+C340+C345+C348+C357+C365+C369+C353</f>
        <v>5169159</v>
      </c>
      <c r="D378" s="13"/>
      <c r="E378" s="32">
        <f>E99+E162+E167+E170+E176+E181+E184+E187+E198+E200+E205+E212+E215+E221+E241+E248+E253+E259+E264+E267+E291+E302+E336+E340+E345+E348+E357+E365+E369+E353</f>
        <v>5287261</v>
      </c>
      <c r="G378" s="31">
        <f>G99+G162+G167+G170+G176+G181+G184+G187+G198+G200+G205+G212+G215+G221+G241+G248+G253+G259+G264+G267+G291+G302+G336+G340+G345+G348+G357+G365+G369+G353</f>
        <v>5470334</v>
      </c>
      <c r="H378" s="140">
        <f>H99+H162+H167+H170+H176+H181+H184+H187+H198+H200+H205+H212+H215+H221+H241+H248+H253+H259+H264+H267+H291+H302+H336+H340+H345+H348+H353+H357+H365+H369</f>
        <v>2636322.1799999997</v>
      </c>
      <c r="I378" s="21">
        <f t="shared" si="15"/>
        <v>48.193075230872552</v>
      </c>
      <c r="J378" s="13">
        <f>J338+J334+J280+J242+J225</f>
        <v>-44000</v>
      </c>
      <c r="K378" s="33">
        <f>K99+K162+K167+K170+K176+K181+K184+K187+K198+K200+K205+K212+K215+K221+K241+K248+K253+K259+K264+K267+K291+K302+K336+K340+K345+K348+K357+K365+K369+K353</f>
        <v>5400105.5199999996</v>
      </c>
      <c r="L378" s="37">
        <f>L99+L162+L167+L170+L176+L181+L184+L187+L198+L200+L205+L212+L215+L221+L241+L248+L253+L259+L264+L267+L291+L302+L336+L340+L345+L348+L353+L357+L365+L369</f>
        <v>3869733.0399999996</v>
      </c>
      <c r="N378" s="55">
        <f>N369+N365+N357+N353+N348+N345+N340+N336+N302+N291+N267+N264+N259+N253+N248+N241+N221+N215+N212+N205+N200+N198+N187+N184+N181+N176+N170+N167+N162+N99</f>
        <v>5501124.5199999996</v>
      </c>
      <c r="O378" s="13"/>
      <c r="P378" s="55">
        <f>P369+P365+P357+P353+P348+P345+P340+P336+P302+P291+P267+P264+P259+P253+P248+P241+P221+P215+P212+P205+P200+P198+P187+P184+P181+P176+P170+P167+P162+P99</f>
        <v>5465487.5199999996</v>
      </c>
      <c r="Q378" s="13"/>
      <c r="R378" s="55">
        <f>R369+R365+R357+R353+R348+R345+R340+R336+R302+R291+R267+R264+R259+R253+R248+R241+R221+R215+R212+R205+R200+R198+R187+R184+R181+R176+R170+R167+R162+R99</f>
        <v>5494651.5199999996</v>
      </c>
      <c r="S378" s="18">
        <f>S369+S365+S357+S353+S348+S345+S340+S336+S302+S291+S267+S264+S259+S253+S248+S241+S221+S215+S212+S205+S200+S198+S187+S184+S181+S176+S170+S167+S162+S99</f>
        <v>5173780.83</v>
      </c>
      <c r="T378" s="21">
        <f t="shared" si="14"/>
        <v>94.160308641374954</v>
      </c>
      <c r="W378" s="141"/>
    </row>
    <row r="379" spans="1:23" x14ac:dyDescent="0.2">
      <c r="A379" s="142"/>
      <c r="B379" s="143"/>
      <c r="D379" s="13"/>
      <c r="E379" s="24"/>
      <c r="G379" s="13"/>
      <c r="H379" s="21"/>
      <c r="I379" s="21"/>
      <c r="J379" s="13"/>
      <c r="K379" s="26"/>
      <c r="L379" s="24"/>
      <c r="O379" s="13"/>
      <c r="Q379" s="13"/>
      <c r="S379" s="13"/>
      <c r="T379" s="21"/>
    </row>
    <row r="380" spans="1:23" x14ac:dyDescent="0.2">
      <c r="A380" s="77" t="s">
        <v>358</v>
      </c>
      <c r="B380" s="15"/>
      <c r="D380" s="13"/>
      <c r="E380" s="24"/>
      <c r="G380" s="13"/>
      <c r="H380" s="21"/>
      <c r="I380" s="21"/>
      <c r="J380" s="13"/>
      <c r="K380" s="26"/>
      <c r="L380" s="24"/>
      <c r="O380" s="13"/>
      <c r="Q380" s="13"/>
      <c r="S380" s="13"/>
      <c r="T380" s="21"/>
    </row>
    <row r="381" spans="1:23" x14ac:dyDescent="0.2">
      <c r="A381" s="22"/>
      <c r="B381" s="34"/>
      <c r="D381" s="13"/>
      <c r="E381" s="24"/>
      <c r="G381" s="13"/>
      <c r="H381" s="21"/>
      <c r="I381" s="21"/>
      <c r="J381" s="13"/>
      <c r="K381" s="26"/>
      <c r="L381" s="24"/>
      <c r="N381" s="21"/>
      <c r="O381" s="13"/>
      <c r="P381" s="21"/>
      <c r="Q381" s="13"/>
      <c r="R381" s="21"/>
      <c r="S381" s="13"/>
      <c r="T381" s="21"/>
      <c r="W381" s="67"/>
    </row>
    <row r="382" spans="1:23" x14ac:dyDescent="0.2">
      <c r="A382" s="43" t="s">
        <v>94</v>
      </c>
      <c r="B382" s="15" t="s">
        <v>359</v>
      </c>
      <c r="C382" s="16">
        <f>SUM(C383)</f>
        <v>9000</v>
      </c>
      <c r="D382" s="13"/>
      <c r="E382" s="17">
        <f>SUM(E383)</f>
        <v>9000</v>
      </c>
      <c r="G382" s="16">
        <f>SUM(G383)</f>
        <v>9000</v>
      </c>
      <c r="H382" s="18">
        <f>SUM(H383)</f>
        <v>0</v>
      </c>
      <c r="I382" s="21">
        <f t="shared" si="15"/>
        <v>0</v>
      </c>
      <c r="J382" s="40"/>
      <c r="K382" s="19">
        <f>SUM(K383)</f>
        <v>2000</v>
      </c>
      <c r="L382" s="17">
        <f>SUM(L383)</f>
        <v>0</v>
      </c>
      <c r="N382" s="55">
        <f>SUM(N383)</f>
        <v>2000</v>
      </c>
      <c r="O382" s="13"/>
      <c r="P382" s="55">
        <f>SUM(P383)</f>
        <v>2000</v>
      </c>
      <c r="Q382" s="13"/>
      <c r="R382" s="55">
        <f>SUM(R383)</f>
        <v>2000</v>
      </c>
      <c r="S382" s="16">
        <f>SUM(S383)</f>
        <v>0</v>
      </c>
      <c r="T382" s="21">
        <f t="shared" si="14"/>
        <v>0</v>
      </c>
      <c r="U382" s="58"/>
    </row>
    <row r="383" spans="1:23" x14ac:dyDescent="0.2">
      <c r="A383" s="28" t="s">
        <v>360</v>
      </c>
      <c r="B383" s="34" t="s">
        <v>361</v>
      </c>
      <c r="C383" s="41">
        <v>9000</v>
      </c>
      <c r="D383" s="13"/>
      <c r="E383" s="74">
        <v>9000</v>
      </c>
      <c r="G383" s="41">
        <v>9000</v>
      </c>
      <c r="H383" s="21">
        <v>0</v>
      </c>
      <c r="I383" s="21">
        <f t="shared" si="15"/>
        <v>0</v>
      </c>
      <c r="J383" s="25">
        <v>-7000</v>
      </c>
      <c r="K383" s="71">
        <f>J383+G383</f>
        <v>2000</v>
      </c>
      <c r="L383" s="24">
        <v>0</v>
      </c>
      <c r="N383" s="40">
        <f>K383</f>
        <v>2000</v>
      </c>
      <c r="O383" s="13"/>
      <c r="P383" s="40">
        <f>N383</f>
        <v>2000</v>
      </c>
      <c r="Q383" s="13"/>
      <c r="R383" s="40">
        <f>P383</f>
        <v>2000</v>
      </c>
      <c r="S383" s="13">
        <v>0</v>
      </c>
      <c r="T383" s="21">
        <f t="shared" si="14"/>
        <v>0</v>
      </c>
    </row>
    <row r="384" spans="1:23" x14ac:dyDescent="0.2">
      <c r="A384" s="144"/>
      <c r="B384" s="51"/>
      <c r="D384" s="13"/>
      <c r="E384" s="24"/>
      <c r="G384" s="13"/>
      <c r="H384" s="21"/>
      <c r="I384" s="21"/>
      <c r="J384" s="13"/>
      <c r="K384" s="26"/>
      <c r="L384" s="24"/>
      <c r="O384" s="13"/>
      <c r="Q384" s="13"/>
      <c r="S384" s="13"/>
      <c r="T384" s="21"/>
      <c r="W384" s="67"/>
    </row>
    <row r="385" spans="1:22" ht="14.25" customHeight="1" x14ac:dyDescent="0.2">
      <c r="A385" s="94" t="s">
        <v>362</v>
      </c>
      <c r="B385" s="15" t="s">
        <v>363</v>
      </c>
      <c r="C385" s="16">
        <f>SUM(C386:C390)</f>
        <v>400000</v>
      </c>
      <c r="D385" s="13"/>
      <c r="E385" s="17">
        <f>SUM(E386:E390)</f>
        <v>400000</v>
      </c>
      <c r="G385" s="16">
        <f>SUM(G386:G391)</f>
        <v>468500</v>
      </c>
      <c r="H385" s="18">
        <f>SUM(H386:H391)</f>
        <v>87238.69</v>
      </c>
      <c r="I385" s="21">
        <f t="shared" si="15"/>
        <v>18.620851654215581</v>
      </c>
      <c r="J385" s="13"/>
      <c r="K385" s="19">
        <f>SUM(K386:K391)</f>
        <v>211000</v>
      </c>
      <c r="L385" s="17">
        <f>SUM(L386:L394)</f>
        <v>87238.69</v>
      </c>
      <c r="N385" s="16">
        <f>SUM(N386:N391)</f>
        <v>211000</v>
      </c>
      <c r="O385" s="13"/>
      <c r="P385" s="16">
        <f>SUM(P386:P391)</f>
        <v>211000</v>
      </c>
      <c r="Q385" s="13"/>
      <c r="R385" s="16">
        <f>SUM(R386:R391)</f>
        <v>211000</v>
      </c>
      <c r="S385" s="16">
        <f>SUM(S386:S391)</f>
        <v>128314.96</v>
      </c>
      <c r="T385" s="21">
        <f t="shared" si="14"/>
        <v>60.812777251184833</v>
      </c>
    </row>
    <row r="386" spans="1:22" ht="14.25" customHeight="1" x14ac:dyDescent="0.2">
      <c r="A386" s="145" t="s">
        <v>360</v>
      </c>
      <c r="B386" s="23" t="s">
        <v>364</v>
      </c>
      <c r="C386" s="13">
        <v>200000</v>
      </c>
      <c r="D386" s="13"/>
      <c r="E386" s="24">
        <v>200000</v>
      </c>
      <c r="G386" s="13">
        <v>200000</v>
      </c>
      <c r="H386" s="21">
        <v>536.65</v>
      </c>
      <c r="I386" s="21">
        <f t="shared" si="15"/>
        <v>0.26832499999999998</v>
      </c>
      <c r="J386" s="25">
        <v>-190000</v>
      </c>
      <c r="K386" s="26">
        <f>G386+J386</f>
        <v>10000</v>
      </c>
      <c r="L386" s="24">
        <v>536.65</v>
      </c>
      <c r="N386" s="13">
        <f t="shared" ref="N386:N391" si="16">K386</f>
        <v>10000</v>
      </c>
      <c r="O386" s="13"/>
      <c r="P386" s="13">
        <f t="shared" ref="P386:P391" si="17">N386</f>
        <v>10000</v>
      </c>
      <c r="Q386" s="13"/>
      <c r="R386" s="13">
        <f t="shared" ref="R386:R391" si="18">P386</f>
        <v>10000</v>
      </c>
      <c r="S386" s="13">
        <v>536.65</v>
      </c>
      <c r="T386" s="21">
        <f t="shared" si="14"/>
        <v>5.3664999999999994</v>
      </c>
    </row>
    <row r="387" spans="1:22" ht="14.25" customHeight="1" x14ac:dyDescent="0.2">
      <c r="A387" s="22" t="s">
        <v>360</v>
      </c>
      <c r="B387" s="34" t="s">
        <v>365</v>
      </c>
      <c r="C387" s="146">
        <v>140000</v>
      </c>
      <c r="D387" s="59">
        <v>-70000</v>
      </c>
      <c r="E387" s="24">
        <v>70000</v>
      </c>
      <c r="G387" s="13">
        <v>70000</v>
      </c>
      <c r="H387" s="21">
        <v>6505.66</v>
      </c>
      <c r="I387" s="21">
        <f t="shared" si="15"/>
        <v>9.2937999999999992</v>
      </c>
      <c r="J387" s="25">
        <v>-45500</v>
      </c>
      <c r="K387" s="26">
        <f>G387+J387</f>
        <v>24500</v>
      </c>
      <c r="L387" s="24">
        <v>6505.66</v>
      </c>
      <c r="N387" s="13">
        <f t="shared" si="16"/>
        <v>24500</v>
      </c>
      <c r="O387" s="13"/>
      <c r="P387" s="13">
        <f t="shared" si="17"/>
        <v>24500</v>
      </c>
      <c r="Q387" s="13"/>
      <c r="R387" s="13">
        <f t="shared" si="18"/>
        <v>24500</v>
      </c>
      <c r="S387" s="13">
        <v>6505.66</v>
      </c>
      <c r="T387" s="21">
        <f t="shared" si="14"/>
        <v>26.553714285714285</v>
      </c>
    </row>
    <row r="388" spans="1:22" ht="12.75" customHeight="1" x14ac:dyDescent="0.2">
      <c r="A388" s="147" t="s">
        <v>360</v>
      </c>
      <c r="B388" s="23" t="s">
        <v>366</v>
      </c>
      <c r="C388" s="146"/>
      <c r="D388" s="59">
        <v>25000</v>
      </c>
      <c r="E388" s="24">
        <v>25000</v>
      </c>
      <c r="G388" s="13">
        <v>25000</v>
      </c>
      <c r="H388" s="21">
        <v>0</v>
      </c>
      <c r="I388" s="21">
        <f t="shared" si="15"/>
        <v>0</v>
      </c>
      <c r="J388" s="25">
        <v>5000</v>
      </c>
      <c r="K388" s="26">
        <f>J388+G388</f>
        <v>30000</v>
      </c>
      <c r="L388" s="24">
        <v>0</v>
      </c>
      <c r="N388" s="13">
        <f t="shared" si="16"/>
        <v>30000</v>
      </c>
      <c r="O388" s="13"/>
      <c r="P388" s="13">
        <f t="shared" si="17"/>
        <v>30000</v>
      </c>
      <c r="Q388" s="13"/>
      <c r="R388" s="13">
        <f t="shared" si="18"/>
        <v>30000</v>
      </c>
      <c r="S388" s="13">
        <v>30026.74</v>
      </c>
      <c r="T388" s="21">
        <f t="shared" si="14"/>
        <v>100.08913333333334</v>
      </c>
    </row>
    <row r="389" spans="1:22" ht="12" customHeight="1" x14ac:dyDescent="0.2">
      <c r="A389" s="147" t="s">
        <v>360</v>
      </c>
      <c r="B389" s="23" t="s">
        <v>367</v>
      </c>
      <c r="C389" s="146"/>
      <c r="D389" s="59">
        <v>45000</v>
      </c>
      <c r="E389" s="24">
        <v>45000</v>
      </c>
      <c r="F389" s="25"/>
      <c r="G389" s="13">
        <v>45000</v>
      </c>
      <c r="H389" s="21">
        <v>0</v>
      </c>
      <c r="I389" s="21">
        <f t="shared" si="15"/>
        <v>0</v>
      </c>
      <c r="J389" s="13"/>
      <c r="K389" s="26">
        <v>45000</v>
      </c>
      <c r="L389" s="24">
        <v>0</v>
      </c>
      <c r="N389" s="13">
        <f t="shared" si="16"/>
        <v>45000</v>
      </c>
      <c r="O389" s="13"/>
      <c r="P389" s="13">
        <f t="shared" si="17"/>
        <v>45000</v>
      </c>
      <c r="Q389" s="13"/>
      <c r="R389" s="13">
        <f t="shared" si="18"/>
        <v>45000</v>
      </c>
      <c r="S389" s="13">
        <v>0</v>
      </c>
      <c r="T389" s="21">
        <f t="shared" si="14"/>
        <v>0</v>
      </c>
    </row>
    <row r="390" spans="1:22" ht="25.5" customHeight="1" x14ac:dyDescent="0.2">
      <c r="A390" s="145" t="s">
        <v>360</v>
      </c>
      <c r="B390" s="23" t="s">
        <v>368</v>
      </c>
      <c r="C390" s="13">
        <v>60000</v>
      </c>
      <c r="D390" s="13"/>
      <c r="E390" s="24">
        <v>60000</v>
      </c>
      <c r="F390" s="56">
        <v>48700</v>
      </c>
      <c r="G390" s="41">
        <f>F390+E390</f>
        <v>108700</v>
      </c>
      <c r="H390" s="21">
        <v>80196.38</v>
      </c>
      <c r="I390" s="21">
        <f t="shared" si="15"/>
        <v>73.777718491260359</v>
      </c>
      <c r="J390" s="25">
        <v>-27000</v>
      </c>
      <c r="K390" s="71">
        <f>J390+G390</f>
        <v>81700</v>
      </c>
      <c r="L390" s="24">
        <v>80196.38</v>
      </c>
      <c r="N390" s="13">
        <f t="shared" si="16"/>
        <v>81700</v>
      </c>
      <c r="O390" s="13"/>
      <c r="P390" s="13">
        <f t="shared" si="17"/>
        <v>81700</v>
      </c>
      <c r="Q390" s="13"/>
      <c r="R390" s="13">
        <f t="shared" si="18"/>
        <v>81700</v>
      </c>
      <c r="S390" s="13">
        <v>80196.38</v>
      </c>
      <c r="T390" s="21">
        <f t="shared" si="14"/>
        <v>98.159583843329258</v>
      </c>
      <c r="V390" s="67"/>
    </row>
    <row r="391" spans="1:22" x14ac:dyDescent="0.2">
      <c r="A391" s="145" t="s">
        <v>360</v>
      </c>
      <c r="B391" s="23" t="s">
        <v>369</v>
      </c>
      <c r="D391" s="13"/>
      <c r="E391" s="24"/>
      <c r="F391" s="56">
        <v>19800</v>
      </c>
      <c r="G391" s="41">
        <v>19800</v>
      </c>
      <c r="H391" s="21">
        <v>0</v>
      </c>
      <c r="I391" s="21">
        <f t="shared" si="15"/>
        <v>0</v>
      </c>
      <c r="J391" s="13"/>
      <c r="K391" s="71">
        <v>19800</v>
      </c>
      <c r="L391" s="24">
        <v>0</v>
      </c>
      <c r="N391" s="13">
        <f t="shared" si="16"/>
        <v>19800</v>
      </c>
      <c r="O391" s="13"/>
      <c r="P391" s="13">
        <f t="shared" si="17"/>
        <v>19800</v>
      </c>
      <c r="Q391" s="13"/>
      <c r="R391" s="13">
        <f t="shared" si="18"/>
        <v>19800</v>
      </c>
      <c r="S391" s="13">
        <v>11049.53</v>
      </c>
      <c r="T391" s="21">
        <f t="shared" si="14"/>
        <v>55.805707070707079</v>
      </c>
    </row>
    <row r="392" spans="1:22" x14ac:dyDescent="0.2">
      <c r="A392" s="145"/>
      <c r="B392" s="23"/>
      <c r="D392" s="13"/>
      <c r="E392" s="24"/>
      <c r="F392" s="56"/>
      <c r="G392" s="41"/>
      <c r="H392" s="21"/>
      <c r="I392" s="21"/>
      <c r="J392" s="13"/>
      <c r="K392" s="71"/>
      <c r="L392" s="24"/>
      <c r="O392" s="13"/>
      <c r="Q392" s="13"/>
      <c r="S392" s="13"/>
      <c r="T392" s="21"/>
    </row>
    <row r="393" spans="1:22" x14ac:dyDescent="0.2">
      <c r="A393" s="98" t="s">
        <v>370</v>
      </c>
      <c r="B393" s="45" t="s">
        <v>371</v>
      </c>
      <c r="D393" s="13"/>
      <c r="E393" s="24"/>
      <c r="F393" s="56"/>
      <c r="G393" s="45">
        <f>SUM(G394)</f>
        <v>22000</v>
      </c>
      <c r="H393" s="18">
        <f>SUM(H394)</f>
        <v>0</v>
      </c>
      <c r="I393" s="21">
        <f t="shared" si="15"/>
        <v>0</v>
      </c>
      <c r="J393" s="13"/>
      <c r="K393" s="47">
        <f>SUM(K394)</f>
        <v>5000</v>
      </c>
      <c r="L393" s="17">
        <f>SUM(L394)</f>
        <v>0</v>
      </c>
      <c r="N393" s="16">
        <f>SUM(N394)</f>
        <v>5000</v>
      </c>
      <c r="O393" s="13"/>
      <c r="P393" s="16">
        <f>SUM(P394)</f>
        <v>5000</v>
      </c>
      <c r="Q393" s="13"/>
      <c r="R393" s="16">
        <f>SUM(R394)</f>
        <v>5000</v>
      </c>
      <c r="S393" s="16">
        <f>SUM(S394)</f>
        <v>0</v>
      </c>
      <c r="T393" s="21">
        <f t="shared" ref="T393:T456" si="19">S393/R393*100</f>
        <v>0</v>
      </c>
    </row>
    <row r="394" spans="1:22" x14ac:dyDescent="0.2">
      <c r="A394" s="102" t="s">
        <v>360</v>
      </c>
      <c r="B394" s="41" t="s">
        <v>372</v>
      </c>
      <c r="D394" s="13"/>
      <c r="E394" s="24"/>
      <c r="F394" s="56">
        <v>22000</v>
      </c>
      <c r="G394" s="41">
        <v>22000</v>
      </c>
      <c r="H394" s="21">
        <v>0</v>
      </c>
      <c r="I394" s="21">
        <f t="shared" si="15"/>
        <v>0</v>
      </c>
      <c r="J394" s="25">
        <v>-17000</v>
      </c>
      <c r="K394" s="71">
        <v>5000</v>
      </c>
      <c r="L394" s="24">
        <v>0</v>
      </c>
      <c r="N394" s="13">
        <f>K394</f>
        <v>5000</v>
      </c>
      <c r="O394" s="13"/>
      <c r="P394" s="13">
        <f>N394</f>
        <v>5000</v>
      </c>
      <c r="Q394" s="13"/>
      <c r="R394" s="13">
        <f>P394</f>
        <v>5000</v>
      </c>
      <c r="S394" s="13">
        <v>0</v>
      </c>
      <c r="T394" s="21">
        <f t="shared" si="19"/>
        <v>0</v>
      </c>
    </row>
    <row r="395" spans="1:22" x14ac:dyDescent="0.2">
      <c r="A395" s="28"/>
      <c r="B395" s="23"/>
      <c r="D395" s="13"/>
      <c r="E395" s="24"/>
      <c r="F395" s="25"/>
      <c r="G395" s="13"/>
      <c r="H395" s="21"/>
      <c r="I395" s="21"/>
      <c r="J395" s="13"/>
      <c r="K395" s="26"/>
      <c r="L395" s="24"/>
      <c r="O395" s="13"/>
      <c r="Q395" s="13"/>
      <c r="S395" s="13"/>
      <c r="T395" s="21"/>
    </row>
    <row r="396" spans="1:22" x14ac:dyDescent="0.2">
      <c r="A396" s="97" t="s">
        <v>210</v>
      </c>
      <c r="B396" s="15" t="s">
        <v>211</v>
      </c>
      <c r="C396" s="16">
        <f>SUM(C397:C410)</f>
        <v>287572</v>
      </c>
      <c r="D396" s="13"/>
      <c r="E396" s="17">
        <f>SUM(E397:E410)</f>
        <v>512572</v>
      </c>
      <c r="F396" s="25"/>
      <c r="G396" s="16">
        <f>SUM(G397:G411)</f>
        <v>342572</v>
      </c>
      <c r="H396" s="18">
        <f>SUM(H397:H411)</f>
        <v>103865.5</v>
      </c>
      <c r="I396" s="21">
        <f t="shared" si="15"/>
        <v>30.319319734245649</v>
      </c>
      <c r="J396" s="13"/>
      <c r="K396" s="19">
        <f>SUM(K397:K413)</f>
        <v>272572</v>
      </c>
      <c r="L396" s="72">
        <f>SUM(L397:L413)</f>
        <v>103865.5</v>
      </c>
      <c r="N396" s="16">
        <f>SUM(N397:N413)</f>
        <v>272572</v>
      </c>
      <c r="O396" s="13"/>
      <c r="P396" s="16">
        <f>SUM(P397:P413)</f>
        <v>266872</v>
      </c>
      <c r="Q396" s="13"/>
      <c r="R396" s="16">
        <f>SUM(R397:R413)</f>
        <v>266872</v>
      </c>
      <c r="S396" s="16">
        <f>SUM(S397:S413)</f>
        <v>126557.05</v>
      </c>
      <c r="T396" s="21">
        <f t="shared" si="19"/>
        <v>47.422378518540725</v>
      </c>
    </row>
    <row r="397" spans="1:22" x14ac:dyDescent="0.2">
      <c r="A397" s="22" t="s">
        <v>373</v>
      </c>
      <c r="B397" s="34" t="s">
        <v>374</v>
      </c>
      <c r="C397" s="13">
        <v>95906</v>
      </c>
      <c r="D397" s="13"/>
      <c r="E397" s="24">
        <v>95906</v>
      </c>
      <c r="G397" s="13">
        <v>95906</v>
      </c>
      <c r="H397" s="21">
        <v>95905.5</v>
      </c>
      <c r="I397" s="21">
        <f t="shared" si="15"/>
        <v>99.999478656184181</v>
      </c>
      <c r="J397" s="13"/>
      <c r="K397" s="26">
        <v>95906</v>
      </c>
      <c r="L397" s="24">
        <v>95905.5</v>
      </c>
      <c r="N397" s="13">
        <f t="shared" ref="N397:P403" si="20">K397</f>
        <v>95906</v>
      </c>
      <c r="O397" s="13"/>
      <c r="P397" s="13">
        <f t="shared" ref="P397:P402" si="21">N397</f>
        <v>95906</v>
      </c>
      <c r="Q397" s="13"/>
      <c r="R397" s="13">
        <f t="shared" ref="R397:R402" si="22">P397</f>
        <v>95906</v>
      </c>
      <c r="S397" s="21">
        <v>95905.5</v>
      </c>
      <c r="T397" s="21">
        <f t="shared" si="19"/>
        <v>99.999478656184181</v>
      </c>
    </row>
    <row r="398" spans="1:22" x14ac:dyDescent="0.2">
      <c r="A398" s="22" t="s">
        <v>360</v>
      </c>
      <c r="B398" s="34" t="s">
        <v>375</v>
      </c>
      <c r="C398" s="13">
        <v>20000</v>
      </c>
      <c r="D398" s="13"/>
      <c r="E398" s="24">
        <v>20000</v>
      </c>
      <c r="G398" s="13">
        <v>20000</v>
      </c>
      <c r="H398" s="21">
        <v>0</v>
      </c>
      <c r="I398" s="21">
        <f t="shared" si="15"/>
        <v>0</v>
      </c>
      <c r="J398" s="25">
        <v>-3000</v>
      </c>
      <c r="K398" s="26">
        <f>G398+J398</f>
        <v>17000</v>
      </c>
      <c r="L398" s="24">
        <v>0</v>
      </c>
      <c r="N398" s="13">
        <f t="shared" si="20"/>
        <v>17000</v>
      </c>
      <c r="O398" s="13"/>
      <c r="P398" s="13">
        <f t="shared" si="21"/>
        <v>17000</v>
      </c>
      <c r="Q398" s="13"/>
      <c r="R398" s="13">
        <f t="shared" si="22"/>
        <v>17000</v>
      </c>
      <c r="S398" s="13">
        <v>0</v>
      </c>
      <c r="T398" s="21">
        <f t="shared" si="19"/>
        <v>0</v>
      </c>
    </row>
    <row r="399" spans="1:22" x14ac:dyDescent="0.2">
      <c r="A399" s="22" t="s">
        <v>360</v>
      </c>
      <c r="B399" s="34" t="s">
        <v>376</v>
      </c>
      <c r="C399" s="13">
        <v>12000</v>
      </c>
      <c r="D399" s="13"/>
      <c r="E399" s="24">
        <v>12000</v>
      </c>
      <c r="G399" s="13">
        <v>12000</v>
      </c>
      <c r="H399" s="21">
        <v>7000</v>
      </c>
      <c r="I399" s="21">
        <f t="shared" si="15"/>
        <v>58.333333333333336</v>
      </c>
      <c r="J399" s="25">
        <v>-5000</v>
      </c>
      <c r="K399" s="26">
        <f>J399+G399</f>
        <v>7000</v>
      </c>
      <c r="L399" s="24">
        <v>7000</v>
      </c>
      <c r="N399" s="13">
        <f t="shared" si="20"/>
        <v>7000</v>
      </c>
      <c r="O399" s="13"/>
      <c r="P399" s="13">
        <f t="shared" si="21"/>
        <v>7000</v>
      </c>
      <c r="Q399" s="13"/>
      <c r="R399" s="13">
        <f t="shared" si="22"/>
        <v>7000</v>
      </c>
      <c r="S399" s="21">
        <v>7000</v>
      </c>
      <c r="T399" s="21">
        <f t="shared" si="19"/>
        <v>100</v>
      </c>
    </row>
    <row r="400" spans="1:22" x14ac:dyDescent="0.2">
      <c r="A400" s="22" t="s">
        <v>360</v>
      </c>
      <c r="B400" s="34" t="s">
        <v>377</v>
      </c>
      <c r="C400" s="13">
        <v>45000</v>
      </c>
      <c r="D400" s="59">
        <v>45000</v>
      </c>
      <c r="E400" s="24">
        <v>90000</v>
      </c>
      <c r="G400" s="148">
        <v>90000</v>
      </c>
      <c r="H400" s="21">
        <v>960</v>
      </c>
      <c r="I400" s="21">
        <f t="shared" si="15"/>
        <v>1.0666666666666667</v>
      </c>
      <c r="J400" s="13"/>
      <c r="K400" s="26">
        <v>90000</v>
      </c>
      <c r="L400" s="24">
        <v>960</v>
      </c>
      <c r="N400" s="13">
        <f t="shared" si="20"/>
        <v>90000</v>
      </c>
      <c r="O400" s="13"/>
      <c r="P400" s="13">
        <f t="shared" si="21"/>
        <v>90000</v>
      </c>
      <c r="Q400" s="13"/>
      <c r="R400" s="13">
        <f t="shared" si="22"/>
        <v>90000</v>
      </c>
      <c r="S400" s="21">
        <v>6948</v>
      </c>
      <c r="T400" s="21">
        <f t="shared" si="19"/>
        <v>7.7200000000000006</v>
      </c>
    </row>
    <row r="401" spans="1:20" x14ac:dyDescent="0.2">
      <c r="A401" s="22" t="s">
        <v>360</v>
      </c>
      <c r="B401" s="34" t="s">
        <v>378</v>
      </c>
      <c r="C401" s="13">
        <v>9966</v>
      </c>
      <c r="D401" s="13"/>
      <c r="E401" s="24">
        <v>9966</v>
      </c>
      <c r="G401" s="13">
        <v>9966</v>
      </c>
      <c r="H401" s="21">
        <v>0</v>
      </c>
      <c r="I401" s="21">
        <f t="shared" si="15"/>
        <v>0</v>
      </c>
      <c r="J401" s="13"/>
      <c r="K401" s="26">
        <v>9966</v>
      </c>
      <c r="L401" s="24">
        <v>0</v>
      </c>
      <c r="N401" s="13">
        <f t="shared" si="20"/>
        <v>9966</v>
      </c>
      <c r="O401" s="13"/>
      <c r="P401" s="13">
        <f t="shared" si="21"/>
        <v>9966</v>
      </c>
      <c r="Q401" s="13"/>
      <c r="R401" s="13">
        <f t="shared" si="22"/>
        <v>9966</v>
      </c>
      <c r="S401" s="21">
        <v>0</v>
      </c>
      <c r="T401" s="21">
        <f t="shared" si="19"/>
        <v>0</v>
      </c>
    </row>
    <row r="402" spans="1:20" x14ac:dyDescent="0.2">
      <c r="A402" s="22" t="s">
        <v>360</v>
      </c>
      <c r="B402" s="23" t="s">
        <v>379</v>
      </c>
      <c r="C402" s="13">
        <v>25000</v>
      </c>
      <c r="D402" s="13"/>
      <c r="E402" s="24">
        <v>25000</v>
      </c>
      <c r="G402" s="13">
        <v>25000</v>
      </c>
      <c r="H402" s="21">
        <v>0</v>
      </c>
      <c r="I402" s="21">
        <f t="shared" si="15"/>
        <v>0</v>
      </c>
      <c r="J402" s="13"/>
      <c r="K402" s="26">
        <v>25000</v>
      </c>
      <c r="L402" s="24">
        <v>0</v>
      </c>
      <c r="N402" s="13">
        <f t="shared" si="20"/>
        <v>25000</v>
      </c>
      <c r="O402" s="13"/>
      <c r="P402" s="13">
        <f t="shared" si="21"/>
        <v>25000</v>
      </c>
      <c r="Q402" s="13"/>
      <c r="R402" s="13">
        <f t="shared" si="22"/>
        <v>25000</v>
      </c>
      <c r="S402" s="149">
        <v>0</v>
      </c>
      <c r="T402" s="21">
        <f t="shared" si="19"/>
        <v>0</v>
      </c>
    </row>
    <row r="403" spans="1:20" x14ac:dyDescent="0.2">
      <c r="A403" s="22" t="s">
        <v>360</v>
      </c>
      <c r="B403" s="23" t="s">
        <v>380</v>
      </c>
      <c r="C403" s="13">
        <v>20000</v>
      </c>
      <c r="D403" s="13"/>
      <c r="E403" s="24">
        <v>20000</v>
      </c>
      <c r="G403" s="13">
        <v>20000</v>
      </c>
      <c r="H403" s="21">
        <v>0</v>
      </c>
      <c r="I403" s="21">
        <f t="shared" si="15"/>
        <v>0</v>
      </c>
      <c r="J403" s="25">
        <v>-20000</v>
      </c>
      <c r="K403" s="26">
        <f>J403+G403</f>
        <v>0</v>
      </c>
      <c r="L403" s="24">
        <v>0</v>
      </c>
      <c r="N403" s="13">
        <f t="shared" si="20"/>
        <v>0</v>
      </c>
      <c r="O403" s="13"/>
      <c r="P403" s="13">
        <f t="shared" si="20"/>
        <v>0</v>
      </c>
      <c r="Q403" s="13"/>
      <c r="R403" s="13">
        <f t="shared" ref="R403" si="23">O403</f>
        <v>0</v>
      </c>
      <c r="S403" s="13">
        <v>0</v>
      </c>
      <c r="T403" s="21"/>
    </row>
    <row r="404" spans="1:20" x14ac:dyDescent="0.2">
      <c r="A404" s="22" t="s">
        <v>360</v>
      </c>
      <c r="B404" s="23" t="s">
        <v>381</v>
      </c>
      <c r="C404" s="13">
        <v>2200</v>
      </c>
      <c r="D404" s="13"/>
      <c r="E404" s="24">
        <v>2200</v>
      </c>
      <c r="G404" s="13">
        <v>2200</v>
      </c>
      <c r="H404" s="21">
        <v>0</v>
      </c>
      <c r="I404" s="21">
        <f t="shared" si="15"/>
        <v>0</v>
      </c>
      <c r="J404" s="25">
        <v>-2200</v>
      </c>
      <c r="K404" s="26">
        <f>J404+G404</f>
        <v>0</v>
      </c>
      <c r="L404" s="24">
        <v>0</v>
      </c>
      <c r="N404" s="13">
        <v>0</v>
      </c>
      <c r="O404" s="13"/>
      <c r="P404" s="13">
        <v>0</v>
      </c>
      <c r="Q404" s="13"/>
      <c r="R404" s="13">
        <v>0</v>
      </c>
      <c r="S404" s="13">
        <v>0</v>
      </c>
      <c r="T404" s="21"/>
    </row>
    <row r="405" spans="1:20" x14ac:dyDescent="0.2">
      <c r="A405" s="22" t="s">
        <v>360</v>
      </c>
      <c r="B405" s="41" t="s">
        <v>382</v>
      </c>
      <c r="C405" s="13">
        <v>3500</v>
      </c>
      <c r="D405" s="13"/>
      <c r="E405" s="24">
        <v>3500</v>
      </c>
      <c r="F405" s="25"/>
      <c r="G405" s="13">
        <v>3500</v>
      </c>
      <c r="H405" s="21">
        <v>0</v>
      </c>
      <c r="I405" s="21">
        <f t="shared" si="15"/>
        <v>0</v>
      </c>
      <c r="J405" s="25">
        <v>-3500</v>
      </c>
      <c r="K405" s="26">
        <f>J405+G405</f>
        <v>0</v>
      </c>
      <c r="L405" s="24">
        <v>0</v>
      </c>
      <c r="N405" s="13">
        <v>0</v>
      </c>
      <c r="O405" s="13"/>
      <c r="P405" s="13">
        <v>0</v>
      </c>
      <c r="Q405" s="13"/>
      <c r="R405" s="13">
        <v>0</v>
      </c>
      <c r="S405" s="13">
        <v>0</v>
      </c>
      <c r="T405" s="21"/>
    </row>
    <row r="406" spans="1:20" x14ac:dyDescent="0.2">
      <c r="A406" s="22" t="s">
        <v>360</v>
      </c>
      <c r="B406" s="41" t="s">
        <v>383</v>
      </c>
      <c r="C406" s="41"/>
      <c r="D406" s="73">
        <v>180000</v>
      </c>
      <c r="E406" s="74">
        <v>180000</v>
      </c>
      <c r="F406" s="56">
        <v>-180000</v>
      </c>
      <c r="G406" s="41">
        <f>F406+E406</f>
        <v>0</v>
      </c>
      <c r="H406" s="21">
        <v>0</v>
      </c>
      <c r="I406" s="21"/>
      <c r="J406" s="13"/>
      <c r="K406" s="71">
        <v>0</v>
      </c>
      <c r="L406" s="24">
        <v>0</v>
      </c>
      <c r="N406" s="13">
        <v>0</v>
      </c>
      <c r="O406" s="13"/>
      <c r="P406" s="13">
        <v>0</v>
      </c>
      <c r="Q406" s="13"/>
      <c r="R406" s="13">
        <v>0</v>
      </c>
      <c r="S406" s="13">
        <v>0</v>
      </c>
      <c r="T406" s="21"/>
    </row>
    <row r="407" spans="1:20" x14ac:dyDescent="0.2">
      <c r="A407" s="22" t="s">
        <v>360</v>
      </c>
      <c r="B407" s="41" t="s">
        <v>384</v>
      </c>
      <c r="C407" s="13">
        <v>25000</v>
      </c>
      <c r="D407" s="13"/>
      <c r="E407" s="24">
        <v>25000</v>
      </c>
      <c r="F407" s="25"/>
      <c r="G407" s="13">
        <v>25000</v>
      </c>
      <c r="H407" s="21">
        <v>0</v>
      </c>
      <c r="I407" s="21">
        <f t="shared" si="15"/>
        <v>0</v>
      </c>
      <c r="J407" s="25">
        <v>-12000</v>
      </c>
      <c r="K407" s="26">
        <f>J407+G407</f>
        <v>13000</v>
      </c>
      <c r="L407" s="24">
        <v>0</v>
      </c>
      <c r="N407" s="13">
        <f>K407</f>
        <v>13000</v>
      </c>
      <c r="O407" s="13"/>
      <c r="P407" s="13">
        <f>N407</f>
        <v>13000</v>
      </c>
      <c r="Q407" s="13"/>
      <c r="R407" s="13">
        <f>P407</f>
        <v>13000</v>
      </c>
      <c r="S407" s="21">
        <v>13053</v>
      </c>
      <c r="T407" s="21">
        <f t="shared" si="19"/>
        <v>100.40769230769232</v>
      </c>
    </row>
    <row r="408" spans="1:20" ht="18" customHeight="1" x14ac:dyDescent="0.2">
      <c r="A408" s="22"/>
      <c r="B408" s="41" t="s">
        <v>385</v>
      </c>
      <c r="D408" s="13"/>
      <c r="E408" s="24"/>
      <c r="F408" s="25"/>
      <c r="G408" s="13"/>
      <c r="H408" s="21"/>
      <c r="I408" s="21"/>
      <c r="J408" s="13"/>
      <c r="K408" s="26"/>
      <c r="L408" s="24"/>
      <c r="O408" s="13"/>
      <c r="Q408" s="13"/>
      <c r="S408" s="13"/>
      <c r="T408" s="21"/>
    </row>
    <row r="409" spans="1:20" ht="15" customHeight="1" x14ac:dyDescent="0.2">
      <c r="A409" s="22" t="s">
        <v>386</v>
      </c>
      <c r="B409" s="23" t="s">
        <v>387</v>
      </c>
      <c r="C409" s="13">
        <v>15000</v>
      </c>
      <c r="D409" s="13"/>
      <c r="E409" s="24">
        <v>15000</v>
      </c>
      <c r="F409" s="25"/>
      <c r="G409" s="13">
        <v>15000</v>
      </c>
      <c r="H409" s="21">
        <v>0</v>
      </c>
      <c r="I409" s="21">
        <f t="shared" si="15"/>
        <v>0</v>
      </c>
      <c r="J409" s="25">
        <v>-15000</v>
      </c>
      <c r="K409" s="26">
        <v>0</v>
      </c>
      <c r="L409" s="24">
        <v>0</v>
      </c>
      <c r="N409" s="13">
        <v>0</v>
      </c>
      <c r="O409" s="13"/>
      <c r="P409" s="13">
        <v>0</v>
      </c>
      <c r="Q409" s="13"/>
      <c r="R409" s="13">
        <v>0</v>
      </c>
      <c r="S409" s="13">
        <v>0</v>
      </c>
      <c r="T409" s="21"/>
    </row>
    <row r="410" spans="1:20" ht="15" customHeight="1" x14ac:dyDescent="0.2">
      <c r="A410" s="22" t="s">
        <v>386</v>
      </c>
      <c r="B410" s="23" t="s">
        <v>388</v>
      </c>
      <c r="C410" s="13">
        <v>14000</v>
      </c>
      <c r="D410" s="13"/>
      <c r="E410" s="24">
        <v>14000</v>
      </c>
      <c r="F410" s="25"/>
      <c r="G410" s="13">
        <v>14000</v>
      </c>
      <c r="H410" s="21">
        <v>0</v>
      </c>
      <c r="I410" s="21">
        <f t="shared" si="15"/>
        <v>0</v>
      </c>
      <c r="J410" s="25">
        <v>-14000</v>
      </c>
      <c r="K410" s="26">
        <v>0</v>
      </c>
      <c r="L410" s="24">
        <v>0</v>
      </c>
      <c r="N410" s="13">
        <v>0</v>
      </c>
      <c r="O410" s="13"/>
      <c r="P410" s="13">
        <v>0</v>
      </c>
      <c r="Q410" s="13"/>
      <c r="R410" s="13">
        <v>0</v>
      </c>
      <c r="S410" s="13">
        <v>0</v>
      </c>
      <c r="T410" s="21"/>
    </row>
    <row r="411" spans="1:20" ht="15" customHeight="1" x14ac:dyDescent="0.2">
      <c r="A411" s="22" t="s">
        <v>360</v>
      </c>
      <c r="B411" s="23" t="s">
        <v>389</v>
      </c>
      <c r="D411" s="13"/>
      <c r="E411" s="24"/>
      <c r="F411" s="56">
        <v>10000</v>
      </c>
      <c r="G411" s="41">
        <v>10000</v>
      </c>
      <c r="H411" s="21"/>
      <c r="I411" s="21">
        <f t="shared" si="15"/>
        <v>0</v>
      </c>
      <c r="J411" s="25">
        <v>-5000</v>
      </c>
      <c r="K411" s="71">
        <v>5000</v>
      </c>
      <c r="L411" s="24">
        <v>0</v>
      </c>
      <c r="N411" s="13">
        <f>K411</f>
        <v>5000</v>
      </c>
      <c r="O411" s="25"/>
      <c r="P411" s="13">
        <f>N411</f>
        <v>5000</v>
      </c>
      <c r="Q411" s="13"/>
      <c r="R411" s="13">
        <f>P411</f>
        <v>5000</v>
      </c>
      <c r="S411" s="21">
        <v>756</v>
      </c>
      <c r="T411" s="21">
        <f t="shared" si="19"/>
        <v>15.120000000000001</v>
      </c>
    </row>
    <row r="412" spans="1:20" ht="15" customHeight="1" x14ac:dyDescent="0.2">
      <c r="A412" s="22" t="s">
        <v>360</v>
      </c>
      <c r="B412" s="23" t="s">
        <v>390</v>
      </c>
      <c r="D412" s="13"/>
      <c r="E412" s="24"/>
      <c r="F412" s="56"/>
      <c r="G412" s="41"/>
      <c r="H412" s="21"/>
      <c r="I412" s="21"/>
      <c r="J412" s="25">
        <v>5700</v>
      </c>
      <c r="K412" s="71">
        <f>J412</f>
        <v>5700</v>
      </c>
      <c r="L412" s="24">
        <v>0</v>
      </c>
      <c r="N412" s="13">
        <f>K412</f>
        <v>5700</v>
      </c>
      <c r="O412" s="25">
        <v>-5700</v>
      </c>
      <c r="P412" s="13">
        <f>M412</f>
        <v>0</v>
      </c>
      <c r="Q412" s="57"/>
      <c r="R412" s="13">
        <f>P412</f>
        <v>0</v>
      </c>
      <c r="S412" s="13">
        <v>0</v>
      </c>
      <c r="T412" s="21"/>
    </row>
    <row r="413" spans="1:20" ht="15" customHeight="1" x14ac:dyDescent="0.2">
      <c r="A413" s="150" t="s">
        <v>360</v>
      </c>
      <c r="B413" s="151" t="s">
        <v>391</v>
      </c>
      <c r="C413" s="30"/>
      <c r="D413" s="13"/>
      <c r="E413" s="35"/>
      <c r="F413" s="25"/>
      <c r="G413" s="30"/>
      <c r="H413" s="21"/>
      <c r="I413" s="21"/>
      <c r="J413" s="25">
        <v>4000</v>
      </c>
      <c r="K413" s="36">
        <f>J413</f>
        <v>4000</v>
      </c>
      <c r="L413" s="24">
        <v>0</v>
      </c>
      <c r="N413" s="40">
        <f>K413</f>
        <v>4000</v>
      </c>
      <c r="O413" s="25"/>
      <c r="P413" s="40">
        <f>N413</f>
        <v>4000</v>
      </c>
      <c r="Q413" s="13"/>
      <c r="R413" s="40">
        <f>P413</f>
        <v>4000</v>
      </c>
      <c r="S413" s="13">
        <v>2894.55</v>
      </c>
      <c r="T413" s="21">
        <f t="shared" si="19"/>
        <v>72.36375000000001</v>
      </c>
    </row>
    <row r="414" spans="1:20" ht="15" customHeight="1" x14ac:dyDescent="0.2">
      <c r="A414" s="22"/>
      <c r="B414" s="23"/>
      <c r="D414" s="13"/>
      <c r="E414" s="24"/>
      <c r="F414" s="56"/>
      <c r="G414" s="41"/>
      <c r="H414" s="21"/>
      <c r="I414" s="21"/>
      <c r="J414" s="13"/>
      <c r="K414" s="71"/>
      <c r="L414" s="24"/>
      <c r="O414" s="25"/>
      <c r="Q414" s="13"/>
      <c r="S414" s="13"/>
      <c r="T414" s="21"/>
    </row>
    <row r="415" spans="1:20" x14ac:dyDescent="0.2">
      <c r="A415" s="96" t="s">
        <v>392</v>
      </c>
      <c r="B415" s="44" t="s">
        <v>231</v>
      </c>
      <c r="D415" s="13"/>
      <c r="E415" s="24"/>
      <c r="F415" s="56"/>
      <c r="G415" s="45">
        <f>SUM(G416:G417)</f>
        <v>191000</v>
      </c>
      <c r="H415" s="152">
        <f>SUM(H416:H417)</f>
        <v>0</v>
      </c>
      <c r="I415" s="21">
        <f t="shared" ref="I415:I457" si="24">H415/G415*100</f>
        <v>0</v>
      </c>
      <c r="J415" s="13"/>
      <c r="K415" s="47">
        <f>SUM(K416:K417)</f>
        <v>627000</v>
      </c>
      <c r="L415" s="72">
        <f>SUM(L416:L417)</f>
        <v>3864</v>
      </c>
      <c r="N415" s="16">
        <f>SUM(N416:N417)</f>
        <v>627000</v>
      </c>
      <c r="O415" s="13"/>
      <c r="P415" s="16">
        <f>SUM(P416:P417)</f>
        <v>627000</v>
      </c>
      <c r="Q415" s="13"/>
      <c r="R415" s="16">
        <f>SUM(R416:R417)</f>
        <v>627000</v>
      </c>
      <c r="S415" s="16">
        <f>SUM(S416:S417)</f>
        <v>615717.79</v>
      </c>
      <c r="T415" s="21">
        <f t="shared" si="19"/>
        <v>98.200604465709745</v>
      </c>
    </row>
    <row r="416" spans="1:20" x14ac:dyDescent="0.2">
      <c r="A416" s="22" t="s">
        <v>360</v>
      </c>
      <c r="B416" s="41" t="s">
        <v>383</v>
      </c>
      <c r="D416" s="13"/>
      <c r="E416" s="24"/>
      <c r="F416" s="56">
        <v>180000</v>
      </c>
      <c r="G416" s="41">
        <v>180000</v>
      </c>
      <c r="H416" s="21">
        <v>0</v>
      </c>
      <c r="I416" s="21">
        <f t="shared" si="24"/>
        <v>0</v>
      </c>
      <c r="J416" s="25">
        <v>436000</v>
      </c>
      <c r="K416" s="71">
        <f>J416+G416</f>
        <v>616000</v>
      </c>
      <c r="L416" s="37">
        <v>3864</v>
      </c>
      <c r="N416" s="13">
        <f>K416</f>
        <v>616000</v>
      </c>
      <c r="O416" s="13"/>
      <c r="P416" s="13">
        <f>N416</f>
        <v>616000</v>
      </c>
      <c r="Q416" s="13"/>
      <c r="R416" s="13">
        <f>P416</f>
        <v>616000</v>
      </c>
      <c r="S416" s="13">
        <v>615717.79</v>
      </c>
      <c r="T416" s="21">
        <f t="shared" si="19"/>
        <v>99.954186688311694</v>
      </c>
    </row>
    <row r="417" spans="1:20" x14ac:dyDescent="0.2">
      <c r="A417" s="22" t="s">
        <v>360</v>
      </c>
      <c r="B417" s="41" t="s">
        <v>393</v>
      </c>
      <c r="D417" s="13"/>
      <c r="E417" s="24"/>
      <c r="F417" s="56">
        <v>11000</v>
      </c>
      <c r="G417" s="41">
        <v>11000</v>
      </c>
      <c r="H417" s="21">
        <v>0</v>
      </c>
      <c r="I417" s="21">
        <f t="shared" si="24"/>
        <v>0</v>
      </c>
      <c r="J417" s="13"/>
      <c r="K417" s="71">
        <v>11000</v>
      </c>
      <c r="L417" s="24">
        <v>0</v>
      </c>
      <c r="N417" s="13">
        <f>K417</f>
        <v>11000</v>
      </c>
      <c r="O417" s="13"/>
      <c r="P417" s="13">
        <f>N417</f>
        <v>11000</v>
      </c>
      <c r="Q417" s="13"/>
      <c r="R417" s="13">
        <f>P417</f>
        <v>11000</v>
      </c>
      <c r="S417" s="13">
        <v>0</v>
      </c>
      <c r="T417" s="21">
        <f t="shared" si="19"/>
        <v>0</v>
      </c>
    </row>
    <row r="418" spans="1:20" x14ac:dyDescent="0.2">
      <c r="A418" s="22"/>
      <c r="B418" s="41"/>
      <c r="D418" s="13"/>
      <c r="E418" s="24"/>
      <c r="F418" s="56"/>
      <c r="G418" s="41"/>
      <c r="H418" s="21"/>
      <c r="I418" s="21"/>
      <c r="J418" s="13"/>
      <c r="K418" s="71"/>
      <c r="L418" s="24"/>
      <c r="O418" s="13"/>
      <c r="Q418" s="13"/>
      <c r="S418" s="13"/>
      <c r="T418" s="21"/>
    </row>
    <row r="419" spans="1:20" x14ac:dyDescent="0.2">
      <c r="A419" s="22"/>
      <c r="B419" s="41"/>
      <c r="D419" s="13"/>
      <c r="E419" s="24"/>
      <c r="F419" s="56"/>
      <c r="G419" s="41"/>
      <c r="H419" s="21"/>
      <c r="I419" s="21"/>
      <c r="J419" s="13"/>
      <c r="K419" s="71"/>
      <c r="L419" s="24"/>
      <c r="O419" s="13"/>
      <c r="Q419" s="13"/>
      <c r="S419" s="13"/>
      <c r="T419" s="21"/>
    </row>
    <row r="420" spans="1:20" x14ac:dyDescent="0.2">
      <c r="A420" s="97" t="s">
        <v>286</v>
      </c>
      <c r="B420" s="69" t="s">
        <v>287</v>
      </c>
      <c r="C420" s="16">
        <f>SUM(C421:C421)</f>
        <v>92650</v>
      </c>
      <c r="D420" s="13"/>
      <c r="E420" s="17">
        <f>SUM(E421:E421)</f>
        <v>92650</v>
      </c>
      <c r="F420" s="25"/>
      <c r="G420" s="16">
        <f>SUM(G421:G421)</f>
        <v>152650</v>
      </c>
      <c r="H420" s="18">
        <f>SUM(H421:H421)</f>
        <v>74814.19</v>
      </c>
      <c r="I420" s="21">
        <f t="shared" si="24"/>
        <v>49.01027841467409</v>
      </c>
      <c r="J420" s="13"/>
      <c r="K420" s="19">
        <f>SUM(K421:K421)</f>
        <v>122650</v>
      </c>
      <c r="L420" s="17">
        <f>SUM(L421)</f>
        <v>78414.19</v>
      </c>
      <c r="N420" s="16">
        <f>SUM(N421)</f>
        <v>122650</v>
      </c>
      <c r="O420" s="13"/>
      <c r="P420" s="16">
        <f>SUM(P421)</f>
        <v>122650</v>
      </c>
      <c r="Q420" s="13"/>
      <c r="R420" s="16">
        <f>SUM(R421)</f>
        <v>122650</v>
      </c>
      <c r="S420" s="16">
        <f>SUM(S421)</f>
        <v>96216.14</v>
      </c>
      <c r="T420" s="21">
        <f t="shared" si="19"/>
        <v>78.447729311047695</v>
      </c>
    </row>
    <row r="421" spans="1:20" x14ac:dyDescent="0.2">
      <c r="A421" s="50" t="s">
        <v>360</v>
      </c>
      <c r="B421" s="51" t="s">
        <v>394</v>
      </c>
      <c r="C421" s="13">
        <v>92650</v>
      </c>
      <c r="D421" s="13"/>
      <c r="E421" s="24">
        <v>92650</v>
      </c>
      <c r="F421" s="56">
        <v>60000</v>
      </c>
      <c r="G421" s="41">
        <f>F421+E421</f>
        <v>152650</v>
      </c>
      <c r="H421" s="21">
        <v>74814.19</v>
      </c>
      <c r="I421" s="21">
        <f t="shared" si="24"/>
        <v>49.01027841467409</v>
      </c>
      <c r="J421" s="25">
        <v>-30000</v>
      </c>
      <c r="K421" s="71">
        <f>G421+J421</f>
        <v>122650</v>
      </c>
      <c r="L421" s="24">
        <v>78414.19</v>
      </c>
      <c r="N421" s="13">
        <f>K421</f>
        <v>122650</v>
      </c>
      <c r="O421" s="13"/>
      <c r="P421" s="13">
        <f>N421</f>
        <v>122650</v>
      </c>
      <c r="Q421" s="13"/>
      <c r="R421" s="13">
        <f>P421</f>
        <v>122650</v>
      </c>
      <c r="S421" s="13">
        <v>96216.14</v>
      </c>
      <c r="T421" s="21">
        <f t="shared" si="19"/>
        <v>78.447729311047695</v>
      </c>
    </row>
    <row r="422" spans="1:20" x14ac:dyDescent="0.2">
      <c r="A422" s="50"/>
      <c r="B422" s="51"/>
      <c r="D422" s="13"/>
      <c r="E422" s="24"/>
      <c r="F422" s="25"/>
      <c r="G422" s="13"/>
      <c r="H422" s="21"/>
      <c r="I422" s="21"/>
      <c r="J422" s="13"/>
      <c r="K422" s="26"/>
      <c r="L422" s="24"/>
      <c r="O422" s="13"/>
      <c r="Q422" s="13"/>
      <c r="S422" s="13"/>
      <c r="T422" s="21"/>
    </row>
    <row r="423" spans="1:20" x14ac:dyDescent="0.2">
      <c r="A423" s="97" t="s">
        <v>395</v>
      </c>
      <c r="B423" s="69" t="s">
        <v>335</v>
      </c>
      <c r="D423" s="13"/>
      <c r="E423" s="17">
        <f>SUM(E424)</f>
        <v>4400</v>
      </c>
      <c r="F423" s="25"/>
      <c r="G423" s="16">
        <f>SUM(G424:G427)</f>
        <v>8400</v>
      </c>
      <c r="H423" s="18">
        <f>SUM(H424:H427)</f>
        <v>4400</v>
      </c>
      <c r="I423" s="21">
        <f t="shared" si="24"/>
        <v>52.380952380952387</v>
      </c>
      <c r="J423" s="13"/>
      <c r="K423" s="19">
        <f>SUM(K424:K427)</f>
        <v>8400</v>
      </c>
      <c r="L423" s="72">
        <f>SUM(L424:L426)</f>
        <v>4400</v>
      </c>
      <c r="N423" s="16">
        <f>SUM(N424:N426)</f>
        <v>8400</v>
      </c>
      <c r="O423" s="13"/>
      <c r="P423" s="16">
        <f>SUM(P424:P426)</f>
        <v>8400</v>
      </c>
      <c r="Q423" s="13"/>
      <c r="R423" s="16">
        <f>SUM(R424:R426)</f>
        <v>8400</v>
      </c>
      <c r="S423" s="18">
        <f>SUM(S424:S426)</f>
        <v>4280</v>
      </c>
      <c r="T423" s="21">
        <f t="shared" si="19"/>
        <v>50.952380952380949</v>
      </c>
    </row>
    <row r="424" spans="1:20" x14ac:dyDescent="0.2">
      <c r="A424" s="28" t="s">
        <v>373</v>
      </c>
      <c r="B424" s="41" t="s">
        <v>396</v>
      </c>
      <c r="C424" s="41"/>
      <c r="D424" s="73">
        <v>4400</v>
      </c>
      <c r="E424" s="74">
        <v>4400</v>
      </c>
      <c r="F424" s="25"/>
      <c r="G424" s="41">
        <v>4400</v>
      </c>
      <c r="H424" s="21">
        <v>4400</v>
      </c>
      <c r="I424" s="21">
        <f t="shared" si="24"/>
        <v>100</v>
      </c>
      <c r="J424" s="13"/>
      <c r="K424" s="71">
        <v>4400</v>
      </c>
      <c r="L424" s="37">
        <v>4400</v>
      </c>
      <c r="N424" s="13">
        <f>K424</f>
        <v>4400</v>
      </c>
      <c r="O424" s="13"/>
      <c r="P424" s="13">
        <f>N424</f>
        <v>4400</v>
      </c>
      <c r="Q424" s="13"/>
      <c r="R424" s="13">
        <f>P424</f>
        <v>4400</v>
      </c>
      <c r="S424" s="21">
        <v>4280</v>
      </c>
      <c r="T424" s="21">
        <f t="shared" si="19"/>
        <v>97.27272727272728</v>
      </c>
    </row>
    <row r="425" spans="1:20" x14ac:dyDescent="0.2">
      <c r="A425" s="41"/>
      <c r="B425" s="41" t="s">
        <v>397</v>
      </c>
      <c r="D425" s="13"/>
      <c r="E425" s="24"/>
      <c r="F425" s="25"/>
      <c r="G425" s="13"/>
      <c r="H425" s="21"/>
      <c r="I425" s="21"/>
      <c r="J425" s="13"/>
      <c r="K425" s="26"/>
      <c r="L425" s="24"/>
      <c r="O425" s="13"/>
      <c r="Q425" s="13"/>
      <c r="S425" s="13"/>
      <c r="T425" s="21"/>
    </row>
    <row r="426" spans="1:20" x14ac:dyDescent="0.2">
      <c r="A426" s="28" t="s">
        <v>373</v>
      </c>
      <c r="B426" s="41" t="s">
        <v>398</v>
      </c>
      <c r="D426" s="13"/>
      <c r="E426" s="24"/>
      <c r="F426" s="56">
        <v>4000</v>
      </c>
      <c r="G426" s="41">
        <v>4000</v>
      </c>
      <c r="H426" s="21">
        <v>0</v>
      </c>
      <c r="I426" s="21">
        <f t="shared" si="24"/>
        <v>0</v>
      </c>
      <c r="J426" s="13"/>
      <c r="K426" s="71">
        <v>4000</v>
      </c>
      <c r="L426" s="24">
        <v>0</v>
      </c>
      <c r="N426" s="13">
        <f>K426</f>
        <v>4000</v>
      </c>
      <c r="O426" s="13"/>
      <c r="P426" s="13">
        <f>N426</f>
        <v>4000</v>
      </c>
      <c r="Q426" s="13"/>
      <c r="R426" s="13">
        <f>P426</f>
        <v>4000</v>
      </c>
      <c r="S426" s="13">
        <v>0</v>
      </c>
      <c r="T426" s="21">
        <f t="shared" si="19"/>
        <v>0</v>
      </c>
    </row>
    <row r="427" spans="1:20" x14ac:dyDescent="0.2">
      <c r="A427" s="50"/>
      <c r="B427" s="120"/>
      <c r="D427" s="13"/>
      <c r="E427" s="24"/>
      <c r="F427" s="25"/>
      <c r="G427" s="13"/>
      <c r="H427" s="21"/>
      <c r="I427" s="21"/>
      <c r="J427" s="13"/>
      <c r="K427" s="26"/>
      <c r="L427" s="24"/>
      <c r="O427" s="13"/>
      <c r="Q427" s="13"/>
      <c r="S427" s="13"/>
      <c r="T427" s="21"/>
    </row>
    <row r="428" spans="1:20" x14ac:dyDescent="0.2">
      <c r="A428" s="22"/>
      <c r="B428" s="15" t="s">
        <v>399</v>
      </c>
      <c r="C428" s="16">
        <f>SUM(C382+C385+C396+C420)</f>
        <v>789222</v>
      </c>
      <c r="D428" s="13"/>
      <c r="E428" s="17">
        <f>SUM(E382+E385+E396+E420+E423)</f>
        <v>1018622</v>
      </c>
      <c r="F428" s="25"/>
      <c r="G428" s="16">
        <f>G382+G385+G396+G415+G393+G420+G423</f>
        <v>1194122</v>
      </c>
      <c r="H428" s="18">
        <f>H382+H385+H396+H415+H393+H420+H423</f>
        <v>270318.38</v>
      </c>
      <c r="I428" s="21">
        <f t="shared" si="24"/>
        <v>22.637417282321238</v>
      </c>
      <c r="J428" s="13"/>
      <c r="K428" s="19">
        <f>K382+K385+K396+K415+K393+K420+K423</f>
        <v>1248622</v>
      </c>
      <c r="L428" s="72">
        <f>L423+L420+L415+L396+L393+L385+L382</f>
        <v>277782.38</v>
      </c>
      <c r="N428" s="55">
        <f>N423+N420+N415+N396+N393+N385+N382</f>
        <v>1248622</v>
      </c>
      <c r="O428" s="13"/>
      <c r="P428" s="55">
        <f>P423+P420+P415+P396+P393+P385+P382</f>
        <v>1242922</v>
      </c>
      <c r="Q428" s="13"/>
      <c r="R428" s="55">
        <f>R423+R420+R415+R396+R393+R385+R382</f>
        <v>1242922</v>
      </c>
      <c r="S428" s="18">
        <f>S423+S420+S415+S396+S385+S382</f>
        <v>971085.94000000006</v>
      </c>
      <c r="T428" s="21">
        <f t="shared" si="19"/>
        <v>78.129274403381714</v>
      </c>
    </row>
    <row r="429" spans="1:20" x14ac:dyDescent="0.2">
      <c r="A429" s="153"/>
      <c r="B429" s="143"/>
      <c r="D429" s="13"/>
      <c r="E429" s="24"/>
      <c r="F429" s="25"/>
      <c r="G429" s="13"/>
      <c r="H429" s="21"/>
      <c r="I429" s="21"/>
      <c r="J429" s="13"/>
      <c r="K429" s="26"/>
      <c r="L429" s="24"/>
      <c r="O429" s="13"/>
      <c r="Q429" s="13"/>
      <c r="S429" s="13"/>
      <c r="T429" s="21"/>
    </row>
    <row r="430" spans="1:20" x14ac:dyDescent="0.2">
      <c r="A430" s="154" t="s">
        <v>400</v>
      </c>
      <c r="B430" s="155"/>
      <c r="C430" s="155"/>
      <c r="D430" s="13"/>
      <c r="E430" s="156"/>
      <c r="F430" s="25"/>
      <c r="G430" s="155"/>
      <c r="H430" s="157"/>
      <c r="I430" s="21"/>
      <c r="J430" s="13"/>
      <c r="K430" s="158"/>
      <c r="L430" s="24"/>
      <c r="N430" s="155"/>
      <c r="O430" s="13"/>
      <c r="P430" s="155"/>
      <c r="Q430" s="13"/>
      <c r="R430" s="155"/>
      <c r="S430" s="13"/>
      <c r="T430" s="21"/>
    </row>
    <row r="431" spans="1:20" x14ac:dyDescent="0.2">
      <c r="A431" s="159"/>
      <c r="B431" s="160" t="s">
        <v>401</v>
      </c>
      <c r="C431" s="160">
        <f>SUM(C80)</f>
        <v>5594188</v>
      </c>
      <c r="D431" s="13"/>
      <c r="E431" s="161">
        <f>SUM(E80)</f>
        <v>5639802</v>
      </c>
      <c r="F431" s="25"/>
      <c r="G431" s="160">
        <f>SUM(G80)</f>
        <v>5639746</v>
      </c>
      <c r="H431" s="162">
        <f>SUM(H80)</f>
        <v>3055830.5799999996</v>
      </c>
      <c r="I431" s="21">
        <f t="shared" si="24"/>
        <v>54.18383345632941</v>
      </c>
      <c r="J431" s="13"/>
      <c r="K431" s="163">
        <f>SUM(K80)</f>
        <v>5775248</v>
      </c>
      <c r="L431" s="66">
        <f>L7+L10+L13+L23+L32+L40+L43+L51</f>
        <v>4524511.6099999994</v>
      </c>
      <c r="N431" s="160">
        <f>N80</f>
        <v>5876267</v>
      </c>
      <c r="O431" s="13"/>
      <c r="P431" s="160">
        <f>P80</f>
        <v>5840630</v>
      </c>
      <c r="Q431" s="13"/>
      <c r="R431" s="160">
        <f>R80</f>
        <v>5869794</v>
      </c>
      <c r="S431" s="164">
        <f>S80</f>
        <v>5982365.0700000003</v>
      </c>
      <c r="T431" s="21">
        <f t="shared" si="19"/>
        <v>101.91780273719999</v>
      </c>
    </row>
    <row r="432" spans="1:20" x14ac:dyDescent="0.2">
      <c r="A432" s="159"/>
      <c r="B432" s="160" t="s">
        <v>402</v>
      </c>
      <c r="C432" s="160">
        <f>SUM(C95)</f>
        <v>0</v>
      </c>
      <c r="D432" s="13"/>
      <c r="E432" s="161">
        <f>SUM(E95)</f>
        <v>200000</v>
      </c>
      <c r="F432" s="25"/>
      <c r="G432" s="160">
        <f>SUM(G95)</f>
        <v>304265</v>
      </c>
      <c r="H432" s="162">
        <f>SUM(H95)</f>
        <v>107338.09</v>
      </c>
      <c r="I432" s="21">
        <f t="shared" si="24"/>
        <v>35.277830180927808</v>
      </c>
      <c r="J432" s="13"/>
      <c r="K432" s="163">
        <f>SUM(K95)</f>
        <v>153039</v>
      </c>
      <c r="L432" s="72">
        <v>107338.09</v>
      </c>
      <c r="N432" s="160">
        <f>N95</f>
        <v>153039</v>
      </c>
      <c r="O432" s="13"/>
      <c r="P432" s="160">
        <f>P95</f>
        <v>147339</v>
      </c>
      <c r="Q432" s="13"/>
      <c r="R432" s="160">
        <f>R95</f>
        <v>147339</v>
      </c>
      <c r="S432" s="165">
        <f>S95</f>
        <v>147338.09</v>
      </c>
      <c r="T432" s="21">
        <f t="shared" si="19"/>
        <v>99.999382376695905</v>
      </c>
    </row>
    <row r="433" spans="1:21" x14ac:dyDescent="0.2">
      <c r="A433" s="159"/>
      <c r="B433" s="160" t="s">
        <v>403</v>
      </c>
      <c r="C433" s="160">
        <f>SUM(C378)</f>
        <v>5169159</v>
      </c>
      <c r="D433" s="13"/>
      <c r="E433" s="161">
        <f>SUM(E378)</f>
        <v>5287261</v>
      </c>
      <c r="F433" s="25"/>
      <c r="G433" s="160">
        <f>SUM(G378)</f>
        <v>5470334</v>
      </c>
      <c r="H433" s="162">
        <f>SUM(H378)</f>
        <v>2636322.1799999997</v>
      </c>
      <c r="I433" s="21">
        <f t="shared" si="24"/>
        <v>48.193075230872552</v>
      </c>
      <c r="J433" s="13"/>
      <c r="K433" s="166">
        <f>SUM(K378)</f>
        <v>5400105.5199999996</v>
      </c>
      <c r="L433" s="37">
        <f>SUM(L378)</f>
        <v>3869733.0399999996</v>
      </c>
      <c r="N433" s="167">
        <f>N378</f>
        <v>5501124.5199999996</v>
      </c>
      <c r="O433" s="13"/>
      <c r="P433" s="167">
        <f>P378</f>
        <v>5465487.5199999996</v>
      </c>
      <c r="Q433" s="13"/>
      <c r="R433" s="167">
        <f>R378</f>
        <v>5494651.5199999996</v>
      </c>
      <c r="S433" s="18">
        <f>S378</f>
        <v>5173780.83</v>
      </c>
      <c r="T433" s="21">
        <f t="shared" si="19"/>
        <v>94.160308641374954</v>
      </c>
    </row>
    <row r="434" spans="1:21" x14ac:dyDescent="0.2">
      <c r="A434" s="159"/>
      <c r="B434" s="160" t="s">
        <v>404</v>
      </c>
      <c r="C434" s="160">
        <f>SUM(C428)</f>
        <v>789222</v>
      </c>
      <c r="D434" s="13"/>
      <c r="E434" s="161">
        <f>SUM(E428)</f>
        <v>1018622</v>
      </c>
      <c r="F434" s="25"/>
      <c r="G434" s="160">
        <f>SUM(G428)</f>
        <v>1194122</v>
      </c>
      <c r="H434" s="162">
        <f>SUM(H428)</f>
        <v>270318.38</v>
      </c>
      <c r="I434" s="21">
        <f t="shared" si="24"/>
        <v>22.637417282321238</v>
      </c>
      <c r="J434" s="13"/>
      <c r="K434" s="163">
        <f>SUM(K428)</f>
        <v>1248622</v>
      </c>
      <c r="L434" s="24">
        <v>277782.38</v>
      </c>
      <c r="N434" s="160">
        <f>N428</f>
        <v>1248622</v>
      </c>
      <c r="O434" s="13"/>
      <c r="P434" s="167">
        <f>P428</f>
        <v>1242922</v>
      </c>
      <c r="Q434" s="13"/>
      <c r="R434" s="167">
        <f>R428</f>
        <v>1242922</v>
      </c>
      <c r="S434" s="165">
        <f>S428</f>
        <v>971085.94000000006</v>
      </c>
      <c r="T434" s="21">
        <f t="shared" si="19"/>
        <v>78.129274403381714</v>
      </c>
    </row>
    <row r="435" spans="1:21" x14ac:dyDescent="0.2">
      <c r="A435" s="168"/>
      <c r="B435" s="160" t="s">
        <v>405</v>
      </c>
      <c r="C435" s="160">
        <f>SUM(C431+C432-C433-C434)</f>
        <v>-364193</v>
      </c>
      <c r="D435" s="13"/>
      <c r="E435" s="161">
        <f>SUM(E431+E432-E433-E434)</f>
        <v>-466081</v>
      </c>
      <c r="F435" s="25"/>
      <c r="G435" s="160">
        <f>SUM(G431+G432-G433-G434)</f>
        <v>-720445</v>
      </c>
      <c r="H435" s="162">
        <f>SUM(H431+H432-H433-H434)</f>
        <v>256528.10999999975</v>
      </c>
      <c r="I435" s="21">
        <f t="shared" si="24"/>
        <v>-35.606897126081762</v>
      </c>
      <c r="J435" s="13"/>
      <c r="K435" s="166">
        <f>SUM(K431+K432-K433-K434)</f>
        <v>-720440.51999999955</v>
      </c>
      <c r="L435" s="169">
        <f>L431+L432-L433-L434</f>
        <v>484334.27999999968</v>
      </c>
      <c r="N435" s="167">
        <f>N431+N432-N433-N434</f>
        <v>-720440.51999999955</v>
      </c>
      <c r="O435" s="13"/>
      <c r="P435" s="167">
        <f>P431+P432-P433-P434</f>
        <v>-720440.51999999955</v>
      </c>
      <c r="Q435" s="13"/>
      <c r="R435" s="167">
        <f>R431+R432-R433-R434</f>
        <v>-720440.51999999955</v>
      </c>
      <c r="S435" s="18">
        <f>S431+S432-S433-S434</f>
        <v>-15163.609999999986</v>
      </c>
      <c r="T435" s="21">
        <f t="shared" si="19"/>
        <v>2.1047691765032868</v>
      </c>
    </row>
    <row r="436" spans="1:21" x14ac:dyDescent="0.2">
      <c r="A436" s="168"/>
      <c r="B436" s="170"/>
      <c r="C436" s="170"/>
      <c r="D436" s="13"/>
      <c r="E436" s="171"/>
      <c r="F436" s="25"/>
      <c r="G436" s="170"/>
      <c r="H436" s="172"/>
      <c r="I436" s="21"/>
      <c r="J436" s="13"/>
      <c r="K436" s="173"/>
      <c r="L436" s="24"/>
      <c r="N436" s="155"/>
      <c r="O436" s="13"/>
      <c r="P436" s="155"/>
      <c r="Q436" s="13"/>
      <c r="R436" s="155"/>
      <c r="S436" s="16"/>
      <c r="T436" s="21"/>
    </row>
    <row r="437" spans="1:21" x14ac:dyDescent="0.2">
      <c r="A437" s="174"/>
      <c r="B437" s="175"/>
      <c r="D437" s="13"/>
      <c r="E437" s="24"/>
      <c r="F437" s="25"/>
      <c r="G437" s="13"/>
      <c r="H437" s="21"/>
      <c r="I437" s="21"/>
      <c r="J437" s="13"/>
      <c r="K437" s="26"/>
      <c r="L437" s="169"/>
      <c r="O437" s="13"/>
      <c r="Q437" s="13"/>
      <c r="S437" s="16"/>
      <c r="T437" s="21"/>
    </row>
    <row r="438" spans="1:21" x14ac:dyDescent="0.2">
      <c r="A438" s="176" t="s">
        <v>406</v>
      </c>
      <c r="B438" s="177"/>
      <c r="C438" s="177"/>
      <c r="D438" s="13"/>
      <c r="E438" s="178"/>
      <c r="F438" s="25"/>
      <c r="G438" s="177"/>
      <c r="H438" s="179"/>
      <c r="I438" s="21"/>
      <c r="J438" s="13"/>
      <c r="K438" s="180"/>
      <c r="L438" s="24"/>
      <c r="N438" s="177"/>
      <c r="O438" s="13"/>
      <c r="P438" s="177"/>
      <c r="Q438" s="13"/>
      <c r="R438" s="177"/>
      <c r="S438" s="16"/>
      <c r="T438" s="21"/>
    </row>
    <row r="439" spans="1:21" x14ac:dyDescent="0.2">
      <c r="A439" s="181">
        <v>453</v>
      </c>
      <c r="B439" s="177" t="s">
        <v>407</v>
      </c>
      <c r="C439" s="177"/>
      <c r="D439" s="13"/>
      <c r="E439" s="178"/>
      <c r="F439" s="56">
        <v>140129</v>
      </c>
      <c r="G439" s="177">
        <v>140129</v>
      </c>
      <c r="H439" s="182">
        <v>140129.13</v>
      </c>
      <c r="I439" s="21">
        <f t="shared" si="24"/>
        <v>100.00009277166041</v>
      </c>
      <c r="J439" s="13"/>
      <c r="K439" s="180">
        <v>140129</v>
      </c>
      <c r="L439" s="37">
        <v>140129.13</v>
      </c>
      <c r="N439" s="177">
        <f>K439</f>
        <v>140129</v>
      </c>
      <c r="O439" s="13"/>
      <c r="P439" s="177">
        <f>N439</f>
        <v>140129</v>
      </c>
      <c r="Q439" s="13"/>
      <c r="R439" s="177">
        <f>P439</f>
        <v>140129</v>
      </c>
      <c r="S439" s="16">
        <v>140129.13</v>
      </c>
      <c r="T439" s="21">
        <f t="shared" si="19"/>
        <v>100.00009277166041</v>
      </c>
    </row>
    <row r="440" spans="1:21" x14ac:dyDescent="0.2">
      <c r="A440" s="183">
        <v>454</v>
      </c>
      <c r="B440" s="184" t="s">
        <v>408</v>
      </c>
      <c r="C440" s="184">
        <v>380000</v>
      </c>
      <c r="D440" s="59">
        <v>120000</v>
      </c>
      <c r="E440" s="185">
        <f>C440+D440</f>
        <v>500000</v>
      </c>
      <c r="F440" s="56">
        <v>96800</v>
      </c>
      <c r="G440" s="177">
        <f>F440+E440</f>
        <v>596800</v>
      </c>
      <c r="H440" s="179">
        <v>0</v>
      </c>
      <c r="I440" s="21">
        <f t="shared" si="24"/>
        <v>0</v>
      </c>
      <c r="J440" s="25"/>
      <c r="K440" s="180">
        <f>J440+G440</f>
        <v>596800</v>
      </c>
      <c r="L440" s="169">
        <v>0</v>
      </c>
      <c r="N440" s="177">
        <f>K440</f>
        <v>596800</v>
      </c>
      <c r="O440" s="13"/>
      <c r="P440" s="177">
        <f>N440</f>
        <v>596800</v>
      </c>
      <c r="Q440" s="13"/>
      <c r="R440" s="177">
        <f>P440</f>
        <v>596800</v>
      </c>
      <c r="S440" s="18">
        <v>596800</v>
      </c>
      <c r="T440" s="21">
        <f t="shared" si="19"/>
        <v>100</v>
      </c>
    </row>
    <row r="441" spans="1:21" x14ac:dyDescent="0.2">
      <c r="A441" s="183">
        <v>454</v>
      </c>
      <c r="B441" s="184" t="s">
        <v>409</v>
      </c>
      <c r="C441" s="184"/>
      <c r="D441" s="59"/>
      <c r="E441" s="185"/>
      <c r="F441" s="56"/>
      <c r="G441" s="177"/>
      <c r="H441" s="179"/>
      <c r="I441" s="21"/>
      <c r="J441" s="25"/>
      <c r="K441" s="180"/>
      <c r="L441" s="169"/>
      <c r="N441" s="177"/>
      <c r="O441" s="13"/>
      <c r="P441" s="177"/>
      <c r="Q441" s="13"/>
      <c r="R441" s="177"/>
      <c r="S441" s="18">
        <v>4858.5</v>
      </c>
      <c r="T441" s="21"/>
    </row>
    <row r="442" spans="1:21" x14ac:dyDescent="0.2">
      <c r="A442" s="186"/>
      <c r="B442" s="187" t="s">
        <v>410</v>
      </c>
      <c r="C442" s="187">
        <f>SUM(C440)</f>
        <v>380000</v>
      </c>
      <c r="D442" s="13"/>
      <c r="E442" s="188">
        <f>SUM(E440)</f>
        <v>500000</v>
      </c>
      <c r="F442" s="25"/>
      <c r="G442" s="187">
        <f>SUM(G439:G440)</f>
        <v>736929</v>
      </c>
      <c r="H442" s="189">
        <f>SUM(H439:H440)</f>
        <v>140129.13</v>
      </c>
      <c r="I442" s="21">
        <f t="shared" si="24"/>
        <v>19.015282340632545</v>
      </c>
      <c r="J442" s="13"/>
      <c r="K442" s="190">
        <f>SUM(K439:K440)</f>
        <v>736929</v>
      </c>
      <c r="L442" s="72">
        <f>SUM(L439:L440)</f>
        <v>140129.13</v>
      </c>
      <c r="N442" s="191">
        <f>K442</f>
        <v>736929</v>
      </c>
      <c r="O442" s="13"/>
      <c r="P442" s="191">
        <f>N442</f>
        <v>736929</v>
      </c>
      <c r="Q442" s="13"/>
      <c r="R442" s="191">
        <f>P442</f>
        <v>736929</v>
      </c>
      <c r="S442" s="164">
        <f>SUM(S439:S441)</f>
        <v>741787.63</v>
      </c>
      <c r="T442" s="21">
        <f t="shared" si="19"/>
        <v>100.65930774877904</v>
      </c>
    </row>
    <row r="443" spans="1:21" x14ac:dyDescent="0.2">
      <c r="A443" s="186"/>
      <c r="B443" s="187"/>
      <c r="C443" s="187"/>
      <c r="D443" s="13"/>
      <c r="E443" s="188"/>
      <c r="F443" s="25"/>
      <c r="G443" s="187"/>
      <c r="H443" s="189"/>
      <c r="I443" s="21"/>
      <c r="J443" s="13"/>
      <c r="K443" s="190"/>
      <c r="L443" s="24"/>
      <c r="N443" s="177"/>
      <c r="O443" s="13"/>
      <c r="P443" s="177"/>
      <c r="Q443" s="13"/>
      <c r="R443" s="177"/>
      <c r="S443" s="13"/>
      <c r="T443" s="21"/>
    </row>
    <row r="444" spans="1:21" x14ac:dyDescent="0.2">
      <c r="A444" s="192" t="s">
        <v>411</v>
      </c>
      <c r="B444" s="177"/>
      <c r="C444" s="177"/>
      <c r="D444" s="13"/>
      <c r="E444" s="178"/>
      <c r="F444" s="25"/>
      <c r="G444" s="177"/>
      <c r="H444" s="182"/>
      <c r="I444" s="21"/>
      <c r="J444" s="13"/>
      <c r="K444" s="180"/>
      <c r="L444" s="169"/>
      <c r="N444" s="177"/>
      <c r="O444" s="13"/>
      <c r="P444" s="177"/>
      <c r="Q444" s="13"/>
      <c r="R444" s="177"/>
      <c r="S444" s="13"/>
      <c r="T444" s="21"/>
    </row>
    <row r="445" spans="1:21" x14ac:dyDescent="0.2">
      <c r="A445" s="193">
        <v>821007</v>
      </c>
      <c r="B445" s="184" t="s">
        <v>412</v>
      </c>
      <c r="C445" s="184">
        <v>8900</v>
      </c>
      <c r="D445" s="13"/>
      <c r="E445" s="185">
        <v>8900</v>
      </c>
      <c r="F445" s="25"/>
      <c r="G445" s="184">
        <v>8900</v>
      </c>
      <c r="H445" s="194">
        <v>4103.6899999999996</v>
      </c>
      <c r="I445" s="21">
        <f t="shared" si="24"/>
        <v>46.108876404494374</v>
      </c>
      <c r="J445" s="13"/>
      <c r="K445" s="195">
        <v>8900</v>
      </c>
      <c r="L445" s="37">
        <v>6568.9</v>
      </c>
      <c r="N445" s="177">
        <f>K445</f>
        <v>8900</v>
      </c>
      <c r="O445" s="13"/>
      <c r="P445" s="177">
        <f>N445</f>
        <v>8900</v>
      </c>
      <c r="Q445" s="13"/>
      <c r="R445" s="177">
        <f>P445</f>
        <v>8900</v>
      </c>
      <c r="S445" s="13">
        <v>9088.94</v>
      </c>
      <c r="T445" s="21">
        <f t="shared" si="19"/>
        <v>102.12292134831462</v>
      </c>
    </row>
    <row r="446" spans="1:21" x14ac:dyDescent="0.2">
      <c r="A446" s="186"/>
      <c r="B446" s="191" t="s">
        <v>413</v>
      </c>
      <c r="C446" s="191">
        <f>SUM(C445:C445)</f>
        <v>8900</v>
      </c>
      <c r="D446" s="13"/>
      <c r="E446" s="196">
        <f>SUM(E445:E445)</f>
        <v>8900</v>
      </c>
      <c r="F446" s="25"/>
      <c r="G446" s="191">
        <f>SUM(G445:G445)</f>
        <v>8900</v>
      </c>
      <c r="H446" s="197">
        <f>SUM(H445:H445)</f>
        <v>4103.6899999999996</v>
      </c>
      <c r="I446" s="21">
        <f t="shared" si="24"/>
        <v>46.108876404494374</v>
      </c>
      <c r="J446" s="13"/>
      <c r="K446" s="198">
        <f>SUM(K445:K445)</f>
        <v>8900</v>
      </c>
      <c r="L446" s="72">
        <f>SUM(L445)</f>
        <v>6568.9</v>
      </c>
      <c r="N446" s="177">
        <f>SUM(N445)</f>
        <v>8900</v>
      </c>
      <c r="O446" s="13"/>
      <c r="P446" s="191">
        <f>SUM(P445)</f>
        <v>8900</v>
      </c>
      <c r="Q446" s="13"/>
      <c r="R446" s="191">
        <f>SUM(R445)</f>
        <v>8900</v>
      </c>
      <c r="S446" s="164">
        <f>S445</f>
        <v>9088.94</v>
      </c>
      <c r="T446" s="21">
        <f t="shared" si="19"/>
        <v>102.12292134831462</v>
      </c>
    </row>
    <row r="447" spans="1:21" x14ac:dyDescent="0.2">
      <c r="A447" s="168"/>
      <c r="B447" s="199" t="s">
        <v>414</v>
      </c>
      <c r="C447" s="199"/>
      <c r="D447" s="13"/>
      <c r="E447" s="200"/>
      <c r="F447" s="25"/>
      <c r="G447" s="199"/>
      <c r="H447" s="201"/>
      <c r="I447" s="21"/>
      <c r="J447" s="13"/>
      <c r="K447" s="202"/>
      <c r="L447" s="24"/>
      <c r="N447" s="199"/>
      <c r="O447" s="13"/>
      <c r="P447" s="199"/>
      <c r="Q447" s="13"/>
      <c r="R447" s="199"/>
      <c r="S447" s="13"/>
      <c r="T447" s="21"/>
      <c r="U447" s="58"/>
    </row>
    <row r="448" spans="1:21" x14ac:dyDescent="0.2">
      <c r="A448" s="168"/>
      <c r="B448" s="199" t="s">
        <v>415</v>
      </c>
      <c r="C448" s="199">
        <f>SUM(C431)</f>
        <v>5594188</v>
      </c>
      <c r="D448" s="13"/>
      <c r="E448" s="200">
        <f>SUM(E431)</f>
        <v>5639802</v>
      </c>
      <c r="F448" s="25"/>
      <c r="G448" s="199">
        <f>SUM(G431)</f>
        <v>5639746</v>
      </c>
      <c r="H448" s="201">
        <f>SUM(H431)</f>
        <v>3055830.5799999996</v>
      </c>
      <c r="I448" s="21">
        <f t="shared" si="24"/>
        <v>54.18383345632941</v>
      </c>
      <c r="J448" s="13"/>
      <c r="K448" s="202">
        <f>SUM(K431)</f>
        <v>5775248</v>
      </c>
      <c r="L448" s="66">
        <f>L431</f>
        <v>4524511.6099999994</v>
      </c>
      <c r="N448" s="199">
        <f>N431</f>
        <v>5876267</v>
      </c>
      <c r="O448" s="13"/>
      <c r="P448" s="199">
        <f>P431</f>
        <v>5840630</v>
      </c>
      <c r="Q448" s="13"/>
      <c r="R448" s="199">
        <f>R431</f>
        <v>5869794</v>
      </c>
      <c r="S448" s="16">
        <f>S431</f>
        <v>5982365.0700000003</v>
      </c>
      <c r="T448" s="21">
        <f t="shared" si="19"/>
        <v>101.91780273719999</v>
      </c>
    </row>
    <row r="449" spans="1:22" x14ac:dyDescent="0.2">
      <c r="A449" s="159"/>
      <c r="B449" s="199" t="s">
        <v>416</v>
      </c>
      <c r="C449" s="199">
        <f>SUM(C432)</f>
        <v>0</v>
      </c>
      <c r="D449" s="13"/>
      <c r="E449" s="200">
        <f>SUM(E432)</f>
        <v>200000</v>
      </c>
      <c r="F449" s="25"/>
      <c r="G449" s="199">
        <f>SUM(G432)</f>
        <v>304265</v>
      </c>
      <c r="H449" s="201">
        <f>SUM(H432)</f>
        <v>107338.09</v>
      </c>
      <c r="I449" s="21">
        <f t="shared" si="24"/>
        <v>35.277830180927808</v>
      </c>
      <c r="J449" s="13"/>
      <c r="K449" s="202">
        <f>SUM(K432)</f>
        <v>153039</v>
      </c>
      <c r="L449" s="72">
        <v>107338.09</v>
      </c>
      <c r="N449" s="199">
        <f>N432</f>
        <v>153039</v>
      </c>
      <c r="O449" s="13"/>
      <c r="P449" s="199">
        <f>P432</f>
        <v>147339</v>
      </c>
      <c r="Q449" s="13"/>
      <c r="R449" s="199">
        <f>R432</f>
        <v>147339</v>
      </c>
      <c r="S449" s="18">
        <f>S432</f>
        <v>147338.09</v>
      </c>
      <c r="T449" s="21">
        <f t="shared" si="19"/>
        <v>99.999382376695905</v>
      </c>
    </row>
    <row r="450" spans="1:22" x14ac:dyDescent="0.2">
      <c r="A450" s="159"/>
      <c r="B450" s="199" t="s">
        <v>417</v>
      </c>
      <c r="C450" s="199">
        <f>SUM(C442)</f>
        <v>380000</v>
      </c>
      <c r="D450" s="59"/>
      <c r="E450" s="200">
        <f>SUM(E442)</f>
        <v>500000</v>
      </c>
      <c r="G450" s="199">
        <f>SUM(G442)</f>
        <v>736929</v>
      </c>
      <c r="H450" s="203">
        <f>SUM(H442)</f>
        <v>140129.13</v>
      </c>
      <c r="I450" s="21">
        <f t="shared" si="24"/>
        <v>19.015282340632545</v>
      </c>
      <c r="J450" s="13"/>
      <c r="K450" s="202">
        <f>SUM(K442)</f>
        <v>736929</v>
      </c>
      <c r="L450" s="72">
        <v>140129.13</v>
      </c>
      <c r="N450" s="199">
        <f>N442</f>
        <v>736929</v>
      </c>
      <c r="O450" s="13"/>
      <c r="P450" s="199">
        <f>P442</f>
        <v>736929</v>
      </c>
      <c r="Q450" s="13"/>
      <c r="R450" s="199">
        <f>R442</f>
        <v>736929</v>
      </c>
      <c r="S450" s="16">
        <f>S442</f>
        <v>741787.63</v>
      </c>
      <c r="T450" s="21">
        <f t="shared" si="19"/>
        <v>100.65930774877904</v>
      </c>
    </row>
    <row r="451" spans="1:22" x14ac:dyDescent="0.2">
      <c r="A451" s="168"/>
      <c r="B451" s="199" t="s">
        <v>418</v>
      </c>
      <c r="C451" s="199">
        <f>SUM(C448:C450)</f>
        <v>5974188</v>
      </c>
      <c r="D451" s="13"/>
      <c r="E451" s="200">
        <f>SUM(E448:E450)</f>
        <v>6339802</v>
      </c>
      <c r="F451" s="25"/>
      <c r="G451" s="199">
        <f>SUM(G448:G450)</f>
        <v>6680940</v>
      </c>
      <c r="H451" s="201">
        <f>SUM(H448:H450)</f>
        <v>3303297.7999999993</v>
      </c>
      <c r="I451" s="21">
        <f t="shared" si="24"/>
        <v>49.44360823476935</v>
      </c>
      <c r="J451" s="13"/>
      <c r="K451" s="202">
        <f>SUM(K448:K450)</f>
        <v>6665216</v>
      </c>
      <c r="L451" s="72">
        <f>SUM(L448:L450)</f>
        <v>4771978.8299999991</v>
      </c>
      <c r="N451" s="199">
        <f>SUM(N448:N450)</f>
        <v>6766235</v>
      </c>
      <c r="O451" s="13"/>
      <c r="P451" s="199">
        <f>SUM(P448:P450)</f>
        <v>6724898</v>
      </c>
      <c r="Q451" s="13"/>
      <c r="R451" s="199">
        <f>SUM(R448:R450)</f>
        <v>6754062</v>
      </c>
      <c r="S451" s="16">
        <f>SUM(S448:S450)</f>
        <v>6871490.79</v>
      </c>
      <c r="T451" s="21">
        <f t="shared" si="19"/>
        <v>101.7386395031612</v>
      </c>
    </row>
    <row r="452" spans="1:22" x14ac:dyDescent="0.2">
      <c r="A452" s="168"/>
      <c r="B452" s="204"/>
      <c r="C452" s="204"/>
      <c r="D452" s="13"/>
      <c r="E452" s="205"/>
      <c r="F452" s="25"/>
      <c r="G452" s="204"/>
      <c r="H452" s="206"/>
      <c r="I452" s="21"/>
      <c r="J452" s="13"/>
      <c r="K452" s="207"/>
      <c r="L452" s="24"/>
      <c r="N452" s="199"/>
      <c r="O452" s="13"/>
      <c r="P452" s="199"/>
      <c r="Q452" s="13"/>
      <c r="R452" s="199"/>
      <c r="S452" s="13"/>
      <c r="T452" s="21"/>
    </row>
    <row r="453" spans="1:22" x14ac:dyDescent="0.2">
      <c r="A453" s="168"/>
      <c r="B453" s="199" t="s">
        <v>419</v>
      </c>
      <c r="C453" s="199">
        <f>SUM(C433)</f>
        <v>5169159</v>
      </c>
      <c r="D453" s="59"/>
      <c r="E453" s="200">
        <f>SUM(E433)</f>
        <v>5287261</v>
      </c>
      <c r="G453" s="199">
        <f>SUM(G433)</f>
        <v>5470334</v>
      </c>
      <c r="H453" s="201">
        <f>SUM(H433)</f>
        <v>2636322.1799999997</v>
      </c>
      <c r="I453" s="21">
        <f t="shared" si="24"/>
        <v>48.193075230872552</v>
      </c>
      <c r="J453" s="13"/>
      <c r="K453" s="208">
        <f>SUM(K433)</f>
        <v>5400105.5199999996</v>
      </c>
      <c r="L453" s="72">
        <f>SUM(L433)</f>
        <v>3869733.0399999996</v>
      </c>
      <c r="N453" s="199">
        <f>N433</f>
        <v>5501124.5199999996</v>
      </c>
      <c r="O453" s="13"/>
      <c r="P453" s="209">
        <f>P433</f>
        <v>5465487.5199999996</v>
      </c>
      <c r="Q453" s="13"/>
      <c r="R453" s="209">
        <f>R433</f>
        <v>5494651.5199999996</v>
      </c>
      <c r="S453" s="18">
        <f>S433</f>
        <v>5173780.83</v>
      </c>
      <c r="T453" s="21">
        <f t="shared" si="19"/>
        <v>94.160308641374954</v>
      </c>
    </row>
    <row r="454" spans="1:22" x14ac:dyDescent="0.2">
      <c r="A454" s="168"/>
      <c r="B454" s="199" t="s">
        <v>420</v>
      </c>
      <c r="C454" s="199">
        <f>SUM(C434)</f>
        <v>789222</v>
      </c>
      <c r="D454" s="59"/>
      <c r="E454" s="200">
        <f>SUM(E434)</f>
        <v>1018622</v>
      </c>
      <c r="G454" s="199">
        <f>SUM(G434)</f>
        <v>1194122</v>
      </c>
      <c r="H454" s="201">
        <f>SUM(H434)</f>
        <v>270318.38</v>
      </c>
      <c r="I454" s="21">
        <f t="shared" si="24"/>
        <v>22.637417282321238</v>
      </c>
      <c r="J454" s="13"/>
      <c r="K454" s="202">
        <f>SUM(K434)</f>
        <v>1248622</v>
      </c>
      <c r="L454" s="72">
        <v>277782.38</v>
      </c>
      <c r="N454" s="199">
        <f>N434</f>
        <v>1248622</v>
      </c>
      <c r="O454" s="13"/>
      <c r="P454" s="199">
        <f>P434</f>
        <v>1242922</v>
      </c>
      <c r="Q454" s="13"/>
      <c r="R454" s="199">
        <f>R434</f>
        <v>1242922</v>
      </c>
      <c r="S454" s="18">
        <f>S434</f>
        <v>971085.94000000006</v>
      </c>
      <c r="T454" s="21">
        <f t="shared" si="19"/>
        <v>78.129274403381714</v>
      </c>
      <c r="U454" s="58"/>
    </row>
    <row r="455" spans="1:22" x14ac:dyDescent="0.2">
      <c r="A455" s="159"/>
      <c r="B455" s="199" t="s">
        <v>421</v>
      </c>
      <c r="C455" s="199">
        <f>SUM(C446)</f>
        <v>8900</v>
      </c>
      <c r="D455" s="13"/>
      <c r="E455" s="200">
        <f>SUM(E446)</f>
        <v>8900</v>
      </c>
      <c r="F455" s="25"/>
      <c r="G455" s="199">
        <f>SUM(G446)</f>
        <v>8900</v>
      </c>
      <c r="H455" s="201">
        <f>SUM(H446)</f>
        <v>4103.6899999999996</v>
      </c>
      <c r="I455" s="21">
        <f t="shared" si="24"/>
        <v>46.108876404494374</v>
      </c>
      <c r="J455" s="13"/>
      <c r="K455" s="202">
        <f>SUM(K446)</f>
        <v>8900</v>
      </c>
      <c r="L455" s="17">
        <v>6568.9</v>
      </c>
      <c r="N455" s="199">
        <f>N446</f>
        <v>8900</v>
      </c>
      <c r="O455" s="13"/>
      <c r="P455" s="199">
        <f>P446</f>
        <v>8900</v>
      </c>
      <c r="Q455" s="13"/>
      <c r="R455" s="199">
        <f>R446</f>
        <v>8900</v>
      </c>
      <c r="S455" s="16">
        <f>S446</f>
        <v>9088.94</v>
      </c>
      <c r="T455" s="21">
        <f t="shared" si="19"/>
        <v>102.12292134831462</v>
      </c>
    </row>
    <row r="456" spans="1:22" x14ac:dyDescent="0.2">
      <c r="A456" s="168"/>
      <c r="B456" s="199" t="s">
        <v>422</v>
      </c>
      <c r="C456" s="199">
        <f>SUM(C453:C455)</f>
        <v>5967281</v>
      </c>
      <c r="D456" s="13"/>
      <c r="E456" s="200">
        <f>SUM(E453:E455)</f>
        <v>6314783</v>
      </c>
      <c r="F456" s="25"/>
      <c r="G456" s="199">
        <f>SUM(G453:G455)</f>
        <v>6673356</v>
      </c>
      <c r="H456" s="201">
        <f>SUM(H453:H455)</f>
        <v>2910744.2499999995</v>
      </c>
      <c r="I456" s="21">
        <f t="shared" si="24"/>
        <v>43.617398052793824</v>
      </c>
      <c r="J456" s="13"/>
      <c r="K456" s="208">
        <f>SUM(K453:K455)</f>
        <v>6657627.5199999996</v>
      </c>
      <c r="L456" s="72">
        <f>SUM(L453:L455)</f>
        <v>4154084.3199999994</v>
      </c>
      <c r="N456" s="209">
        <f>SUM(N453:N455)</f>
        <v>6758646.5199999996</v>
      </c>
      <c r="O456" s="13"/>
      <c r="P456" s="209">
        <f>SUM(P453:P455)</f>
        <v>6717309.5199999996</v>
      </c>
      <c r="Q456" s="13"/>
      <c r="R456" s="209">
        <f>SUM(R453:R455)</f>
        <v>6746473.5199999996</v>
      </c>
      <c r="S456" s="18">
        <f>SUM(S453:S455)</f>
        <v>6153955.7100000009</v>
      </c>
      <c r="T456" s="21">
        <f t="shared" si="19"/>
        <v>91.217369960121047</v>
      </c>
    </row>
    <row r="457" spans="1:22" x14ac:dyDescent="0.2">
      <c r="A457" s="168"/>
      <c r="B457" s="199" t="s">
        <v>423</v>
      </c>
      <c r="C457" s="199">
        <f>SUM(C451-C456)</f>
        <v>6907</v>
      </c>
      <c r="D457" s="13"/>
      <c r="E457" s="200">
        <f>SUM(E451-E456)</f>
        <v>25019</v>
      </c>
      <c r="G457" s="199">
        <f>SUM(G451-G456)</f>
        <v>7584</v>
      </c>
      <c r="H457" s="201">
        <f>SUM(H451-H456)</f>
        <v>392553.54999999981</v>
      </c>
      <c r="I457" s="21">
        <f t="shared" si="24"/>
        <v>5176.0752900843854</v>
      </c>
      <c r="J457" s="13"/>
      <c r="K457" s="208">
        <f>SUM(K451-K456)</f>
        <v>7588.480000000447</v>
      </c>
      <c r="L457" s="72">
        <f>L451-L456</f>
        <v>617894.50999999978</v>
      </c>
      <c r="N457" s="209">
        <f>SUM(N451-N456)</f>
        <v>7588.480000000447</v>
      </c>
      <c r="O457" s="13"/>
      <c r="P457" s="209">
        <f>SUM(P451-P456)</f>
        <v>7588.480000000447</v>
      </c>
      <c r="Q457" s="13"/>
      <c r="R457" s="209">
        <f>SUM(R451-R456)</f>
        <v>7588.480000000447</v>
      </c>
      <c r="S457" s="18">
        <f>S451-S456</f>
        <v>717535.07999999914</v>
      </c>
      <c r="T457" s="21">
        <f t="shared" ref="T457:T458" si="25">S457/R457*100</f>
        <v>9455.5837269118038</v>
      </c>
      <c r="V457" s="58"/>
    </row>
    <row r="458" spans="1:22" x14ac:dyDescent="0.2">
      <c r="A458" s="13"/>
      <c r="B458" s="210" t="s">
        <v>424</v>
      </c>
      <c r="C458" s="211">
        <v>41983</v>
      </c>
      <c r="D458" s="212"/>
      <c r="E458" s="211">
        <v>42074</v>
      </c>
      <c r="F458" s="212"/>
      <c r="G458" s="211">
        <v>42172</v>
      </c>
      <c r="H458" s="211">
        <v>42201</v>
      </c>
      <c r="I458" s="13"/>
      <c r="J458" s="13"/>
      <c r="K458" s="213">
        <v>42263</v>
      </c>
      <c r="L458" s="214">
        <v>42303</v>
      </c>
      <c r="N458" s="211">
        <v>42347</v>
      </c>
      <c r="O458" s="13" t="s">
        <v>425</v>
      </c>
      <c r="P458" s="211">
        <v>42367</v>
      </c>
      <c r="Q458" s="13" t="s">
        <v>425</v>
      </c>
      <c r="R458" s="211">
        <v>42368</v>
      </c>
      <c r="S458" s="13"/>
      <c r="T458" s="21"/>
    </row>
    <row r="459" spans="1:22" x14ac:dyDescent="0.2">
      <c r="A459" s="3"/>
      <c r="B459" s="215"/>
      <c r="C459" s="216"/>
      <c r="D459" s="217"/>
      <c r="E459" s="217"/>
      <c r="F459" s="217"/>
      <c r="G459" s="217"/>
      <c r="K459" s="217"/>
      <c r="M459" s="3"/>
      <c r="N459" s="3"/>
      <c r="P459" s="3"/>
      <c r="R459" s="3"/>
    </row>
    <row r="460" spans="1:22" x14ac:dyDescent="0.2">
      <c r="A460" s="3"/>
      <c r="B460" s="215"/>
      <c r="C460" s="216"/>
      <c r="D460" s="217"/>
      <c r="E460" s="217"/>
      <c r="F460" s="217"/>
      <c r="G460" s="217"/>
      <c r="K460" s="217"/>
      <c r="M460" s="3"/>
      <c r="N460" s="3"/>
      <c r="P460" s="3"/>
      <c r="R460" s="3"/>
    </row>
    <row r="461" spans="1:22" x14ac:dyDescent="0.2">
      <c r="C461" s="3"/>
      <c r="F461" s="3"/>
      <c r="L461" s="112"/>
      <c r="M461" s="3"/>
      <c r="N461" s="3"/>
      <c r="P461" s="3"/>
      <c r="R461" s="3"/>
    </row>
    <row r="462" spans="1:22" x14ac:dyDescent="0.2">
      <c r="C462" s="218" t="s">
        <v>426</v>
      </c>
      <c r="F462" s="3"/>
      <c r="M462" s="3"/>
      <c r="N462" s="3"/>
      <c r="P462" s="3"/>
      <c r="R462" s="3"/>
    </row>
    <row r="463" spans="1:22" x14ac:dyDescent="0.2">
      <c r="B463" s="2"/>
      <c r="C463" s="3" t="s">
        <v>427</v>
      </c>
      <c r="F463" s="3"/>
      <c r="L463" s="58"/>
      <c r="M463" s="3"/>
      <c r="N463" s="3"/>
      <c r="P463" s="3"/>
      <c r="R463" s="3"/>
    </row>
    <row r="464" spans="1:22" x14ac:dyDescent="0.2">
      <c r="C464" s="3"/>
      <c r="F464" s="3"/>
      <c r="L464" s="138"/>
      <c r="M464" s="1"/>
      <c r="N464" s="1"/>
      <c r="P464" s="1"/>
      <c r="R464" s="1"/>
    </row>
    <row r="465" spans="3:18" x14ac:dyDescent="0.2">
      <c r="C465" s="3"/>
      <c r="F465" s="3"/>
      <c r="M465" s="1"/>
      <c r="N465" s="1"/>
      <c r="P465" s="1"/>
      <c r="R465" s="58"/>
    </row>
    <row r="466" spans="3:18" x14ac:dyDescent="0.2">
      <c r="C466" s="3"/>
      <c r="F466" s="3"/>
      <c r="L466" s="219"/>
      <c r="M466" s="1"/>
      <c r="N466" s="1"/>
      <c r="P466" s="1"/>
      <c r="R466" s="1"/>
    </row>
    <row r="467" spans="3:18" x14ac:dyDescent="0.2">
      <c r="C467" s="3"/>
      <c r="F467" s="3"/>
      <c r="M467" s="1"/>
      <c r="N467" s="1"/>
      <c r="P467" s="1"/>
      <c r="R467" s="1"/>
    </row>
    <row r="468" spans="3:18" x14ac:dyDescent="0.2">
      <c r="C468" s="3"/>
      <c r="F468" s="3"/>
      <c r="M468" s="1"/>
      <c r="N468" s="1"/>
      <c r="P468" s="1"/>
      <c r="R468" s="1"/>
    </row>
    <row r="469" spans="3:18" x14ac:dyDescent="0.2">
      <c r="C469" s="3"/>
      <c r="F469" s="3"/>
      <c r="M469" s="1"/>
      <c r="N469" s="1"/>
      <c r="P469" s="1"/>
      <c r="R469" s="1"/>
    </row>
    <row r="470" spans="3:18" x14ac:dyDescent="0.2">
      <c r="C470" s="3"/>
      <c r="F470" s="3"/>
      <c r="M470" s="1"/>
      <c r="N470" s="1"/>
      <c r="P470" s="1"/>
      <c r="R470" s="1"/>
    </row>
    <row r="471" spans="3:18" x14ac:dyDescent="0.2">
      <c r="C471" s="3"/>
      <c r="F471" s="3"/>
      <c r="M471" s="1"/>
      <c r="N471" s="1"/>
      <c r="P471" s="1"/>
      <c r="R471" s="1"/>
    </row>
    <row r="472" spans="3:18" x14ac:dyDescent="0.2">
      <c r="C472" s="3"/>
      <c r="F472" s="3"/>
      <c r="M472" s="1"/>
      <c r="N472" s="1"/>
      <c r="P472" s="1"/>
      <c r="R472" s="1"/>
    </row>
    <row r="473" spans="3:18" x14ac:dyDescent="0.2">
      <c r="C473" s="3"/>
      <c r="F473" s="3"/>
      <c r="M473" s="1"/>
      <c r="N473" s="1"/>
      <c r="P473" s="1"/>
      <c r="R473" s="1"/>
    </row>
    <row r="474" spans="3:18" x14ac:dyDescent="0.2">
      <c r="C474" s="3"/>
      <c r="F474" s="3"/>
      <c r="M474" s="1"/>
      <c r="N474" s="1"/>
      <c r="P474" s="1"/>
      <c r="R474" s="1"/>
    </row>
    <row r="475" spans="3:18" x14ac:dyDescent="0.2">
      <c r="C475" s="3"/>
      <c r="F475" s="3"/>
      <c r="M475" s="1"/>
      <c r="N475" s="1"/>
      <c r="P475" s="1"/>
      <c r="R475" s="1"/>
    </row>
    <row r="476" spans="3:18" x14ac:dyDescent="0.2">
      <c r="C476" s="3"/>
      <c r="F476" s="3"/>
      <c r="M476" s="1"/>
      <c r="N476" s="1"/>
      <c r="P476" s="1"/>
      <c r="R476" s="1"/>
    </row>
    <row r="477" spans="3:18" x14ac:dyDescent="0.2">
      <c r="C477" s="3"/>
      <c r="F477" s="3"/>
      <c r="M477" s="1"/>
      <c r="N477" s="1"/>
      <c r="P477" s="1"/>
      <c r="R477" s="1"/>
    </row>
    <row r="478" spans="3:18" x14ac:dyDescent="0.2">
      <c r="C478" s="3"/>
      <c r="F478" s="3"/>
      <c r="M478" s="1"/>
      <c r="N478" s="1"/>
      <c r="P478" s="1"/>
      <c r="R478" s="1"/>
    </row>
    <row r="479" spans="3:18" x14ac:dyDescent="0.2">
      <c r="C479" s="3"/>
      <c r="F479" s="3"/>
      <c r="M479" s="1"/>
      <c r="N479" s="1"/>
      <c r="P479" s="1"/>
      <c r="R479" s="1"/>
    </row>
    <row r="480" spans="3:18" x14ac:dyDescent="0.2">
      <c r="C480" s="3"/>
      <c r="F480" s="3"/>
      <c r="M480" s="1"/>
      <c r="N480" s="1"/>
      <c r="P480" s="1"/>
      <c r="R480" s="1"/>
    </row>
    <row r="481" spans="2:18" x14ac:dyDescent="0.2">
      <c r="C481" s="3"/>
      <c r="F481" s="3"/>
      <c r="M481" s="1"/>
      <c r="N481" s="1"/>
      <c r="P481" s="1"/>
      <c r="R481" s="1"/>
    </row>
    <row r="482" spans="2:18" x14ac:dyDescent="0.2">
      <c r="C482" s="3"/>
      <c r="F482" s="3"/>
      <c r="M482" s="1"/>
      <c r="N482" s="1"/>
      <c r="P482" s="1"/>
      <c r="R482" s="1"/>
    </row>
    <row r="483" spans="2:18" x14ac:dyDescent="0.2">
      <c r="C483" s="3"/>
      <c r="F483" s="3"/>
      <c r="M483" s="1"/>
      <c r="N483" s="1"/>
      <c r="P483" s="1"/>
      <c r="R483" s="1"/>
    </row>
    <row r="484" spans="2:18" x14ac:dyDescent="0.2">
      <c r="C484" s="3"/>
      <c r="F484" s="3"/>
      <c r="M484" s="1"/>
      <c r="N484" s="1"/>
      <c r="P484" s="1"/>
      <c r="R484" s="1"/>
    </row>
    <row r="485" spans="2:18" x14ac:dyDescent="0.2">
      <c r="C485" s="3"/>
      <c r="F485" s="3"/>
      <c r="M485" s="1"/>
      <c r="N485" s="1"/>
      <c r="P485" s="1"/>
      <c r="R485" s="1"/>
    </row>
    <row r="486" spans="2:18" x14ac:dyDescent="0.2">
      <c r="C486" s="3"/>
      <c r="F486" s="3"/>
      <c r="M486" s="1"/>
      <c r="N486" s="1"/>
      <c r="P486" s="1"/>
      <c r="R486" s="1"/>
    </row>
    <row r="487" spans="2:18" x14ac:dyDescent="0.2">
      <c r="C487" s="3"/>
      <c r="F487" s="3"/>
      <c r="M487" s="1"/>
      <c r="N487" s="1"/>
      <c r="P487" s="1"/>
      <c r="R487" s="1"/>
    </row>
    <row r="488" spans="2:18" x14ac:dyDescent="0.2">
      <c r="C488" s="3"/>
      <c r="F488" s="3"/>
      <c r="M488" s="1"/>
      <c r="N488" s="1"/>
      <c r="P488" s="1"/>
      <c r="R488" s="1"/>
    </row>
    <row r="489" spans="2:18" x14ac:dyDescent="0.2">
      <c r="B489" s="3"/>
      <c r="C489" s="3"/>
      <c r="D489" s="3"/>
      <c r="E489" s="3"/>
      <c r="F489" s="3"/>
      <c r="M489" s="1"/>
      <c r="N489" s="1"/>
      <c r="P489" s="1"/>
      <c r="R489" s="1"/>
    </row>
    <row r="490" spans="2:18" x14ac:dyDescent="0.2">
      <c r="B490" s="3"/>
      <c r="C490" s="3"/>
      <c r="D490" s="3"/>
      <c r="E490" s="3"/>
      <c r="F490" s="3"/>
      <c r="M490" s="1"/>
      <c r="N490" s="1"/>
      <c r="P490" s="1"/>
      <c r="R490" s="1"/>
    </row>
    <row r="491" spans="2:18" x14ac:dyDescent="0.2">
      <c r="B491" s="3"/>
      <c r="C491" s="3"/>
      <c r="D491" s="3"/>
      <c r="E491" s="3"/>
      <c r="F491" s="3"/>
      <c r="M491" s="1"/>
      <c r="N491" s="1"/>
      <c r="P491" s="1"/>
      <c r="R491" s="1"/>
    </row>
    <row r="492" spans="2:18" x14ac:dyDescent="0.2">
      <c r="B492" s="3"/>
      <c r="C492" s="3"/>
      <c r="D492" s="3"/>
      <c r="E492" s="3"/>
      <c r="F492" s="3"/>
      <c r="M492" s="1"/>
      <c r="N492" s="1"/>
      <c r="P492" s="1"/>
      <c r="R492" s="1"/>
    </row>
    <row r="493" spans="2:18" x14ac:dyDescent="0.2">
      <c r="B493" s="3"/>
      <c r="C493" s="3"/>
      <c r="D493" s="3"/>
      <c r="E493" s="3"/>
      <c r="F493" s="3"/>
      <c r="M493" s="1"/>
      <c r="N493" s="1"/>
      <c r="P493" s="1"/>
      <c r="R493" s="1"/>
    </row>
    <row r="494" spans="2:18" x14ac:dyDescent="0.2">
      <c r="B494" s="3"/>
      <c r="C494" s="3"/>
      <c r="D494" s="3"/>
      <c r="E494" s="3"/>
      <c r="F494" s="3"/>
      <c r="M494" s="1"/>
      <c r="N494" s="1"/>
      <c r="P494" s="1"/>
      <c r="R494" s="1"/>
    </row>
    <row r="495" spans="2:18" x14ac:dyDescent="0.2">
      <c r="B495" s="3"/>
      <c r="C495" s="3"/>
      <c r="D495" s="3"/>
      <c r="E495" s="3"/>
      <c r="F495" s="3"/>
      <c r="M495" s="1"/>
      <c r="N495" s="1"/>
      <c r="P495" s="1"/>
      <c r="R495" s="1"/>
    </row>
    <row r="496" spans="2:18" x14ac:dyDescent="0.2">
      <c r="B496" s="3"/>
      <c r="C496" s="3"/>
      <c r="D496" s="3"/>
      <c r="E496" s="3"/>
      <c r="F496" s="3"/>
      <c r="M496" s="1"/>
      <c r="N496" s="1"/>
      <c r="P496" s="1"/>
      <c r="R496" s="1"/>
    </row>
    <row r="497" spans="2:18" x14ac:dyDescent="0.2">
      <c r="B497" s="3"/>
      <c r="C497" s="3"/>
      <c r="D497" s="3"/>
      <c r="E497" s="3"/>
      <c r="F497" s="3"/>
      <c r="M497" s="1"/>
      <c r="N497" s="1"/>
      <c r="P497" s="1"/>
      <c r="R497" s="1"/>
    </row>
    <row r="498" spans="2:18" x14ac:dyDescent="0.2">
      <c r="B498" s="3"/>
      <c r="C498" s="3"/>
      <c r="D498" s="3"/>
      <c r="E498" s="3"/>
      <c r="F498" s="3"/>
      <c r="M498" s="1"/>
      <c r="N498" s="1"/>
      <c r="P498" s="1"/>
      <c r="R498" s="1"/>
    </row>
    <row r="499" spans="2:18" x14ac:dyDescent="0.2">
      <c r="B499" s="3"/>
      <c r="C499" s="3"/>
      <c r="D499" s="3"/>
      <c r="E499" s="3"/>
      <c r="F499" s="3"/>
      <c r="M499" s="1"/>
      <c r="N499" s="1"/>
      <c r="P499" s="1"/>
      <c r="R499" s="1"/>
    </row>
    <row r="500" spans="2:18" x14ac:dyDescent="0.2">
      <c r="B500" s="3"/>
      <c r="C500" s="3"/>
      <c r="D500" s="3"/>
      <c r="E500" s="3"/>
      <c r="F500" s="3"/>
      <c r="M500" s="1"/>
      <c r="N500" s="1"/>
      <c r="P500" s="1"/>
      <c r="R500" s="1"/>
    </row>
    <row r="501" spans="2:18" x14ac:dyDescent="0.2">
      <c r="B501" s="3"/>
      <c r="C501" s="3"/>
      <c r="D501" s="3"/>
      <c r="E501" s="3"/>
      <c r="F501" s="3"/>
      <c r="M501" s="1"/>
      <c r="N501" s="1"/>
      <c r="P501" s="1"/>
      <c r="R501" s="1"/>
    </row>
    <row r="502" spans="2:18" x14ac:dyDescent="0.2">
      <c r="B502" s="3"/>
      <c r="C502" s="3"/>
      <c r="D502" s="3"/>
      <c r="E502" s="3"/>
      <c r="F502" s="3"/>
      <c r="M502" s="1"/>
      <c r="N502" s="1"/>
      <c r="P502" s="1"/>
      <c r="R502" s="1"/>
    </row>
    <row r="503" spans="2:18" x14ac:dyDescent="0.2">
      <c r="B503" s="3"/>
      <c r="C503" s="3"/>
      <c r="D503" s="3"/>
      <c r="E503" s="3"/>
      <c r="F503" s="3"/>
      <c r="M503" s="1"/>
      <c r="N503" s="1"/>
      <c r="P503" s="1"/>
      <c r="R503" s="1"/>
    </row>
    <row r="504" spans="2:18" x14ac:dyDescent="0.2">
      <c r="B504" s="3"/>
      <c r="C504" s="3"/>
      <c r="D504" s="3"/>
      <c r="E504" s="3"/>
      <c r="F504" s="3"/>
      <c r="M504" s="1"/>
      <c r="N504" s="1"/>
      <c r="P504" s="1"/>
      <c r="R504" s="1"/>
    </row>
    <row r="505" spans="2:18" x14ac:dyDescent="0.2">
      <c r="B505" s="3"/>
      <c r="C505" s="3"/>
      <c r="D505" s="3"/>
      <c r="E505" s="3"/>
      <c r="F505" s="3"/>
      <c r="M505" s="1"/>
      <c r="N505" s="1"/>
      <c r="P505" s="1"/>
      <c r="R505" s="1"/>
    </row>
    <row r="506" spans="2:18" x14ac:dyDescent="0.2">
      <c r="B506" s="3"/>
      <c r="C506" s="3"/>
      <c r="D506" s="3"/>
      <c r="E506" s="3"/>
      <c r="F506" s="3"/>
      <c r="M506" s="1"/>
      <c r="N506" s="1"/>
      <c r="P506" s="1"/>
      <c r="R506" s="1"/>
    </row>
    <row r="507" spans="2:18" x14ac:dyDescent="0.2">
      <c r="B507" s="3"/>
      <c r="C507" s="3"/>
      <c r="D507" s="3"/>
      <c r="E507" s="3"/>
      <c r="F507" s="3"/>
      <c r="M507" s="1"/>
      <c r="N507" s="1"/>
      <c r="P507" s="1"/>
      <c r="R507" s="1"/>
    </row>
    <row r="508" spans="2:18" x14ac:dyDescent="0.2">
      <c r="B508" s="3"/>
      <c r="C508" s="3"/>
      <c r="D508" s="3"/>
      <c r="E508" s="3"/>
      <c r="F508" s="3"/>
      <c r="M508" s="1"/>
      <c r="N508" s="1"/>
      <c r="P508" s="1"/>
      <c r="R508" s="1"/>
    </row>
    <row r="509" spans="2:18" x14ac:dyDescent="0.2">
      <c r="B509" s="3"/>
      <c r="C509" s="3"/>
      <c r="D509" s="3"/>
      <c r="E509" s="3"/>
      <c r="F509" s="3"/>
      <c r="M509" s="1"/>
      <c r="N509" s="1"/>
      <c r="P509" s="1"/>
      <c r="R509" s="1"/>
    </row>
    <row r="510" spans="2:18" x14ac:dyDescent="0.2">
      <c r="B510" s="3"/>
      <c r="C510" s="3"/>
      <c r="D510" s="3"/>
      <c r="E510" s="3"/>
      <c r="F510" s="3"/>
      <c r="M510" s="1"/>
      <c r="N510" s="1"/>
      <c r="P510" s="1"/>
      <c r="R510" s="1"/>
    </row>
    <row r="511" spans="2:18" x14ac:dyDescent="0.2">
      <c r="B511" s="3"/>
      <c r="C511" s="3"/>
      <c r="D511" s="3"/>
      <c r="E511" s="3"/>
      <c r="F511" s="3"/>
      <c r="M511" s="1"/>
      <c r="N511" s="1"/>
      <c r="P511" s="1"/>
      <c r="R511" s="1"/>
    </row>
    <row r="512" spans="2:18" x14ac:dyDescent="0.2">
      <c r="B512" s="3"/>
      <c r="C512" s="3"/>
      <c r="D512" s="3"/>
      <c r="E512" s="3"/>
      <c r="F512" s="3"/>
      <c r="M512" s="1"/>
      <c r="N512" s="1"/>
      <c r="P512" s="1"/>
      <c r="R512" s="1"/>
    </row>
    <row r="513" spans="2:18" x14ac:dyDescent="0.2">
      <c r="B513" s="3"/>
      <c r="C513" s="3"/>
      <c r="D513" s="3"/>
      <c r="E513" s="3"/>
      <c r="F513" s="3"/>
      <c r="M513" s="1"/>
      <c r="N513" s="1"/>
      <c r="P513" s="1"/>
      <c r="R513" s="1"/>
    </row>
    <row r="514" spans="2:18" x14ac:dyDescent="0.2">
      <c r="B514" s="3"/>
      <c r="C514" s="3"/>
      <c r="D514" s="3"/>
      <c r="E514" s="3"/>
      <c r="F514" s="3"/>
      <c r="M514" s="1"/>
      <c r="N514" s="1"/>
      <c r="P514" s="1"/>
      <c r="R514" s="1"/>
    </row>
    <row r="515" spans="2:18" x14ac:dyDescent="0.2">
      <c r="B515" s="3"/>
      <c r="C515" s="3"/>
      <c r="D515" s="3"/>
      <c r="E515" s="3"/>
      <c r="F515" s="3"/>
      <c r="M515" s="1"/>
      <c r="N515" s="1"/>
      <c r="P515" s="1"/>
      <c r="R515" s="1"/>
    </row>
    <row r="516" spans="2:18" x14ac:dyDescent="0.2">
      <c r="B516" s="3"/>
      <c r="C516" s="3"/>
      <c r="D516" s="3"/>
      <c r="E516" s="3"/>
      <c r="F516" s="3"/>
      <c r="M516" s="1"/>
      <c r="N516" s="1"/>
      <c r="P516" s="1"/>
      <c r="R516" s="1"/>
    </row>
    <row r="517" spans="2:18" x14ac:dyDescent="0.2">
      <c r="B517" s="3"/>
      <c r="C517" s="3"/>
      <c r="D517" s="3"/>
      <c r="E517" s="3"/>
      <c r="F517" s="3"/>
      <c r="M517" s="1"/>
      <c r="N517" s="1"/>
      <c r="P517" s="1"/>
      <c r="R517" s="1"/>
    </row>
    <row r="518" spans="2:18" x14ac:dyDescent="0.2">
      <c r="B518" s="3"/>
      <c r="C518" s="3"/>
      <c r="D518" s="3"/>
      <c r="E518" s="3"/>
      <c r="F518" s="3"/>
      <c r="M518" s="1"/>
      <c r="N518" s="1"/>
      <c r="P518" s="1"/>
      <c r="R518" s="1"/>
    </row>
    <row r="519" spans="2:18" x14ac:dyDescent="0.2">
      <c r="B519" s="3"/>
      <c r="C519" s="3"/>
      <c r="D519" s="3"/>
      <c r="E519" s="3"/>
      <c r="F519" s="3"/>
      <c r="M519" s="1"/>
      <c r="N519" s="1"/>
      <c r="P519" s="1"/>
      <c r="R519" s="1"/>
    </row>
    <row r="520" spans="2:18" x14ac:dyDescent="0.2">
      <c r="B520" s="3"/>
      <c r="C520" s="3"/>
      <c r="D520" s="3"/>
      <c r="E520" s="3"/>
      <c r="F520" s="3"/>
      <c r="M520" s="1"/>
      <c r="N520" s="1"/>
      <c r="P520" s="1"/>
      <c r="R520" s="1"/>
    </row>
    <row r="521" spans="2:18" x14ac:dyDescent="0.2">
      <c r="B521" s="3"/>
      <c r="C521" s="3"/>
      <c r="D521" s="3"/>
      <c r="E521" s="3"/>
      <c r="F521" s="3"/>
      <c r="M521" s="1"/>
      <c r="N521" s="1"/>
      <c r="P521" s="1"/>
      <c r="R521" s="1"/>
    </row>
    <row r="522" spans="2:18" x14ac:dyDescent="0.2">
      <c r="B522" s="3"/>
      <c r="C522" s="3"/>
      <c r="D522" s="3"/>
      <c r="E522" s="3"/>
      <c r="F522" s="3"/>
      <c r="M522" s="1"/>
      <c r="N522" s="1"/>
      <c r="P522" s="1"/>
      <c r="R522" s="1"/>
    </row>
    <row r="523" spans="2:18" x14ac:dyDescent="0.2">
      <c r="B523" s="3"/>
      <c r="C523" s="3"/>
      <c r="D523" s="3"/>
      <c r="E523" s="3"/>
      <c r="F523" s="3"/>
      <c r="M523" s="1"/>
      <c r="N523" s="1"/>
      <c r="P523" s="1"/>
      <c r="R523" s="1"/>
    </row>
    <row r="524" spans="2:18" x14ac:dyDescent="0.2">
      <c r="B524" s="3"/>
      <c r="C524" s="3"/>
      <c r="D524" s="3"/>
      <c r="E524" s="3"/>
      <c r="F524" s="3"/>
      <c r="M524" s="1"/>
      <c r="N524" s="1"/>
      <c r="P524" s="1"/>
      <c r="R524" s="1"/>
    </row>
    <row r="525" spans="2:18" x14ac:dyDescent="0.2">
      <c r="B525" s="3"/>
      <c r="C525" s="3"/>
      <c r="D525" s="3"/>
      <c r="E525" s="3"/>
      <c r="F525" s="3"/>
      <c r="M525" s="1"/>
      <c r="N525" s="1"/>
      <c r="P525" s="1"/>
      <c r="R525" s="1"/>
    </row>
    <row r="526" spans="2:18" x14ac:dyDescent="0.2">
      <c r="B526" s="3"/>
      <c r="C526" s="3"/>
      <c r="D526" s="3"/>
      <c r="E526" s="3"/>
      <c r="F526" s="3"/>
      <c r="M526" s="1"/>
      <c r="N526" s="1"/>
      <c r="P526" s="1"/>
      <c r="R526" s="1"/>
    </row>
    <row r="527" spans="2:18" x14ac:dyDescent="0.2">
      <c r="B527" s="3"/>
      <c r="C527" s="3"/>
      <c r="D527" s="3"/>
      <c r="E527" s="3"/>
      <c r="F527" s="3"/>
      <c r="M527" s="1"/>
      <c r="N527" s="1"/>
      <c r="P527" s="1"/>
      <c r="R527" s="1"/>
    </row>
    <row r="528" spans="2:18" x14ac:dyDescent="0.2">
      <c r="B528" s="3"/>
      <c r="C528" s="3"/>
      <c r="D528" s="3"/>
      <c r="E528" s="3"/>
      <c r="F528" s="3"/>
      <c r="M528" s="1"/>
      <c r="N528" s="1"/>
      <c r="P528" s="1"/>
      <c r="R528" s="1"/>
    </row>
    <row r="529" spans="2:18" x14ac:dyDescent="0.2">
      <c r="B529" s="3"/>
      <c r="C529" s="3"/>
      <c r="D529" s="3"/>
      <c r="E529" s="3"/>
      <c r="F529" s="3"/>
      <c r="M529" s="1"/>
      <c r="N529" s="1"/>
      <c r="P529" s="1"/>
      <c r="R529" s="1"/>
    </row>
    <row r="530" spans="2:18" x14ac:dyDescent="0.2">
      <c r="B530" s="3"/>
      <c r="C530" s="3"/>
      <c r="D530" s="3"/>
      <c r="E530" s="3"/>
      <c r="F530" s="3"/>
      <c r="M530" s="1"/>
      <c r="N530" s="1"/>
      <c r="P530" s="1"/>
      <c r="R530" s="1"/>
    </row>
    <row r="531" spans="2:18" x14ac:dyDescent="0.2">
      <c r="B531" s="3"/>
      <c r="C531" s="3"/>
      <c r="D531" s="3"/>
      <c r="E531" s="3"/>
      <c r="F531" s="3"/>
      <c r="M531" s="1"/>
      <c r="N531" s="1"/>
      <c r="P531" s="1"/>
      <c r="R531" s="1"/>
    </row>
    <row r="532" spans="2:18" x14ac:dyDescent="0.2">
      <c r="B532" s="3"/>
      <c r="C532" s="3"/>
      <c r="D532" s="3"/>
      <c r="E532" s="3"/>
      <c r="F532" s="3"/>
      <c r="M532" s="1"/>
      <c r="N532" s="1"/>
      <c r="P532" s="1"/>
      <c r="R532" s="1"/>
    </row>
    <row r="533" spans="2:18" x14ac:dyDescent="0.2">
      <c r="B533" s="3"/>
      <c r="C533" s="3"/>
      <c r="D533" s="3"/>
      <c r="E533" s="3"/>
      <c r="F533" s="3"/>
      <c r="M533" s="1"/>
      <c r="N533" s="1"/>
      <c r="P533" s="1"/>
      <c r="R533" s="1"/>
    </row>
    <row r="534" spans="2:18" x14ac:dyDescent="0.2">
      <c r="B534" s="3"/>
      <c r="C534" s="3"/>
      <c r="D534" s="3"/>
      <c r="E534" s="3"/>
      <c r="F534" s="3"/>
      <c r="M534" s="1"/>
      <c r="N534" s="1"/>
      <c r="P534" s="1"/>
      <c r="R534" s="1"/>
    </row>
    <row r="535" spans="2:18" x14ac:dyDescent="0.2">
      <c r="B535" s="3"/>
      <c r="C535" s="3"/>
      <c r="D535" s="3"/>
      <c r="E535" s="3"/>
      <c r="F535" s="3"/>
      <c r="M535" s="1"/>
      <c r="N535" s="1"/>
      <c r="P535" s="1"/>
      <c r="R535" s="1"/>
    </row>
    <row r="536" spans="2:18" x14ac:dyDescent="0.2">
      <c r="B536" s="3"/>
      <c r="C536" s="3"/>
      <c r="D536" s="3"/>
      <c r="E536" s="3"/>
      <c r="F536" s="3"/>
      <c r="M536" s="1"/>
      <c r="N536" s="1"/>
      <c r="P536" s="1"/>
      <c r="R536" s="1"/>
    </row>
    <row r="537" spans="2:18" x14ac:dyDescent="0.2">
      <c r="B537" s="3"/>
      <c r="C537" s="3"/>
      <c r="D537" s="3"/>
      <c r="E537" s="3"/>
      <c r="F537" s="3"/>
      <c r="M537" s="1"/>
      <c r="N537" s="1"/>
      <c r="P537" s="1"/>
      <c r="R537" s="1"/>
    </row>
    <row r="538" spans="2:18" x14ac:dyDescent="0.2">
      <c r="B538" s="3"/>
      <c r="C538" s="3"/>
      <c r="D538" s="3"/>
      <c r="E538" s="3"/>
      <c r="F538" s="3"/>
      <c r="M538" s="1"/>
      <c r="N538" s="1"/>
      <c r="P538" s="1"/>
      <c r="R538" s="1"/>
    </row>
    <row r="539" spans="2:18" x14ac:dyDescent="0.2">
      <c r="B539" s="3"/>
      <c r="C539" s="3"/>
      <c r="D539" s="3"/>
      <c r="E539" s="3"/>
      <c r="F539" s="3"/>
      <c r="M539" s="1"/>
      <c r="N539" s="1"/>
      <c r="P539" s="1"/>
      <c r="R539" s="1"/>
    </row>
    <row r="540" spans="2:18" x14ac:dyDescent="0.2">
      <c r="B540" s="3"/>
      <c r="C540" s="3"/>
      <c r="D540" s="3"/>
      <c r="E540" s="3"/>
      <c r="F540" s="3"/>
      <c r="M540" s="1"/>
      <c r="N540" s="1"/>
      <c r="P540" s="1"/>
      <c r="R540" s="1"/>
    </row>
    <row r="541" spans="2:18" x14ac:dyDescent="0.2">
      <c r="B541" s="3"/>
      <c r="C541" s="3"/>
      <c r="D541" s="3"/>
      <c r="E541" s="3"/>
      <c r="F541" s="3"/>
      <c r="M541" s="1"/>
      <c r="N541" s="1"/>
      <c r="P541" s="1"/>
      <c r="R541" s="1"/>
    </row>
    <row r="542" spans="2:18" x14ac:dyDescent="0.2">
      <c r="B542" s="3"/>
      <c r="C542" s="3"/>
      <c r="D542" s="3"/>
      <c r="E542" s="3"/>
      <c r="F542" s="3"/>
      <c r="M542" s="1"/>
      <c r="N542" s="1"/>
      <c r="P542" s="1"/>
      <c r="R542" s="1"/>
    </row>
    <row r="543" spans="2:18" x14ac:dyDescent="0.2">
      <c r="B543" s="3"/>
      <c r="C543" s="3"/>
      <c r="D543" s="3"/>
      <c r="E543" s="3"/>
      <c r="F543" s="3"/>
      <c r="M543" s="1"/>
      <c r="N543" s="1"/>
      <c r="P543" s="1"/>
      <c r="R543" s="1"/>
    </row>
    <row r="544" spans="2:18" x14ac:dyDescent="0.2">
      <c r="B544" s="3"/>
      <c r="C544" s="3"/>
      <c r="D544" s="3"/>
      <c r="E544" s="3"/>
      <c r="F544" s="3"/>
      <c r="M544" s="1"/>
      <c r="N544" s="1"/>
      <c r="P544" s="1"/>
      <c r="R544" s="1"/>
    </row>
    <row r="545" spans="2:18" x14ac:dyDescent="0.2">
      <c r="B545" s="3"/>
      <c r="C545" s="3"/>
      <c r="D545" s="3"/>
      <c r="E545" s="3"/>
      <c r="F545" s="3"/>
      <c r="M545" s="1"/>
      <c r="N545" s="1"/>
      <c r="P545" s="1"/>
      <c r="R545" s="1"/>
    </row>
    <row r="546" spans="2:18" x14ac:dyDescent="0.2">
      <c r="B546" s="3"/>
      <c r="C546" s="3"/>
      <c r="D546" s="3"/>
      <c r="E546" s="3"/>
      <c r="F546" s="3"/>
      <c r="M546" s="1"/>
      <c r="N546" s="1"/>
      <c r="P546" s="1"/>
      <c r="R546" s="1"/>
    </row>
    <row r="547" spans="2:18" x14ac:dyDescent="0.2">
      <c r="B547" s="3"/>
      <c r="C547" s="3"/>
      <c r="D547" s="3"/>
      <c r="E547" s="3"/>
      <c r="F547" s="3"/>
      <c r="M547" s="1"/>
      <c r="N547" s="1"/>
      <c r="P547" s="1"/>
      <c r="R547" s="1"/>
    </row>
    <row r="548" spans="2:18" x14ac:dyDescent="0.2">
      <c r="B548" s="3"/>
      <c r="C548" s="3"/>
      <c r="D548" s="3"/>
      <c r="E548" s="3"/>
      <c r="F548" s="3"/>
      <c r="M548" s="1"/>
      <c r="N548" s="1"/>
      <c r="P548" s="1"/>
      <c r="R548" s="1"/>
    </row>
    <row r="549" spans="2:18" x14ac:dyDescent="0.2">
      <c r="B549" s="3"/>
      <c r="C549" s="3"/>
      <c r="D549" s="3"/>
      <c r="E549" s="3"/>
      <c r="F549" s="3"/>
      <c r="M549" s="1"/>
      <c r="N549" s="1"/>
      <c r="P549" s="1"/>
      <c r="R549" s="1"/>
    </row>
    <row r="550" spans="2:18" x14ac:dyDescent="0.2">
      <c r="B550" s="3"/>
      <c r="C550" s="3"/>
      <c r="D550" s="3"/>
      <c r="E550" s="3"/>
      <c r="F550" s="3"/>
      <c r="M550" s="1"/>
      <c r="N550" s="1"/>
      <c r="P550" s="1"/>
      <c r="R550" s="1"/>
    </row>
    <row r="551" spans="2:18" x14ac:dyDescent="0.2">
      <c r="B551" s="3"/>
      <c r="C551" s="3"/>
      <c r="D551" s="3"/>
      <c r="E551" s="3"/>
      <c r="F551" s="3"/>
      <c r="M551" s="1"/>
      <c r="N551" s="1"/>
      <c r="P551" s="1"/>
      <c r="R551" s="1"/>
    </row>
    <row r="552" spans="2:18" x14ac:dyDescent="0.2">
      <c r="B552" s="3"/>
      <c r="C552" s="3"/>
      <c r="D552" s="3"/>
      <c r="E552" s="3"/>
      <c r="F552" s="3"/>
      <c r="M552" s="1"/>
      <c r="N552" s="1"/>
      <c r="P552" s="1"/>
      <c r="R552" s="1"/>
    </row>
    <row r="553" spans="2:18" x14ac:dyDescent="0.2">
      <c r="B553" s="3"/>
      <c r="C553" s="3"/>
      <c r="D553" s="3"/>
      <c r="E553" s="3"/>
      <c r="F553" s="3"/>
      <c r="M553" s="1"/>
      <c r="N553" s="1"/>
      <c r="P553" s="1"/>
      <c r="R553" s="1"/>
    </row>
    <row r="554" spans="2:18" x14ac:dyDescent="0.2">
      <c r="B554" s="3"/>
      <c r="C554" s="3"/>
      <c r="D554" s="3"/>
      <c r="E554" s="3"/>
      <c r="F554" s="3"/>
      <c r="M554" s="1"/>
      <c r="N554" s="1"/>
      <c r="P554" s="1"/>
      <c r="R554" s="1"/>
    </row>
    <row r="555" spans="2:18" x14ac:dyDescent="0.2">
      <c r="B555" s="3"/>
      <c r="C555" s="3"/>
      <c r="D555" s="3"/>
      <c r="E555" s="3"/>
      <c r="F555" s="3"/>
      <c r="M555" s="1"/>
      <c r="N555" s="1"/>
      <c r="P555" s="1"/>
      <c r="R555" s="1"/>
    </row>
    <row r="556" spans="2:18" x14ac:dyDescent="0.2">
      <c r="B556" s="3"/>
      <c r="C556" s="3"/>
      <c r="D556" s="3"/>
      <c r="E556" s="3"/>
      <c r="F556" s="3"/>
      <c r="M556" s="1"/>
      <c r="N556" s="1"/>
      <c r="P556" s="1"/>
      <c r="R556" s="1"/>
    </row>
    <row r="557" spans="2:18" x14ac:dyDescent="0.2">
      <c r="B557" s="3"/>
      <c r="C557" s="3"/>
      <c r="D557" s="3"/>
      <c r="E557" s="3"/>
      <c r="F557" s="3"/>
      <c r="M557" s="1"/>
      <c r="N557" s="1"/>
      <c r="P557" s="1"/>
      <c r="R557" s="1"/>
    </row>
    <row r="558" spans="2:18" x14ac:dyDescent="0.2">
      <c r="B558" s="3"/>
      <c r="C558" s="3"/>
      <c r="D558" s="3"/>
      <c r="E558" s="3"/>
      <c r="F558" s="3"/>
      <c r="M558" s="1"/>
      <c r="N558" s="1"/>
      <c r="P558" s="1"/>
      <c r="R558" s="1"/>
    </row>
    <row r="559" spans="2:18" x14ac:dyDescent="0.2">
      <c r="B559" s="3"/>
      <c r="C559" s="3"/>
      <c r="D559" s="3"/>
      <c r="E559" s="3"/>
      <c r="F559" s="3"/>
      <c r="M559" s="1"/>
      <c r="N559" s="1"/>
      <c r="P559" s="1"/>
      <c r="R559" s="1"/>
    </row>
    <row r="560" spans="2:18" x14ac:dyDescent="0.2">
      <c r="B560" s="3"/>
      <c r="C560" s="3"/>
      <c r="D560" s="3"/>
      <c r="E560" s="3"/>
      <c r="F560" s="3"/>
      <c r="M560" s="1"/>
      <c r="N560" s="1"/>
      <c r="P560" s="1"/>
      <c r="R560" s="1"/>
    </row>
    <row r="561" spans="2:18" x14ac:dyDescent="0.2">
      <c r="B561" s="3"/>
      <c r="C561" s="3"/>
      <c r="D561" s="3"/>
      <c r="E561" s="3"/>
      <c r="F561" s="3"/>
      <c r="M561" s="1"/>
      <c r="N561" s="1"/>
      <c r="P561" s="1"/>
      <c r="R561" s="1"/>
    </row>
    <row r="562" spans="2:18" x14ac:dyDescent="0.2">
      <c r="B562" s="3"/>
      <c r="C562" s="3"/>
      <c r="D562" s="3"/>
      <c r="E562" s="3"/>
      <c r="F562" s="3"/>
      <c r="M562" s="1"/>
      <c r="N562" s="1"/>
      <c r="P562" s="1"/>
      <c r="R562" s="1"/>
    </row>
    <row r="563" spans="2:18" x14ac:dyDescent="0.2">
      <c r="B563" s="3"/>
      <c r="C563" s="3"/>
      <c r="D563" s="3"/>
      <c r="E563" s="3"/>
      <c r="F563" s="3"/>
      <c r="M563" s="1"/>
      <c r="N563" s="1"/>
      <c r="P563" s="1"/>
      <c r="R563" s="1"/>
    </row>
    <row r="564" spans="2:18" x14ac:dyDescent="0.2">
      <c r="B564" s="3"/>
      <c r="C564" s="3"/>
      <c r="D564" s="3"/>
      <c r="E564" s="3"/>
      <c r="F564" s="3"/>
      <c r="M564" s="1"/>
      <c r="N564" s="1"/>
      <c r="P564" s="1"/>
      <c r="R564" s="1"/>
    </row>
    <row r="565" spans="2:18" x14ac:dyDescent="0.2">
      <c r="B565" s="3"/>
      <c r="C565" s="3"/>
      <c r="D565" s="3"/>
      <c r="E565" s="3"/>
      <c r="F565" s="3"/>
      <c r="M565" s="1"/>
      <c r="N565" s="1"/>
      <c r="P565" s="1"/>
      <c r="R565" s="1"/>
    </row>
    <row r="566" spans="2:18" x14ac:dyDescent="0.2">
      <c r="B566" s="3"/>
      <c r="C566" s="3"/>
      <c r="D566" s="3"/>
      <c r="E566" s="3"/>
      <c r="F566" s="3"/>
      <c r="M566" s="1"/>
      <c r="N566" s="1"/>
      <c r="P566" s="1"/>
      <c r="R566" s="1"/>
    </row>
    <row r="567" spans="2:18" x14ac:dyDescent="0.2">
      <c r="B567" s="3"/>
      <c r="C567" s="3"/>
      <c r="D567" s="3"/>
      <c r="E567" s="3"/>
      <c r="F567" s="3"/>
      <c r="M567" s="1"/>
      <c r="N567" s="1"/>
      <c r="P567" s="1"/>
      <c r="R567" s="1"/>
    </row>
    <row r="568" spans="2:18" x14ac:dyDescent="0.2">
      <c r="B568" s="3"/>
      <c r="C568" s="3"/>
      <c r="D568" s="3"/>
      <c r="E568" s="3"/>
      <c r="F568" s="3"/>
      <c r="M568" s="1"/>
      <c r="N568" s="1"/>
      <c r="P568" s="1"/>
      <c r="R568" s="1"/>
    </row>
    <row r="569" spans="2:18" x14ac:dyDescent="0.2">
      <c r="B569" s="3"/>
      <c r="C569" s="3"/>
      <c r="D569" s="3"/>
      <c r="E569" s="3"/>
      <c r="F569" s="3"/>
      <c r="M569" s="1"/>
      <c r="N569" s="1"/>
      <c r="P569" s="1"/>
      <c r="R569" s="1"/>
    </row>
    <row r="570" spans="2:18" x14ac:dyDescent="0.2">
      <c r="B570" s="3"/>
      <c r="C570" s="3"/>
      <c r="D570" s="3"/>
      <c r="E570" s="3"/>
      <c r="F570" s="3"/>
      <c r="M570" s="1"/>
      <c r="N570" s="1"/>
      <c r="P570" s="1"/>
      <c r="R570" s="1"/>
    </row>
    <row r="571" spans="2:18" x14ac:dyDescent="0.2">
      <c r="B571" s="3"/>
      <c r="C571" s="3"/>
      <c r="D571" s="3"/>
      <c r="E571" s="3"/>
      <c r="F571" s="3"/>
      <c r="M571" s="1"/>
      <c r="N571" s="1"/>
      <c r="P571" s="1"/>
      <c r="R571" s="1"/>
    </row>
    <row r="572" spans="2:18" x14ac:dyDescent="0.2">
      <c r="B572" s="3"/>
      <c r="C572" s="3"/>
      <c r="D572" s="3"/>
      <c r="E572" s="3"/>
      <c r="F572" s="3"/>
      <c r="M572" s="1"/>
      <c r="N572" s="1"/>
      <c r="P572" s="1"/>
      <c r="R572" s="1"/>
    </row>
    <row r="573" spans="2:18" x14ac:dyDescent="0.2">
      <c r="B573" s="3"/>
      <c r="C573" s="3"/>
      <c r="D573" s="3"/>
      <c r="E573" s="3"/>
      <c r="F573" s="3"/>
      <c r="M573" s="1"/>
      <c r="N573" s="1"/>
      <c r="P573" s="1"/>
      <c r="R573" s="1"/>
    </row>
    <row r="574" spans="2:18" x14ac:dyDescent="0.2">
      <c r="B574" s="3"/>
      <c r="C574" s="3"/>
      <c r="D574" s="3"/>
      <c r="E574" s="3"/>
      <c r="F574" s="3"/>
      <c r="M574" s="1"/>
      <c r="N574" s="1"/>
      <c r="P574" s="1"/>
      <c r="R574" s="1"/>
    </row>
    <row r="575" spans="2:18" x14ac:dyDescent="0.2">
      <c r="B575" s="3"/>
      <c r="C575" s="3"/>
      <c r="D575" s="3"/>
      <c r="E575" s="3"/>
      <c r="F575" s="3"/>
      <c r="M575" s="1"/>
      <c r="N575" s="1"/>
      <c r="P575" s="1"/>
      <c r="R575" s="1"/>
    </row>
    <row r="576" spans="2:18" x14ac:dyDescent="0.2">
      <c r="B576" s="3"/>
      <c r="C576" s="3"/>
      <c r="D576" s="3"/>
      <c r="E576" s="3"/>
      <c r="F576" s="3"/>
      <c r="M576" s="1"/>
      <c r="N576" s="1"/>
      <c r="P576" s="1"/>
      <c r="R576" s="1"/>
    </row>
    <row r="577" spans="2:18" x14ac:dyDescent="0.2">
      <c r="B577" s="3"/>
      <c r="C577" s="3"/>
      <c r="D577" s="3"/>
      <c r="E577" s="3"/>
      <c r="F577" s="3"/>
      <c r="M577" s="1"/>
      <c r="N577" s="1"/>
      <c r="P577" s="1"/>
      <c r="R577" s="1"/>
    </row>
    <row r="578" spans="2:18" x14ac:dyDescent="0.2">
      <c r="B578" s="3"/>
      <c r="C578" s="3"/>
      <c r="D578" s="3"/>
      <c r="E578" s="3"/>
      <c r="F578" s="3"/>
      <c r="M578" s="1"/>
      <c r="N578" s="1"/>
      <c r="P578" s="1"/>
      <c r="R578" s="1"/>
    </row>
    <row r="579" spans="2:18" x14ac:dyDescent="0.2">
      <c r="B579" s="3"/>
      <c r="C579" s="3"/>
      <c r="D579" s="3"/>
      <c r="E579" s="3"/>
      <c r="F579" s="3"/>
      <c r="M579" s="1"/>
      <c r="N579" s="1"/>
      <c r="P579" s="1"/>
      <c r="R579" s="1"/>
    </row>
    <row r="580" spans="2:18" x14ac:dyDescent="0.2">
      <c r="B580" s="3"/>
      <c r="C580" s="3"/>
      <c r="D580" s="3"/>
      <c r="E580" s="3"/>
      <c r="F580" s="3"/>
      <c r="M580" s="1"/>
      <c r="N580" s="1"/>
      <c r="P580" s="1"/>
      <c r="R580" s="1"/>
    </row>
    <row r="581" spans="2:18" x14ac:dyDescent="0.2">
      <c r="B581" s="3"/>
      <c r="C581" s="3"/>
      <c r="D581" s="3"/>
      <c r="E581" s="3"/>
      <c r="F581" s="3"/>
      <c r="M581" s="1"/>
      <c r="N581" s="1"/>
      <c r="P581" s="1"/>
      <c r="R581" s="1"/>
    </row>
    <row r="582" spans="2:18" x14ac:dyDescent="0.2">
      <c r="B582" s="3"/>
      <c r="C582" s="3"/>
      <c r="D582" s="3"/>
      <c r="E582" s="3"/>
      <c r="F582" s="3"/>
      <c r="M582" s="1"/>
      <c r="N582" s="1"/>
      <c r="P582" s="1"/>
      <c r="R582" s="1"/>
    </row>
    <row r="583" spans="2:18" x14ac:dyDescent="0.2">
      <c r="B583" s="3"/>
      <c r="C583" s="3"/>
      <c r="D583" s="3"/>
      <c r="E583" s="3"/>
      <c r="F583" s="3"/>
      <c r="M583" s="1"/>
      <c r="N583" s="1"/>
      <c r="P583" s="1"/>
      <c r="R583" s="1"/>
    </row>
    <row r="584" spans="2:18" x14ac:dyDescent="0.2">
      <c r="B584" s="3"/>
      <c r="C584" s="3"/>
      <c r="D584" s="3"/>
      <c r="E584" s="3"/>
      <c r="F584" s="3"/>
      <c r="M584" s="1"/>
      <c r="N584" s="1"/>
      <c r="P584" s="1"/>
      <c r="R584" s="1"/>
    </row>
    <row r="585" spans="2:18" x14ac:dyDescent="0.2">
      <c r="B585" s="3"/>
      <c r="C585" s="3"/>
      <c r="D585" s="3"/>
      <c r="E585" s="3"/>
      <c r="F585" s="3"/>
      <c r="M585" s="1"/>
      <c r="N585" s="1"/>
      <c r="P585" s="1"/>
      <c r="R585" s="1"/>
    </row>
    <row r="586" spans="2:18" x14ac:dyDescent="0.2">
      <c r="B586" s="3"/>
      <c r="C586" s="3"/>
      <c r="D586" s="3"/>
      <c r="E586" s="3"/>
      <c r="F586" s="3"/>
      <c r="M586" s="1"/>
      <c r="N586" s="1"/>
      <c r="P586" s="1"/>
      <c r="R586" s="1"/>
    </row>
    <row r="587" spans="2:18" x14ac:dyDescent="0.2">
      <c r="B587" s="3"/>
      <c r="C587" s="3"/>
      <c r="D587" s="3"/>
      <c r="E587" s="3"/>
      <c r="F587" s="3"/>
      <c r="M587" s="1"/>
      <c r="N587" s="1"/>
      <c r="P587" s="1"/>
      <c r="R587" s="1"/>
    </row>
    <row r="588" spans="2:18" x14ac:dyDescent="0.2">
      <c r="B588" s="3"/>
      <c r="C588" s="3"/>
      <c r="D588" s="3"/>
      <c r="E588" s="3"/>
      <c r="F588" s="3"/>
      <c r="M588" s="1"/>
      <c r="N588" s="1"/>
      <c r="P588" s="1"/>
      <c r="R588" s="1"/>
    </row>
    <row r="589" spans="2:18" x14ac:dyDescent="0.2">
      <c r="B589" s="3"/>
      <c r="C589" s="3"/>
      <c r="D589" s="3"/>
      <c r="E589" s="3"/>
      <c r="F589" s="3"/>
      <c r="M589" s="1"/>
      <c r="N589" s="1"/>
      <c r="P589" s="1"/>
      <c r="R589" s="1"/>
    </row>
    <row r="590" spans="2:18" x14ac:dyDescent="0.2">
      <c r="B590" s="3"/>
      <c r="C590" s="3"/>
      <c r="D590" s="3"/>
      <c r="E590" s="3"/>
      <c r="F590" s="3"/>
      <c r="M590" s="1"/>
      <c r="N590" s="1"/>
      <c r="P590" s="1"/>
      <c r="R590" s="1"/>
    </row>
    <row r="591" spans="2:18" x14ac:dyDescent="0.2">
      <c r="B591" s="3"/>
      <c r="C591" s="3"/>
      <c r="D591" s="3"/>
      <c r="E591" s="3"/>
      <c r="F591" s="3"/>
      <c r="M591" s="1"/>
      <c r="N591" s="1"/>
      <c r="P591" s="1"/>
      <c r="R591" s="1"/>
    </row>
    <row r="592" spans="2:18" x14ac:dyDescent="0.2">
      <c r="B592" s="3"/>
      <c r="C592" s="3"/>
      <c r="D592" s="3"/>
      <c r="E592" s="3"/>
      <c r="F592" s="3"/>
      <c r="M592" s="1"/>
      <c r="N592" s="1"/>
      <c r="P592" s="1"/>
      <c r="R592" s="1"/>
    </row>
    <row r="593" spans="2:18" x14ac:dyDescent="0.2">
      <c r="B593" s="3"/>
      <c r="C593" s="3"/>
      <c r="D593" s="3"/>
      <c r="E593" s="3"/>
      <c r="F593" s="3"/>
      <c r="M593" s="1"/>
      <c r="N593" s="1"/>
      <c r="P593" s="1"/>
      <c r="R593" s="1"/>
    </row>
    <row r="594" spans="2:18" x14ac:dyDescent="0.2">
      <c r="B594" s="3"/>
      <c r="C594" s="3"/>
      <c r="D594" s="3"/>
      <c r="E594" s="3"/>
      <c r="F594" s="3"/>
      <c r="M594" s="1"/>
      <c r="N594" s="1"/>
      <c r="P594" s="1"/>
      <c r="R594" s="1"/>
    </row>
    <row r="595" spans="2:18" x14ac:dyDescent="0.2">
      <c r="B595" s="3"/>
      <c r="C595" s="3"/>
      <c r="D595" s="3"/>
      <c r="E595" s="3"/>
      <c r="F595" s="3"/>
      <c r="M595" s="1"/>
      <c r="N595" s="1"/>
      <c r="P595" s="1"/>
      <c r="R595" s="1"/>
    </row>
    <row r="596" spans="2:18" x14ac:dyDescent="0.2">
      <c r="B596" s="3"/>
      <c r="C596" s="3"/>
      <c r="D596" s="3"/>
      <c r="E596" s="3"/>
      <c r="F596" s="3"/>
      <c r="M596" s="1"/>
      <c r="N596" s="1"/>
      <c r="P596" s="1"/>
      <c r="R596" s="1"/>
    </row>
    <row r="597" spans="2:18" x14ac:dyDescent="0.2">
      <c r="B597" s="3"/>
      <c r="C597" s="3"/>
      <c r="D597" s="3"/>
      <c r="E597" s="3"/>
      <c r="F597" s="3"/>
      <c r="M597" s="1"/>
      <c r="N597" s="1"/>
      <c r="P597" s="1"/>
      <c r="R597" s="1"/>
    </row>
    <row r="598" spans="2:18" x14ac:dyDescent="0.2">
      <c r="B598" s="3"/>
      <c r="C598" s="3"/>
      <c r="D598" s="3"/>
      <c r="E598" s="3"/>
      <c r="F598" s="3"/>
      <c r="M598" s="1"/>
      <c r="N598" s="1"/>
      <c r="P598" s="1"/>
      <c r="R598" s="1"/>
    </row>
    <row r="599" spans="2:18" x14ac:dyDescent="0.2">
      <c r="B599" s="3"/>
      <c r="C599" s="3"/>
      <c r="D599" s="3"/>
      <c r="E599" s="3"/>
      <c r="F599" s="3"/>
      <c r="M599" s="1"/>
      <c r="N599" s="1"/>
      <c r="P599" s="1"/>
      <c r="R599" s="1"/>
    </row>
    <row r="600" spans="2:18" x14ac:dyDescent="0.2">
      <c r="B600" s="3"/>
      <c r="C600" s="3"/>
      <c r="D600" s="3"/>
      <c r="E600" s="3"/>
      <c r="F600" s="3"/>
      <c r="M600" s="1"/>
      <c r="N600" s="1"/>
      <c r="P600" s="1"/>
      <c r="R600" s="1"/>
    </row>
    <row r="601" spans="2:18" x14ac:dyDescent="0.2">
      <c r="B601" s="3"/>
      <c r="C601" s="3"/>
      <c r="D601" s="3"/>
      <c r="E601" s="3"/>
      <c r="F601" s="3"/>
      <c r="M601" s="1"/>
      <c r="N601" s="1"/>
      <c r="P601" s="1"/>
      <c r="R601" s="1"/>
    </row>
    <row r="602" spans="2:18" x14ac:dyDescent="0.2">
      <c r="B602" s="3"/>
      <c r="C602" s="3"/>
      <c r="D602" s="3"/>
      <c r="E602" s="3"/>
      <c r="F602" s="3"/>
      <c r="M602" s="1"/>
      <c r="N602" s="1"/>
      <c r="P602" s="1"/>
      <c r="R602" s="1"/>
    </row>
    <row r="603" spans="2:18" x14ac:dyDescent="0.2">
      <c r="B603" s="3"/>
      <c r="C603" s="3"/>
      <c r="D603" s="3"/>
      <c r="E603" s="3"/>
      <c r="F603" s="3"/>
      <c r="M603" s="1"/>
      <c r="N603" s="1"/>
      <c r="P603" s="1"/>
      <c r="R603" s="1"/>
    </row>
    <row r="604" spans="2:18" x14ac:dyDescent="0.2">
      <c r="B604" s="3"/>
      <c r="C604" s="3"/>
      <c r="D604" s="3"/>
      <c r="E604" s="3"/>
      <c r="F604" s="3"/>
      <c r="M604" s="1"/>
      <c r="N604" s="1"/>
      <c r="P604" s="1"/>
      <c r="R604" s="1"/>
    </row>
    <row r="605" spans="2:18" x14ac:dyDescent="0.2">
      <c r="B605" s="3"/>
      <c r="C605" s="3"/>
      <c r="D605" s="3"/>
      <c r="E605" s="3"/>
      <c r="F605" s="3"/>
      <c r="M605" s="1"/>
      <c r="N605" s="1"/>
      <c r="P605" s="1"/>
      <c r="R605" s="1"/>
    </row>
    <row r="606" spans="2:18" x14ac:dyDescent="0.2">
      <c r="B606" s="3"/>
      <c r="C606" s="3"/>
      <c r="D606" s="3"/>
      <c r="E606" s="3"/>
      <c r="F606" s="3"/>
      <c r="M606" s="1"/>
      <c r="N606" s="1"/>
      <c r="P606" s="1"/>
      <c r="R606" s="1"/>
    </row>
    <row r="607" spans="2:18" x14ac:dyDescent="0.2">
      <c r="B607" s="3"/>
      <c r="C607" s="3"/>
      <c r="D607" s="3"/>
      <c r="E607" s="3"/>
      <c r="F607" s="3"/>
      <c r="M607" s="1"/>
      <c r="N607" s="1"/>
      <c r="P607" s="1"/>
      <c r="R607" s="1"/>
    </row>
    <row r="608" spans="2:18" x14ac:dyDescent="0.2">
      <c r="B608" s="3"/>
      <c r="C608" s="3"/>
      <c r="D608" s="3"/>
      <c r="E608" s="3"/>
      <c r="F608" s="3"/>
      <c r="M608" s="1"/>
      <c r="N608" s="1"/>
      <c r="P608" s="1"/>
      <c r="R608" s="1"/>
    </row>
    <row r="609" spans="2:18" x14ac:dyDescent="0.2">
      <c r="B609" s="3"/>
      <c r="C609" s="3"/>
      <c r="D609" s="3"/>
      <c r="E609" s="3"/>
      <c r="F609" s="3"/>
      <c r="M609" s="1"/>
      <c r="N609" s="1"/>
      <c r="P609" s="1"/>
      <c r="R609" s="1"/>
    </row>
    <row r="610" spans="2:18" x14ac:dyDescent="0.2">
      <c r="B610" s="3"/>
      <c r="C610" s="3"/>
      <c r="D610" s="3"/>
      <c r="E610" s="3"/>
      <c r="F610" s="3"/>
      <c r="M610" s="1"/>
      <c r="N610" s="1"/>
      <c r="P610" s="1"/>
      <c r="R610" s="1"/>
    </row>
    <row r="611" spans="2:18" x14ac:dyDescent="0.2">
      <c r="B611" s="3"/>
      <c r="C611" s="3"/>
      <c r="D611" s="3"/>
      <c r="E611" s="3"/>
      <c r="F611" s="3"/>
      <c r="M611" s="1"/>
      <c r="N611" s="1"/>
      <c r="P611" s="1"/>
      <c r="R611" s="1"/>
    </row>
    <row r="612" spans="2:18" x14ac:dyDescent="0.2">
      <c r="B612" s="3"/>
      <c r="C612" s="3"/>
      <c r="D612" s="3"/>
      <c r="E612" s="3"/>
      <c r="F612" s="3"/>
      <c r="M612" s="1"/>
      <c r="N612" s="1"/>
      <c r="P612" s="1"/>
      <c r="R612" s="1"/>
    </row>
    <row r="613" spans="2:18" x14ac:dyDescent="0.2">
      <c r="B613" s="3"/>
      <c r="C613" s="3"/>
      <c r="D613" s="3"/>
      <c r="E613" s="3"/>
      <c r="F613" s="3"/>
      <c r="M613" s="1"/>
      <c r="N613" s="1"/>
      <c r="P613" s="1"/>
      <c r="R613" s="1"/>
    </row>
    <row r="614" spans="2:18" x14ac:dyDescent="0.2">
      <c r="B614" s="3"/>
      <c r="C614" s="3"/>
      <c r="D614" s="3"/>
      <c r="E614" s="3"/>
      <c r="F614" s="3"/>
      <c r="M614" s="1"/>
      <c r="N614" s="1"/>
      <c r="P614" s="1"/>
      <c r="R614" s="1"/>
    </row>
    <row r="615" spans="2:18" x14ac:dyDescent="0.2">
      <c r="B615" s="3"/>
      <c r="C615" s="3"/>
      <c r="D615" s="3"/>
      <c r="E615" s="3"/>
      <c r="F615" s="3"/>
      <c r="M615" s="1"/>
      <c r="N615" s="1"/>
      <c r="P615" s="1"/>
      <c r="R615" s="1"/>
    </row>
    <row r="616" spans="2:18" x14ac:dyDescent="0.2">
      <c r="B616" s="3"/>
      <c r="C616" s="3"/>
      <c r="D616" s="3"/>
      <c r="E616" s="3"/>
      <c r="F616" s="3"/>
      <c r="M616" s="1"/>
      <c r="N616" s="1"/>
      <c r="P616" s="1"/>
      <c r="R616" s="1"/>
    </row>
    <row r="617" spans="2:18" x14ac:dyDescent="0.2">
      <c r="B617" s="3"/>
      <c r="C617" s="3"/>
      <c r="D617" s="3"/>
      <c r="E617" s="3"/>
      <c r="F617" s="3"/>
      <c r="M617" s="1"/>
      <c r="N617" s="1"/>
      <c r="P617" s="1"/>
      <c r="R617" s="1"/>
    </row>
    <row r="618" spans="2:18" x14ac:dyDescent="0.2">
      <c r="B618" s="3"/>
      <c r="C618" s="3"/>
      <c r="D618" s="3"/>
      <c r="E618" s="3"/>
      <c r="F618" s="3"/>
      <c r="M618" s="1"/>
      <c r="N618" s="1"/>
      <c r="P618" s="1"/>
      <c r="R618" s="1"/>
    </row>
    <row r="619" spans="2:18" x14ac:dyDescent="0.2">
      <c r="B619" s="3"/>
      <c r="C619" s="3"/>
      <c r="D619" s="3"/>
      <c r="E619" s="3"/>
      <c r="F619" s="3"/>
      <c r="M619" s="1"/>
      <c r="N619" s="1"/>
      <c r="P619" s="1"/>
      <c r="R619" s="1"/>
    </row>
    <row r="620" spans="2:18" x14ac:dyDescent="0.2">
      <c r="B620" s="3"/>
      <c r="C620" s="3"/>
      <c r="D620" s="3"/>
      <c r="E620" s="3"/>
      <c r="F620" s="3"/>
      <c r="M620" s="1"/>
      <c r="N620" s="1"/>
      <c r="P620" s="1"/>
      <c r="R62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2016-06-16T13:47:37Z</dcterms:modified>
</cp:coreProperties>
</file>