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386" windowWidth="9210" windowHeight="8970" tabRatio="867" activeTab="1"/>
  </bookViews>
  <sheets>
    <sheet name="Úvod" sheetId="1" r:id="rId1"/>
    <sheet name="I. Bilancia príjmov a výdavkov" sheetId="2" r:id="rId2"/>
    <sheet name="II. Príjmy rozpočtu" sheetId="3" r:id="rId3"/>
    <sheet name="III. Fondy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<sst xmlns="http://schemas.openxmlformats.org/spreadsheetml/2006/main" count="6509" uniqueCount="1562">
  <si>
    <t>Chodníky sídlisko Brehy</t>
  </si>
  <si>
    <t>a.11.3.4</t>
  </si>
  <si>
    <t>a.11.4.1</t>
  </si>
  <si>
    <t>Projekt parkovisko nábrežie oproti SAD</t>
  </si>
  <si>
    <t>a.11.4.2</t>
  </si>
  <si>
    <t xml:space="preserve">Výstavba </t>
  </si>
  <si>
    <t>a.11.4.3</t>
  </si>
  <si>
    <t>Nákup parkovacích automatov</t>
  </si>
  <si>
    <t>a.11.5.1</t>
  </si>
  <si>
    <t>a.11.5.2</t>
  </si>
  <si>
    <t>a.11.5.3</t>
  </si>
  <si>
    <t>a.11.5.4</t>
  </si>
  <si>
    <t>a.11.5.5</t>
  </si>
  <si>
    <t>a.11.5.6</t>
  </si>
  <si>
    <t>b.11.4.1</t>
  </si>
  <si>
    <t>b.11.4.2</t>
  </si>
  <si>
    <t>c.11.4.1</t>
  </si>
  <si>
    <t>c.11.4.2</t>
  </si>
  <si>
    <t>d.11.4.1</t>
  </si>
  <si>
    <t>d.11.4.2</t>
  </si>
  <si>
    <t>e.11.4.1</t>
  </si>
  <si>
    <t>iné výdavky</t>
  </si>
  <si>
    <t>Deň športu</t>
  </si>
  <si>
    <t>d.9.5.3</t>
  </si>
  <si>
    <t>d.9.6.4</t>
  </si>
  <si>
    <t>d.9.6.5</t>
  </si>
  <si>
    <t>d.9.6.6</t>
  </si>
  <si>
    <t>d.9.13.4</t>
  </si>
  <si>
    <t>d.9.13.5</t>
  </si>
  <si>
    <t>a.9.13.14</t>
  </si>
  <si>
    <t>e.11.4.2</t>
  </si>
  <si>
    <t>11.5</t>
  </si>
  <si>
    <t>Špeciálny stavebný úrad pre MK</t>
  </si>
  <si>
    <t>Zabezpečiť efektívne plnenie výkonu miestnej správy v oblasti miestnych komunikácií.</t>
  </si>
  <si>
    <t>km spravovaných miestnych komunikácií</t>
  </si>
  <si>
    <t>Transfery rozpočtovej organizácii</t>
  </si>
  <si>
    <t>Náklad.voz.,ťahačov,prípoj.voz.,prac.stroj.,trakt</t>
  </si>
  <si>
    <t>b.1.13.18</t>
  </si>
  <si>
    <t>b.1.13.19</t>
  </si>
  <si>
    <t>b.1.13.20</t>
  </si>
  <si>
    <t>b.1.13.21</t>
  </si>
  <si>
    <t>b.1.13.22</t>
  </si>
  <si>
    <t>b.1.13.23</t>
  </si>
  <si>
    <t>b.1.13.24</t>
  </si>
  <si>
    <t>Dotácia Staveb.úrad</t>
  </si>
  <si>
    <t>Transfer na aktivačnú činnosť</t>
  </si>
  <si>
    <t>Transfer na školenie zamestnancov</t>
  </si>
  <si>
    <t>Príjem z recyklačného fondu</t>
  </si>
  <si>
    <t>Transfer - špeciálny stavebný úrad - MK</t>
  </si>
  <si>
    <t>Transfer Súkromná ZUŠ</t>
  </si>
  <si>
    <t>Transfer ŠKD pri Cirkevnej ZŠ</t>
  </si>
  <si>
    <t>Chránená dieľňa</t>
  </si>
  <si>
    <t>Iné kapitálové príjmy SFZ</t>
  </si>
  <si>
    <t>Dot. Dom pre seniorov</t>
  </si>
  <si>
    <t>Dot. Zberný dvor</t>
  </si>
  <si>
    <t>a.3.2.4</t>
  </si>
  <si>
    <t>k.3.5.6</t>
  </si>
  <si>
    <t>Príjem úveru Zberný dvor</t>
  </si>
  <si>
    <t>k.3.5.7</t>
  </si>
  <si>
    <t>Príjem úveru nábrežie</t>
  </si>
  <si>
    <t>k.3.5.8</t>
  </si>
  <si>
    <t>Príjem úveru VO</t>
  </si>
  <si>
    <t>Spravovanie technickej dokumentácie - nábrežie</t>
  </si>
  <si>
    <t>Revitalizácia ver. priest.- nábrežie</t>
  </si>
  <si>
    <t>Zabezpečiť pravidelnú a efektívnu starostlivosť o verejnú zeleň, rozvoja a zveľaďovanie oddychových zón mesta, výsadba a starostlivosť o estetickú a izolačnú zeleň mesta.</t>
  </si>
  <si>
    <t xml:space="preserve">Celkové čerpanie plánovaných výdavkov podprogramu bolo na úrovni 190 %. Prekročenie rozpočtu bolo spôsobené neplánovanými výdavkami v oblasti kapitálových výdavkov. Keďže prečerpanie súviselo s obnovovacími investíciami, nie je potrebné ukladať opatrenia. Z bežných výdavkov došlo k prekročeniu na položke služby a rutinná a štandardná údržba. </t>
  </si>
  <si>
    <t xml:space="preserve">V prípade výnosu z úrokov v kladov bolo plnenie zaznamenané vo výške 30 %. Príjem je závislý od výške vkladov na bankových účtov a teda nie je možné uložiť nápravné opatrenia. V roku 2011 bol zaznamenaný vysoký príjem na položke 292008 - príjmy z výťažkov z lotérií vo výške 31043 € a plánovaná hodnota bola prekročená o 63 %. Celkové plnenie za skupinu bolo na úrovni 192 %, čo je pozitívne. </t>
  </si>
  <si>
    <t xml:space="preserve">Priemerné plnenie za skupinu predstavoalo 92 %. Mesto získalo 188388 € z nerozpočtovaných príjmov v podobe kapitálových grantov zo štátneho rozpočtu. Opatrenia nie je potrebné uložiť. </t>
  </si>
  <si>
    <t xml:space="preserve">V prípade príjmových finančných operácií bolo zaznamenané celkové plnenie na 42 %. Aj napriek tomu nie je potrebné ukladať opatrenia, pretože mesto neprijalo plánované úvery vo výške 1648319 €, čo je pozitívne. </t>
  </si>
  <si>
    <t xml:space="preserve">Celkové plnenie rozpočtu za podprogram bol na úrovni 93 %. Materiálové výdavky boli čerpané na 98 %. Z celkového pohľadu je čerpanie vyhovujúce a nie je potrebné prijať opatrenia. Mierne zníženie plánovaných mzdových výdavkov súvisí so šetrením prostriedkov v súvislosti neustále sa znižujúceho výnosu z dane z príjmov FO.  </t>
  </si>
  <si>
    <t xml:space="preserve">Plnenie jednotlivých položiek v podprograme priesiahlo v roku 2011 plán o 75 %. V budúcnosti je potrebné zvážiť reálny prínos a prípadne redukovať neperspektívne členstvá. Hlavným indikátorom musí byť počet spoločných projektov, ktoré by mali mesto ako takému priniesť synergické efekty nielen v ekonomickej oblasti.  </t>
  </si>
  <si>
    <t>Plnenie jednotlivých položiek v podprograme presiahlo v roku 2011 100 % mzdové výdavky. Z neplánovaných výdavkov boli čerpané výdavky na služby, energie a nemocenské dávky, čo predstavuje 998 €. Priemerné plnenie za podprogram predstavuje 108 %.</t>
  </si>
  <si>
    <t xml:space="preserve">Komentár k podprogramu </t>
  </si>
  <si>
    <t>1. Plánovanie,manažment, kontrola</t>
  </si>
  <si>
    <t>1.1.</t>
  </si>
  <si>
    <t>Cestovné náhrady</t>
  </si>
  <si>
    <t> Spolu</t>
  </si>
  <si>
    <t>1.2</t>
  </si>
  <si>
    <t>Členstvo v združeniach miest a obcí</t>
  </si>
  <si>
    <t>1.3</t>
  </si>
  <si>
    <t>Daňová a rozpočtová politika, vnútorná  kontrola</t>
  </si>
  <si>
    <t>Služby</t>
  </si>
  <si>
    <t>1.4</t>
  </si>
  <si>
    <t>Vzdelávanie zamestnancov</t>
  </si>
  <si>
    <t>Štátny rozpočet</t>
  </si>
  <si>
    <t>1.5</t>
  </si>
  <si>
    <t>Právne poradenstvo</t>
  </si>
  <si>
    <t>1.6</t>
  </si>
  <si>
    <t>Voľby</t>
  </si>
  <si>
    <t>b.1.6.1</t>
  </si>
  <si>
    <t>Odvody</t>
  </si>
  <si>
    <t>b.1.6.2</t>
  </si>
  <si>
    <t>b.1.6.3</t>
  </si>
  <si>
    <t>b.1.6.4</t>
  </si>
  <si>
    <t>b.1.6.5</t>
  </si>
  <si>
    <t>b.1.6.6</t>
  </si>
  <si>
    <t>Program 1. - Plánovanie, manažment, kontrola</t>
  </si>
  <si>
    <t>1.</t>
  </si>
  <si>
    <t>Bežné výdavky</t>
  </si>
  <si>
    <t>Kapitálové výdavky</t>
  </si>
  <si>
    <t>% plnenie</t>
  </si>
  <si>
    <t>Program 1. Plánovanie, manažment a kontrola</t>
  </si>
  <si>
    <t>A)</t>
  </si>
  <si>
    <t>1.1</t>
  </si>
  <si>
    <t>B)</t>
  </si>
  <si>
    <t>C)</t>
  </si>
  <si>
    <t>Plnenie rozpočtu v %</t>
  </si>
  <si>
    <t xml:space="preserve">Cieľ </t>
  </si>
  <si>
    <t>Zodpovednosť</t>
  </si>
  <si>
    <t>Indikátor</t>
  </si>
  <si>
    <t>výstup</t>
  </si>
  <si>
    <t>Rok</t>
  </si>
  <si>
    <t>Plánovaná hodnota</t>
  </si>
  <si>
    <t>Skutočná hodnota</t>
  </si>
  <si>
    <t>Jednotková cena</t>
  </si>
  <si>
    <t>priemerný počet zasadnutí 1 odbornej komisie za rok spolu</t>
  </si>
  <si>
    <t>plánovaný počet členstiev v samosprávnych organizáciách spolu</t>
  </si>
  <si>
    <t>Plánovaná hodnota </t>
  </si>
  <si>
    <t>realizovaná priebežná finančná kontrola</t>
  </si>
  <si>
    <t>počet uskutočnených auditov</t>
  </si>
  <si>
    <t>pravidelné monitorovanie programového plnenia rozpočtu</t>
  </si>
  <si>
    <t>programový rozpočet na ďalší rozpočtový rok schválený k 31.12. daného roka</t>
  </si>
  <si>
    <t>počet absolventov školení</t>
  </si>
  <si>
    <t>počet právnych konzultácií</t>
  </si>
  <si>
    <t>Zabezpečiť materiálne, personálne a priestorové kapacity na bezproblémový chod volieb.</t>
  </si>
  <si>
    <t>počet zúčastnených voličov v %</t>
  </si>
  <si>
    <t>2.</t>
  </si>
  <si>
    <t>Program 2. Propagácia a marketing</t>
  </si>
  <si>
    <t>2. Propagácia a marketing</t>
  </si>
  <si>
    <t>Materiál</t>
  </si>
  <si>
    <t>Dopravné</t>
  </si>
  <si>
    <t>Transfery jednotlivcom a neziskovým právnickým os.</t>
  </si>
  <si>
    <t>d</t>
  </si>
  <si>
    <t>Bankové úvery a pôžičky</t>
  </si>
  <si>
    <t>Kronika obce</t>
  </si>
  <si>
    <t>a.2.2.1</t>
  </si>
  <si>
    <t>a.2.2.2</t>
  </si>
  <si>
    <t>Počet prístupov na www stránku</t>
  </si>
  <si>
    <t>Zabezpečiť výrobu propagačných produktov.</t>
  </si>
  <si>
    <t>Počet vyrobených propagačných materiálov</t>
  </si>
  <si>
    <t xml:space="preserve">Zabezpečiť pravidelnú aktualizáciu www stránky a neustále opatrenia na zvyšovanie jej návštevnosti.    </t>
  </si>
  <si>
    <t>Počet uskutočnených aktualizácií</t>
  </si>
  <si>
    <t xml:space="preserve">V prípade počtu absolvovaných školení bol indikátor plnený na 96 %. Nápravné opatrenia nie je potrebné uložiť, nakoľko absolvovanie kurzov odráža reálnu potrebu pracovníkov úradu. Zároveň výsledok prezentuje záujem mesta neustále zvyšovať kvalitu svojho personálu. V uvedenom trende je potrebné pokračovať. </t>
  </si>
  <si>
    <t xml:space="preserve">V oblasti právnych konzultácií a vyhraných sporov boli indikátory plnené na 120 % a 0 %. Nápravné opatrenia nie je potrebné uložiť, nakoľko právne služby odrážajú reálnu potrebu úradu a častokrát sú spojené s náhodnými udalosťami, ktoré nie je možné ovpyvniť.  </t>
  </si>
  <si>
    <t xml:space="preserve">V roku 2011 sa podarilo plánovaný indikátor plniť na 100 %. Opatrenia nie je potrebné ukladať, kedže sčítanie obyvateľov bolo povinným. </t>
  </si>
  <si>
    <t xml:space="preserve">Oproti plánovanému stavu bol v roku 2011 zaznamenaný výdavok vo výške 100 % rozpočtovanej sumy. Výdavky odzrkadľujú reálnu potrebu mesta a teda nie je potrebné ukladať opatrenia. </t>
  </si>
  <si>
    <t>V roku 2011 v rámci podprogramu neboli čerpané výdavky. Mzdové výdavky boli čerpané v rámci progrmau 14.</t>
  </si>
  <si>
    <t xml:space="preserve">Takmer vo všetkých prípadoch bolo plnenie indikátorov prekročené, prípadne dosiahnuté na viac ako 100%.  V prípade aktualizácie www bol indikátor prekročený o 867 %. Z celkového hľadiska nie je potrebné ukladať žiadne opatrenie. Indikátor počtu príspevkov publikovaných o meste bol prekročený o 60 %. K čiastočnému prekročeniu došlo aj v prípade počtu prístupov na www. </t>
  </si>
  <si>
    <t xml:space="preserve">Plánovaný merateľný indikátor bol plnený na 111 % a teda nie je potrebné ukladať žiadne opatrenie. </t>
  </si>
  <si>
    <t xml:space="preserve">Celkové čerpanie výdavkov bolo v roku 2011 dosiahnuté na 100 %. Najvyššie úspory sa podarilo dosiahnuť v prípade údržby budovy mestského úradu, kde oproti plánovaným výdavkom 7360 € mesto vynaložilo len 2183 €. Ďalšie úspory mesto dosiahlo na položke - zákonné poistenie vozidiel. Nápravné opatrenie nie je potrebné uložiť. Šetrenie mesta by malo zohľadňovať bezpečnosť prevádzky a ochrany budov a zariadení, šetrenie je pozitívne do hranice, kým by jednotlivé súčasti majetku a pracovníkov neboli ohrozené.  </t>
  </si>
  <si>
    <t xml:space="preserve">Výstavba a rekonštrukcia zastávok SAD s rešpektovaním podmienky dostupnosti. </t>
  </si>
  <si>
    <t>Počet spracovaných technických projektov</t>
  </si>
  <si>
    <t>Počet zrekonštruovaných / vybudovaných objektov</t>
  </si>
  <si>
    <t>Počet udržiavaných objektov</t>
  </si>
  <si>
    <t>Program 9 Vzdelávanie</t>
  </si>
  <si>
    <t>9.</t>
  </si>
  <si>
    <t>9. Vzdelávanie</t>
  </si>
  <si>
    <t>počet organizovaných športových podujatí</t>
  </si>
  <si>
    <t>9.1</t>
  </si>
  <si>
    <t>a.9.1.1</t>
  </si>
  <si>
    <t>a.9.1.2</t>
  </si>
  <si>
    <t>a.9.1.3</t>
  </si>
  <si>
    <t>a.9.1.4</t>
  </si>
  <si>
    <t>a.9.1.5</t>
  </si>
  <si>
    <t>a.9.1.6</t>
  </si>
  <si>
    <t>a.9.1.7</t>
  </si>
  <si>
    <t>a.9.1.8</t>
  </si>
  <si>
    <t>a.9.1.9</t>
  </si>
  <si>
    <t>a.9.1.10</t>
  </si>
  <si>
    <t>a.9.1.11</t>
  </si>
  <si>
    <t>a.9.1.12</t>
  </si>
  <si>
    <t>a.9.1.13</t>
  </si>
  <si>
    <t>a.9.1.14</t>
  </si>
  <si>
    <t>a.9.1.15</t>
  </si>
  <si>
    <t>a.9.1.16</t>
  </si>
  <si>
    <t>a.9.1.17</t>
  </si>
  <si>
    <t>Program 9. Vzdelávanie</t>
  </si>
  <si>
    <t>Zabezpečiť rozvoj a údržbu infraštruktúry predškolského vzdelávania a zabezpečenie podmienok pre efektívnu predškolskú vzdelávaciu činnosť v obci.</t>
  </si>
  <si>
    <t>Počet detí v MŠ za rok spolu</t>
  </si>
  <si>
    <t>Počet tried v MŠ</t>
  </si>
  <si>
    <t>10.</t>
  </si>
  <si>
    <t>Program 10. Šport</t>
  </si>
  <si>
    <t>10. Šport</t>
  </si>
  <si>
    <t>10.1</t>
  </si>
  <si>
    <t>Telocvične, športové areály</t>
  </si>
  <si>
    <t>a.10.1.1</t>
  </si>
  <si>
    <t>a.10.1.2</t>
  </si>
  <si>
    <t>a.10.1.3</t>
  </si>
  <si>
    <t>a.10.1.4</t>
  </si>
  <si>
    <t>a.10.1.5</t>
  </si>
  <si>
    <t>a.10.1.6</t>
  </si>
  <si>
    <t>10.2</t>
  </si>
  <si>
    <t>a.10.2.1</t>
  </si>
  <si>
    <t>10.3</t>
  </si>
  <si>
    <t>Ostatné športové ihriská a športová činnosť</t>
  </si>
  <si>
    <t>Zabezpečiť trvalé skvalitňovanie vyváženej ponuky výkonnostného a rekreačného športu pre dospelých.</t>
  </si>
  <si>
    <t>počet udržiavaných športových ihrísk</t>
  </si>
  <si>
    <t>počet rekonštruovaných športových ihrísk</t>
  </si>
  <si>
    <t>Podporiť športové aktivity v obci.</t>
  </si>
  <si>
    <t>počet obyvateľov s členstvom v športových kluboch</t>
  </si>
  <si>
    <t>priemerný počet návštevníkov športových podujatí</t>
  </si>
  <si>
    <t>počet zorganizovaných športových podujatí</t>
  </si>
  <si>
    <t>Zabezpečiť trvalé skvalitňovanie vyváženej ponuky výkonnostného a rekreačného športu pre deti a mládež.</t>
  </si>
  <si>
    <t>počet užívateľov športových ihrísk</t>
  </si>
  <si>
    <t>Program 10 Šport</t>
  </si>
  <si>
    <t>Program 11. Komunikácie</t>
  </si>
  <si>
    <t>11.</t>
  </si>
  <si>
    <t>11. Komunikácie</t>
  </si>
  <si>
    <t>11.1</t>
  </si>
  <si>
    <t>Oprava a údržba miestnych komunikácií</t>
  </si>
  <si>
    <t>a.11.1.1</t>
  </si>
  <si>
    <t>a.11.1.2</t>
  </si>
  <si>
    <t>a.11.1.3</t>
  </si>
  <si>
    <t>a.11.1.4</t>
  </si>
  <si>
    <t>a.11.1.5</t>
  </si>
  <si>
    <t>11.2</t>
  </si>
  <si>
    <t>Výstavba a rekonštrukcia miestnych komunikácií</t>
  </si>
  <si>
    <t>a.11.2.1</t>
  </si>
  <si>
    <t>a.11.2.2</t>
  </si>
  <si>
    <t>Materská škola Námestovo Komenského ul.</t>
  </si>
  <si>
    <t>Základná škola Námestovo – Brehy</t>
  </si>
  <si>
    <t>Školský klub detí ZŠ Námestovo - Brehy</t>
  </si>
  <si>
    <t>Školská jedáleň ZŠ Námestovo - Brehy</t>
  </si>
  <si>
    <t>Materská škola Námestovo Brehy</t>
  </si>
  <si>
    <t>Základná škola J. A. Komenského 495/33</t>
  </si>
  <si>
    <t>Školský klub detí ZŠ Komenského</t>
  </si>
  <si>
    <t>Školská jedáleň ZŠ Komenského</t>
  </si>
  <si>
    <t>Cirkevná základná škola sv. Gorazda v Námestove</t>
  </si>
  <si>
    <t>Základná umelecká škola v Námestove</t>
  </si>
  <si>
    <t>Súkromná základná umelecká škola</t>
  </si>
  <si>
    <t>Centrum voľného času „Maják“</t>
  </si>
  <si>
    <t>Iné výdavky v rámci vzdelávania</t>
  </si>
  <si>
    <t>Dotácia na výchovu a vzdelávanie MŠ posledný ročník</t>
  </si>
  <si>
    <t>MŠ IX. Spevácka súťaž a olympiáda</t>
  </si>
  <si>
    <t>Úroky z úveru MŠ Bernolákova</t>
  </si>
  <si>
    <t>MŠ Bernolákova - rekonštrukcia sociálnych zariadení</t>
  </si>
  <si>
    <t>Rekonštrukcia hosp. pavilónu MŠ Bernolákova</t>
  </si>
  <si>
    <t>Splácanie úveru MŠ Bernolákova</t>
  </si>
  <si>
    <t>a.9.2.1</t>
  </si>
  <si>
    <t>a.9.2.2</t>
  </si>
  <si>
    <t>a.9.2.3</t>
  </si>
  <si>
    <t>a.9.2.4</t>
  </si>
  <si>
    <t>a.9.2.5</t>
  </si>
  <si>
    <t>a.9.2.6</t>
  </si>
  <si>
    <t>a.9.2.7</t>
  </si>
  <si>
    <t>a.9.2.8</t>
  </si>
  <si>
    <t>a.9.2.9</t>
  </si>
  <si>
    <t>a.9.2.10</t>
  </si>
  <si>
    <t>a.9.2.11</t>
  </si>
  <si>
    <t>a.9.2.12</t>
  </si>
  <si>
    <t>a.9.2.13</t>
  </si>
  <si>
    <t>Údržba MŠ V. - okná, dvere, WC, umyvárky</t>
  </si>
  <si>
    <t>a.9.2.14</t>
  </si>
  <si>
    <t>Splácanie úveru MŠ Veterná</t>
  </si>
  <si>
    <t>a.9.3.1</t>
  </si>
  <si>
    <t>a.9.3.2</t>
  </si>
  <si>
    <t>a.9.3.3</t>
  </si>
  <si>
    <t>a.9.3.4</t>
  </si>
  <si>
    <t>a.9.3.5</t>
  </si>
  <si>
    <t>a.9.3.6</t>
  </si>
  <si>
    <t>a.9.3.7</t>
  </si>
  <si>
    <t>a.9.3.8</t>
  </si>
  <si>
    <t>a.9.3.9</t>
  </si>
  <si>
    <t>a.9.3.10</t>
  </si>
  <si>
    <t>a.9.3.11</t>
  </si>
  <si>
    <t>Modernizácia MŠ Veterná</t>
  </si>
  <si>
    <t>a.9.3.12</t>
  </si>
  <si>
    <t>a.9.3.13</t>
  </si>
  <si>
    <t>MŠ X. výmena osvetlenia vnútorných priestorov</t>
  </si>
  <si>
    <t>a.9.3.14</t>
  </si>
  <si>
    <t>Úroky z úveru MŠ Veterná 150</t>
  </si>
  <si>
    <t>a.9.4.1</t>
  </si>
  <si>
    <t>Dotácia na bežné výdavky (príjmy z prenájmu)</t>
  </si>
  <si>
    <t>a.9.4.2</t>
  </si>
  <si>
    <t>Príspevok na mimoškolskú činnosť</t>
  </si>
  <si>
    <t>a.9.4.3</t>
  </si>
  <si>
    <t>Obnova ZŠ Slnečná</t>
  </si>
  <si>
    <t>b.9.4.1</t>
  </si>
  <si>
    <t>b.9.4.2</t>
  </si>
  <si>
    <t>b.9.4.3</t>
  </si>
  <si>
    <t>b.9.4.4</t>
  </si>
  <si>
    <t>b.9.4.5</t>
  </si>
  <si>
    <t>b.9.4.6</t>
  </si>
  <si>
    <t>b.9.4.7</t>
  </si>
  <si>
    <t>b.9.4.8</t>
  </si>
  <si>
    <t>Prenájom</t>
  </si>
  <si>
    <t>b.9.4.9</t>
  </si>
  <si>
    <t>b.9.4.10</t>
  </si>
  <si>
    <t>Transfer</t>
  </si>
  <si>
    <t>b.9.4.11</t>
  </si>
  <si>
    <t>b.9.4.12</t>
  </si>
  <si>
    <t>b.9.4.13</t>
  </si>
  <si>
    <t>b.9.4.14</t>
  </si>
  <si>
    <t>c.9.4.1</t>
  </si>
  <si>
    <t>c.9.4.2</t>
  </si>
  <si>
    <t>d.9.4.1</t>
  </si>
  <si>
    <t>d.9.4.2</t>
  </si>
  <si>
    <t>a.9.5.1</t>
  </si>
  <si>
    <t>a.9.5.2</t>
  </si>
  <si>
    <t>a.9.5.3</t>
  </si>
  <si>
    <t>a.9.5.4</t>
  </si>
  <si>
    <t>a.9.5.5</t>
  </si>
  <si>
    <t>a.9.5.6</t>
  </si>
  <si>
    <t>a.9.5.7</t>
  </si>
  <si>
    <t>a.9.5.8</t>
  </si>
  <si>
    <t>a.9.5.9</t>
  </si>
  <si>
    <t>Na nemoc.davky SKD</t>
  </si>
  <si>
    <t>a.9.5.10</t>
  </si>
  <si>
    <t>a.9.5.11</t>
  </si>
  <si>
    <t>a.9.5.12</t>
  </si>
  <si>
    <t>d.9.5.1</t>
  </si>
  <si>
    <t>d.9.5.2</t>
  </si>
  <si>
    <t>a.9.6.1</t>
  </si>
  <si>
    <t>a.9.6.2</t>
  </si>
  <si>
    <t>a.9.6.3</t>
  </si>
  <si>
    <t>a.9.6.4</t>
  </si>
  <si>
    <t>a.9.6.5</t>
  </si>
  <si>
    <t>a.9.6.6</t>
  </si>
  <si>
    <t>a.9.6.7</t>
  </si>
  <si>
    <t>a.9.6.8</t>
  </si>
  <si>
    <t>a.9.6.9</t>
  </si>
  <si>
    <t>a.9.6.10</t>
  </si>
  <si>
    <t>a.9.6.11</t>
  </si>
  <si>
    <t>b.9.6.1</t>
  </si>
  <si>
    <t>c.9.6.1</t>
  </si>
  <si>
    <t>d.9.6.1</t>
  </si>
  <si>
    <t>b.9.6.2</t>
  </si>
  <si>
    <t>c.9.6.2</t>
  </si>
  <si>
    <t>d.9.6.2</t>
  </si>
  <si>
    <t>a.9.7.1</t>
  </si>
  <si>
    <t>a.9.7.2</t>
  </si>
  <si>
    <t>a.9.7.3</t>
  </si>
  <si>
    <t>a.9.7.4</t>
  </si>
  <si>
    <t>a.9.7.5</t>
  </si>
  <si>
    <t>a.9.7.6</t>
  </si>
  <si>
    <t>a.9.7.7</t>
  </si>
  <si>
    <t>Úroky z úveru ZŠ Komenského</t>
  </si>
  <si>
    <t>a.9.7.8</t>
  </si>
  <si>
    <t>Obnova ZŠ Komenského</t>
  </si>
  <si>
    <t>b.9.7.1</t>
  </si>
  <si>
    <t>b.9.7.2</t>
  </si>
  <si>
    <t>b.9.7.3</t>
  </si>
  <si>
    <t>b.9.7.4</t>
  </si>
  <si>
    <t>b.9.7.5</t>
  </si>
  <si>
    <t>b.9.7.6</t>
  </si>
  <si>
    <t>b.9.7.7</t>
  </si>
  <si>
    <t>b.9.7.8</t>
  </si>
  <si>
    <t>b.9.7.9</t>
  </si>
  <si>
    <t>b.9.7.10</t>
  </si>
  <si>
    <t>b.9.7.11</t>
  </si>
  <si>
    <t>b.9.7.12</t>
  </si>
  <si>
    <t>b.9.7.13</t>
  </si>
  <si>
    <t>b.9.7.17</t>
  </si>
  <si>
    <t>Splácanie úveru ZŠ Komenského</t>
  </si>
  <si>
    <t>c.9.7.1</t>
  </si>
  <si>
    <t>c.9.7.2</t>
  </si>
  <si>
    <t>d.9.7.1</t>
  </si>
  <si>
    <t>d.9.7.2</t>
  </si>
  <si>
    <t>a.9.8.1</t>
  </si>
  <si>
    <t>a.9.8.2</t>
  </si>
  <si>
    <t>a.9.8.3</t>
  </si>
  <si>
    <t>a.9.8.4</t>
  </si>
  <si>
    <t>a.9.8.5</t>
  </si>
  <si>
    <t>a.9.8.6</t>
  </si>
  <si>
    <t>a.9.8.7</t>
  </si>
  <si>
    <t>a.9.8.8</t>
  </si>
  <si>
    <t>a.9.8.9</t>
  </si>
  <si>
    <t>a.9.8.10</t>
  </si>
  <si>
    <t>a.9.8.11</t>
  </si>
  <si>
    <t>a.9.9.1</t>
  </si>
  <si>
    <t>a.9.9.2</t>
  </si>
  <si>
    <t>a.9.9.3</t>
  </si>
  <si>
    <t>a.9.9.4</t>
  </si>
  <si>
    <t>a.9.9.5</t>
  </si>
  <si>
    <t>a.9.9.6</t>
  </si>
  <si>
    <t>a.9.9.7</t>
  </si>
  <si>
    <t>a.9.9.8</t>
  </si>
  <si>
    <t>a.9.9.9</t>
  </si>
  <si>
    <t>a.9.9.10</t>
  </si>
  <si>
    <t>a.9.9.11</t>
  </si>
  <si>
    <t>a.9.10.1</t>
  </si>
  <si>
    <t>Cirkevná ZŠ sv. Gorazda-príspevok lyžiarsky výcvik</t>
  </si>
  <si>
    <t>a.9.11.1</t>
  </si>
  <si>
    <t>a.9.11.2</t>
  </si>
  <si>
    <t>a.9.11.3</t>
  </si>
  <si>
    <t>a.9.11.4</t>
  </si>
  <si>
    <t>a.9.11.5</t>
  </si>
  <si>
    <t>a.9.11.6</t>
  </si>
  <si>
    <t>a.9.11.7</t>
  </si>
  <si>
    <t>a.9.11.8</t>
  </si>
  <si>
    <t>a.9.12.1</t>
  </si>
  <si>
    <t>Transfery nezisk, org.poskytujúcej všeobecne prospešné služby</t>
  </si>
  <si>
    <t xml:space="preserve">Centrum voľného času „Maják“ </t>
  </si>
  <si>
    <t>a.9.13.1</t>
  </si>
  <si>
    <t>a.9.13.2</t>
  </si>
  <si>
    <t>a.9.13.3</t>
  </si>
  <si>
    <t>a.9.13.4</t>
  </si>
  <si>
    <t>a.9.13.5</t>
  </si>
  <si>
    <t>a.9.13.6</t>
  </si>
  <si>
    <t>a.9.13.7</t>
  </si>
  <si>
    <t>a.9.13.8</t>
  </si>
  <si>
    <t>a.9.13.9</t>
  </si>
  <si>
    <t>a.9.13.10</t>
  </si>
  <si>
    <t>Dotácia vo výške príjmov z nájmu</t>
  </si>
  <si>
    <t>a.9.13.11</t>
  </si>
  <si>
    <t>Dotácia vzdelávacie poukazy</t>
  </si>
  <si>
    <t>a.9.13.12</t>
  </si>
  <si>
    <t>a.9.13.13</t>
  </si>
  <si>
    <t>Rekonštrukcia a modernizácia prízemia</t>
  </si>
  <si>
    <t>a.9.14.1</t>
  </si>
  <si>
    <t>a.9.14.2</t>
  </si>
  <si>
    <t>SOU EDUCO NO s.r.o</t>
  </si>
  <si>
    <t>b.9.14.1</t>
  </si>
  <si>
    <t>Dotácia na činnosť</t>
  </si>
  <si>
    <t>b.9.14.2</t>
  </si>
  <si>
    <t>a.1.1.1</t>
  </si>
  <si>
    <t>Prvok</t>
  </si>
  <si>
    <t>a.1.1.2</t>
  </si>
  <si>
    <t>d.9.4.3</t>
  </si>
  <si>
    <t>KZ 41,46</t>
  </si>
  <si>
    <t>a.9.4.7</t>
  </si>
  <si>
    <t>Za prenájom</t>
  </si>
  <si>
    <t>Bežné transfery</t>
  </si>
  <si>
    <t>c.9.7.3</t>
  </si>
  <si>
    <t>c.9.7.4</t>
  </si>
  <si>
    <t>KZ 45,1319,11T2</t>
  </si>
  <si>
    <t>a.13.4.2</t>
  </si>
  <si>
    <t>b.13.4.1</t>
  </si>
  <si>
    <t>b.13.4.2</t>
  </si>
  <si>
    <t>13.5</t>
  </si>
  <si>
    <t>a.13.5.1</t>
  </si>
  <si>
    <t>a.13.5.2</t>
  </si>
  <si>
    <t>b.13.5.1</t>
  </si>
  <si>
    <t>b.13.5.2</t>
  </si>
  <si>
    <t>Program13. Sociálne služby a zdravotníctvo</t>
  </si>
  <si>
    <t>Opatrovateľská služba</t>
  </si>
  <si>
    <t>Zabezpečiť pomoc pre handicapovaných obyvateľov obce.</t>
  </si>
  <si>
    <t>počet opatrovateľských pracovníkov</t>
  </si>
  <si>
    <t>počet obyvateľov odkázaných na opatrovateľskú službu</t>
  </si>
  <si>
    <t>počet vydaných jedál za mesiac</t>
  </si>
  <si>
    <t>Zabezpečiť dôstojné prežitie staroby pre obyvateľov v dôchodkovom veku.</t>
  </si>
  <si>
    <t>Počet podporených občanov</t>
  </si>
  <si>
    <t>Počet vybudovaných zariadení poskytujúcich sociálne služby</t>
  </si>
  <si>
    <t>Zabezpečiť využitie voľnej pracovnej sily.</t>
  </si>
  <si>
    <t>Počet účastníkov aktivačných prác.</t>
  </si>
  <si>
    <t>Priemerný počet odpracovaných hodín za mesiac</t>
  </si>
  <si>
    <t>Dávky v hmot. a sociálnej núdzi</t>
  </si>
  <si>
    <t>Zmierniť núdzu obyvateľov odkázaných na sociálnu pomoc a zabezpečiť minimálnych potrieb týchto obyvateľov.</t>
  </si>
  <si>
    <t>Počet podporených obyvateľov</t>
  </si>
  <si>
    <t>14.</t>
  </si>
  <si>
    <t>14. Administratíva</t>
  </si>
  <si>
    <t>14.1</t>
  </si>
  <si>
    <t>Správa obce</t>
  </si>
  <si>
    <t>a.14.1.1</t>
  </si>
  <si>
    <t>a.14.1.2</t>
  </si>
  <si>
    <t>a.14.1.3</t>
  </si>
  <si>
    <t>a.14.1.4</t>
  </si>
  <si>
    <t>a.14.1.5</t>
  </si>
  <si>
    <t>a.14.1.6</t>
  </si>
  <si>
    <t>a.14.1.7</t>
  </si>
  <si>
    <t>a.14.1.8</t>
  </si>
  <si>
    <t>a.14.1.9</t>
  </si>
  <si>
    <t>a.14.1.10</t>
  </si>
  <si>
    <t>d.14.1.1</t>
  </si>
  <si>
    <t>d.14.1.2</t>
  </si>
  <si>
    <t>14.2</t>
  </si>
  <si>
    <t>Bankové a nebankové poplatky a úroky</t>
  </si>
  <si>
    <t>a.14.2.1</t>
  </si>
  <si>
    <t>a.14.2.2</t>
  </si>
  <si>
    <t>a.14.2.3</t>
  </si>
  <si>
    <t>a.14.2.4</t>
  </si>
  <si>
    <t>a.14.2.5</t>
  </si>
  <si>
    <t>Program 14. Administratíva</t>
  </si>
  <si>
    <t>Plánovanie,manažment, kontrola</t>
  </si>
  <si>
    <t>Propagácia a marketing</t>
  </si>
  <si>
    <t>Služby obyvateľom</t>
  </si>
  <si>
    <t>Bezpečnosť</t>
  </si>
  <si>
    <t>Odpadové hospodárstvo</t>
  </si>
  <si>
    <t>Kultúra</t>
  </si>
  <si>
    <t>Doprava</t>
  </si>
  <si>
    <t>Vzdelávanie</t>
  </si>
  <si>
    <t>Šport</t>
  </si>
  <si>
    <t>Komunikácie</t>
  </si>
  <si>
    <t>Prostredie pre život</t>
  </si>
  <si>
    <t>Sociálne služby a zdravotníctvo</t>
  </si>
  <si>
    <t>Administratíva</t>
  </si>
  <si>
    <t>Bývanie</t>
  </si>
  <si>
    <t>Občianska vybavenosť</t>
  </si>
  <si>
    <t>I. Bilancia</t>
  </si>
  <si>
    <t>II. Príjmy rozpočtu</t>
  </si>
  <si>
    <t>Zabezpečiť efektívny a hospodárny chod samosprávy.</t>
  </si>
  <si>
    <t>Počet nových služieb obyvateľom</t>
  </si>
  <si>
    <t>% spokojných zákazníkov</t>
  </si>
  <si>
    <t>Bankové poplatky</t>
  </si>
  <si>
    <t>Zabezpečiť pravidelné splácanie prijatých bankových úverov ako aj využívanie kvalitných bankových služieb pre bezproblémový chod samosprávy.</t>
  </si>
  <si>
    <t>Zníženie úverovej zaťaženosti obce v %</t>
  </si>
  <si>
    <t>Počet bankových úverov</t>
  </si>
  <si>
    <t>15.</t>
  </si>
  <si>
    <t>15. Bývanie</t>
  </si>
  <si>
    <t>15.1</t>
  </si>
  <si>
    <t>Štandardná bytová výstavba</t>
  </si>
  <si>
    <t>Program 15. Bývanie</t>
  </si>
  <si>
    <t>Počet vybudovaných bytových jednotiek</t>
  </si>
  <si>
    <t>Počet nájomníkov bytov</t>
  </si>
  <si>
    <t>16.</t>
  </si>
  <si>
    <t>16. Občianska vybavenosť</t>
  </si>
  <si>
    <t>16.1</t>
  </si>
  <si>
    <t>a.1.11.2</t>
  </si>
  <si>
    <t>a.1.11.4</t>
  </si>
  <si>
    <t>2. Kapitálové príjmy</t>
  </si>
  <si>
    <t>2.1</t>
  </si>
  <si>
    <t>a.2.1.1</t>
  </si>
  <si>
    <t>a.2.1.2</t>
  </si>
  <si>
    <t>a.2.1.3</t>
  </si>
  <si>
    <t>2.2</t>
  </si>
  <si>
    <t>b.2.2.1</t>
  </si>
  <si>
    <t>b.2.2.2</t>
  </si>
  <si>
    <t>b.2.2.3</t>
  </si>
  <si>
    <t>2.3</t>
  </si>
  <si>
    <t>c.2.3.1</t>
  </si>
  <si>
    <t>c.2.3.2</t>
  </si>
  <si>
    <t>KZ 71,72</t>
  </si>
  <si>
    <t>3.6</t>
  </si>
  <si>
    <t>3. Finančné operácie</t>
  </si>
  <si>
    <t>3.1</t>
  </si>
  <si>
    <t>b.3.1.1</t>
  </si>
  <si>
    <t>3.2</t>
  </si>
  <si>
    <t>Zostatok  prostriedkov z predchádzajúcich rokov</t>
  </si>
  <si>
    <t>a.3.2.1</t>
  </si>
  <si>
    <t>a.3.2.2</t>
  </si>
  <si>
    <t>a.3.2.3</t>
  </si>
  <si>
    <t>KZ 1317</t>
  </si>
  <si>
    <t>i</t>
  </si>
  <si>
    <t>Nevyčerp. Prostr.m.r.-št.zdroje</t>
  </si>
  <si>
    <t>3.3</t>
  </si>
  <si>
    <t>i.3.3.1</t>
  </si>
  <si>
    <t>i.3.3.2</t>
  </si>
  <si>
    <t>j</t>
  </si>
  <si>
    <t>3.4</t>
  </si>
  <si>
    <t>j.3.4.1</t>
  </si>
  <si>
    <t>Bankové úvery</t>
  </si>
  <si>
    <t>KZ 51</t>
  </si>
  <si>
    <t>k</t>
  </si>
  <si>
    <t>3.5</t>
  </si>
  <si>
    <t>k.3.5.1</t>
  </si>
  <si>
    <t>k.3.5.2</t>
  </si>
  <si>
    <t>Z náhrad poistného</t>
  </si>
  <si>
    <t>Vratky</t>
  </si>
  <si>
    <t>BP - preplatky EE,vody,tepla</t>
  </si>
  <si>
    <t>ZŠ  dot. Na BV</t>
  </si>
  <si>
    <t>Dotacie</t>
  </si>
  <si>
    <t>MŠ na BV</t>
  </si>
  <si>
    <t>Dot.samospr.fun.-opatrov.</t>
  </si>
  <si>
    <t>RP záškoláctvo</t>
  </si>
  <si>
    <t>Dot. MsÚ</t>
  </si>
  <si>
    <t>b.2.2.5</t>
  </si>
  <si>
    <t>b.2.2.6</t>
  </si>
  <si>
    <t>c.2.3.7</t>
  </si>
  <si>
    <t>c.2.3.8</t>
  </si>
  <si>
    <t>c.2.3.9</t>
  </si>
  <si>
    <t>MŽP-uzat.sklad./85/</t>
  </si>
  <si>
    <t>Dot.ZŠ Brehy-EU</t>
  </si>
  <si>
    <t>MŠ IV.Bernol. EU</t>
  </si>
  <si>
    <t>Zost.prostr.z predch.r.ZŠ Kom. vl.prostr</t>
  </si>
  <si>
    <t>KZ 51,52</t>
  </si>
  <si>
    <t>k.3.5.5</t>
  </si>
  <si>
    <t>príjem úveru ZŠ Brehy</t>
  </si>
  <si>
    <t>a.9.1.18</t>
  </si>
  <si>
    <t>Odchodné, nemocenské</t>
  </si>
  <si>
    <t>Obnova MŠ IV. Bernolákova - vlastné</t>
  </si>
  <si>
    <t>a.9.2.15</t>
  </si>
  <si>
    <t>a.9.3.15</t>
  </si>
  <si>
    <t>Splácanie úveru MŠ Brehy</t>
  </si>
  <si>
    <t>a.9.3.16</t>
  </si>
  <si>
    <t>Infraštruktúra vzdelávania</t>
  </si>
  <si>
    <t>a.9.4.4</t>
  </si>
  <si>
    <t>Úroky z úveru ZŠ Brehy</t>
  </si>
  <si>
    <t>Splácanie úveru ZŠ Brehy</t>
  </si>
  <si>
    <t>a.9.4.5</t>
  </si>
  <si>
    <t>a.9.4.6</t>
  </si>
  <si>
    <t>630</t>
  </si>
  <si>
    <t>a.9.7.9</t>
  </si>
  <si>
    <t>Rodinné prídavky - záškoláctvo</t>
  </si>
  <si>
    <t>Jednorázová dávka sociálnej pomoci</t>
  </si>
  <si>
    <t>Starostlivosť o deti a dospelých</t>
  </si>
  <si>
    <t>642001</t>
  </si>
  <si>
    <t>a.13.6.1</t>
  </si>
  <si>
    <t>Bežný transfer - Rodinné centrum DROBČEK</t>
  </si>
  <si>
    <t>b.13.6.1</t>
  </si>
  <si>
    <t>a.3.1.9</t>
  </si>
  <si>
    <t>a.3.1.10</t>
  </si>
  <si>
    <t>a.4.5.4</t>
  </si>
  <si>
    <t>Zabezpečiť plnú funkčnosť výpočtovej techniky prostredníctvom pravidelnej údržby a modernizácie.</t>
  </si>
  <si>
    <t>Počet servisných zásahov</t>
  </si>
  <si>
    <t>Zabezpečiť bezporuchové fungovanie kotolne.</t>
  </si>
  <si>
    <t xml:space="preserve">Zabezpečiť starostlivosť o vozový park obecného úradu formou pravidelných kontrol a údržby. </t>
  </si>
  <si>
    <t>4.</t>
  </si>
  <si>
    <t>Program 4 Služby obyvateľom</t>
  </si>
  <si>
    <t>4. Služby obyvateľom</t>
  </si>
  <si>
    <t>4.1</t>
  </si>
  <si>
    <t>Matrika</t>
  </si>
  <si>
    <t>Obecný rozpočet</t>
  </si>
  <si>
    <t>a.4.1.1</t>
  </si>
  <si>
    <t>a.4.1.2</t>
  </si>
  <si>
    <t>b.4.1.1</t>
  </si>
  <si>
    <t>b.4.1.2</t>
  </si>
  <si>
    <t>b.4.1.3</t>
  </si>
  <si>
    <t>b.4.1.4</t>
  </si>
  <si>
    <t>b.4.1.5</t>
  </si>
  <si>
    <t>b.4.1.6</t>
  </si>
  <si>
    <t>4.2</t>
  </si>
  <si>
    <t>a.4.2.1</t>
  </si>
  <si>
    <t>a.4.2.2</t>
  </si>
  <si>
    <t>b.4.2.1</t>
  </si>
  <si>
    <t>Mzdy</t>
  </si>
  <si>
    <t>b.4.2.2</t>
  </si>
  <si>
    <t>b.4.2.3</t>
  </si>
  <si>
    <t>b.4.2.4</t>
  </si>
  <si>
    <t>Trvalé pôsobenie na kultúrne povedomie obyvateľov širokou paletou kultúrnych aktivít organizovaných externými subjektami ale aj miestnymi kultúrnymi spolkami prostredníctvom inej kultúrnej infraštruktúry.</t>
  </si>
  <si>
    <t>12.1.1</t>
  </si>
  <si>
    <t>12.1.2</t>
  </si>
  <si>
    <t>12.1.3</t>
  </si>
  <si>
    <t>a.6.1.6</t>
  </si>
  <si>
    <t>a.6.1.7</t>
  </si>
  <si>
    <t>a.1.11.3</t>
  </si>
  <si>
    <t>a.1.11.5</t>
  </si>
  <si>
    <t>Energie, voda a komunikácie</t>
  </si>
  <si>
    <t>b.4.2.5</t>
  </si>
  <si>
    <t>b.4.2.6</t>
  </si>
  <si>
    <t>4.3</t>
  </si>
  <si>
    <t>b.4.3.1</t>
  </si>
  <si>
    <t>b.4.3.2</t>
  </si>
  <si>
    <t>b.4.3.3</t>
  </si>
  <si>
    <t>b.4.3.4</t>
  </si>
  <si>
    <t>4.4</t>
  </si>
  <si>
    <t>Cintorín a dom smútku</t>
  </si>
  <si>
    <t>Názov / Zdroj</t>
  </si>
  <si>
    <t>Realizácia stavieb a ich technického zhodnotenia</t>
  </si>
  <si>
    <t>b.4.4.1</t>
  </si>
  <si>
    <t>b.4.4.2</t>
  </si>
  <si>
    <t>4.5</t>
  </si>
  <si>
    <t>Organizácia občianskych obradov</t>
  </si>
  <si>
    <t>a.4.5.1</t>
  </si>
  <si>
    <t>a.4.5.2</t>
  </si>
  <si>
    <t>4.6</t>
  </si>
  <si>
    <t>Iné služby</t>
  </si>
  <si>
    <t>a.4.6.2</t>
  </si>
  <si>
    <t>Prenesený výkon životné prostredie</t>
  </si>
  <si>
    <t>Zabezpečiť výkon  matričnej činnosti pre občanov obce.</t>
  </si>
  <si>
    <t>Priemerný počet zápisov do matričnej knihy za rok spolu</t>
  </si>
  <si>
    <t>Podiel klientov spokojných s matričnou činnosťou zo všetkých v %</t>
  </si>
  <si>
    <t>Počet vykonaných úkonov osvedčovania listín za rok spolu</t>
  </si>
  <si>
    <t>Počet spravovaných subjektov</t>
  </si>
  <si>
    <t>Zabezpečiť efektívne plnenie preneseného výkonu štátnej správy v oblasti výstavby.</t>
  </si>
  <si>
    <t>Počet vybavených žiadostí</t>
  </si>
  <si>
    <t>% vybavených žiadostí v stanovenom čase</t>
  </si>
  <si>
    <t>% spokojných obyvateľov</t>
  </si>
  <si>
    <t>Cintorín a dom smútku</t>
  </si>
  <si>
    <t>Zabezpečiť starostlivosť o obecné cintoríny. Zabezpečiť priestor pre dôstojnú poslednú rozlúčku s občanmi.</t>
  </si>
  <si>
    <t>Celková kultivovaná plocha cintorínov v m2</t>
  </si>
  <si>
    <t>Počet zrekonštruovaných objektov</t>
  </si>
  <si>
    <t>Km zrekonštruovaných chodníkov v areály cintorína</t>
  </si>
  <si>
    <t>Zabezpečiť priestorové ako aj personálne kapacity na organizovanie občianskych obradov.</t>
  </si>
  <si>
    <t>Počet organizovaných obradov - svadieb</t>
  </si>
  <si>
    <t>Počet organizovaných obradov - prijímanie do života</t>
  </si>
  <si>
    <t>Počet organizovaných obradov - iné</t>
  </si>
  <si>
    <t>Zabezpečiť ochranu životného prostredia v katastrálnom území obce.</t>
  </si>
  <si>
    <t>a.16.1.1</t>
  </si>
  <si>
    <t>a.16.1.2</t>
  </si>
  <si>
    <t>a.16.1.3</t>
  </si>
  <si>
    <t>a.16.1.5</t>
  </si>
  <si>
    <t>a.16.1.6</t>
  </si>
  <si>
    <t>a.16.1.7</t>
  </si>
  <si>
    <t>a.16.1.8</t>
  </si>
  <si>
    <t>a.16.1.9</t>
  </si>
  <si>
    <t>a.16.1.4</t>
  </si>
  <si>
    <t>b.13.6.2</t>
  </si>
  <si>
    <t>a.13.7.1</t>
  </si>
  <si>
    <t>13.8</t>
  </si>
  <si>
    <t>a.13.8.1</t>
  </si>
  <si>
    <t>Podporiť pôrodnosť v meste a prirodzený rast počtu obyvateľstva.</t>
  </si>
  <si>
    <t>Počet novonarodených detí za rok</t>
  </si>
  <si>
    <t>Počet klientov rodinného centra Drobček</t>
  </si>
  <si>
    <t>Počet aktivít realizovaných RC Drobček</t>
  </si>
  <si>
    <t>Zabezpečiť dostupnosť základnej lekárskej starostlivosti pre obyvateľov mesta.</t>
  </si>
  <si>
    <t>Zabezpečiť vhodnejšie podmienky pre činnosť subjektov poskytujúcich špeciálnu sociálnu, zdravotnú a výchovnú starostlivosť.</t>
  </si>
  <si>
    <t>Počet študentov Spojenej školy internátnej</t>
  </si>
  <si>
    <t xml:space="preserve">Softvér a licencie     </t>
  </si>
  <si>
    <t>Nákup interierového vybavenia</t>
  </si>
  <si>
    <t>Splácanie úrokov v tuzemsku</t>
  </si>
  <si>
    <t>Splácanie tuzemskej istiny</t>
  </si>
  <si>
    <t>Daň zdrážkou banka</t>
  </si>
  <si>
    <t>Príjem za nahod.predaj prebyt.</t>
  </si>
  <si>
    <t>Sčítanie obyvateľstva</t>
  </si>
  <si>
    <t>Dot.MŠ X.Veterná EU ŠR</t>
  </si>
  <si>
    <t>11S1,11S3</t>
  </si>
  <si>
    <t>Príj.z pred.akcii</t>
  </si>
  <si>
    <t>131A</t>
  </si>
  <si>
    <t>ÚVER ZŠ Kom.-ŠR</t>
  </si>
  <si>
    <t>Prijatá pôžièka /BP,s.r.o./</t>
  </si>
  <si>
    <t>Perijatá pôžièka /BP,s.r.o./</t>
  </si>
  <si>
    <t>a.3.2.5</t>
  </si>
  <si>
    <t>a.3.2.6</t>
  </si>
  <si>
    <t>Úver</t>
  </si>
  <si>
    <t>Dot. Sociálne služby</t>
  </si>
  <si>
    <t>Zberný dvor EU -dotácia</t>
  </si>
  <si>
    <t>Dot. ZŠ Kom. EU ŠR</t>
  </si>
  <si>
    <t>Úroky z prekleňovacích úverov - projekty EU</t>
  </si>
  <si>
    <t>Počet bankových tranzakcií</t>
  </si>
  <si>
    <t>15.2</t>
  </si>
  <si>
    <t>15.3</t>
  </si>
  <si>
    <t xml:space="preserve">ŠFRB </t>
  </si>
  <si>
    <t>Správa bytov</t>
  </si>
  <si>
    <t>Verejné WC</t>
  </si>
  <si>
    <t>716</t>
  </si>
  <si>
    <t>a.15.1.1</t>
  </si>
  <si>
    <t>a.15.1.2</t>
  </si>
  <si>
    <t>Tech, vybavenosť k 37 bj. Štefánikova</t>
  </si>
  <si>
    <t>a.15.1.3</t>
  </si>
  <si>
    <t>Geometrické plány IBV</t>
  </si>
  <si>
    <t>821</t>
  </si>
  <si>
    <t>a.15.1.4</t>
  </si>
  <si>
    <t>a.15.2.1</t>
  </si>
  <si>
    <t>651</t>
  </si>
  <si>
    <t>b.15.2.1</t>
  </si>
  <si>
    <t>b.15.2.2</t>
  </si>
  <si>
    <t>a.15.3.1</t>
  </si>
  <si>
    <t xml:space="preserve">Úroky z úverov ŠFRB          </t>
  </si>
  <si>
    <t>711</t>
  </si>
  <si>
    <t>Nákup pozemkov a nehmotných aktív</t>
  </si>
  <si>
    <t>637</t>
  </si>
  <si>
    <t>I. - XII. / 2011</t>
  </si>
  <si>
    <t>Príjmy mesta</t>
  </si>
  <si>
    <t>Výdavky mesta</t>
  </si>
  <si>
    <t>plánovaný počet zasadnutí mestského zastupiteľstva za rok spolu</t>
  </si>
  <si>
    <t>b.9.13.1</t>
  </si>
  <si>
    <t>b.9.13.2</t>
  </si>
  <si>
    <t>b.9.13.3</t>
  </si>
  <si>
    <t>d.9.13.1</t>
  </si>
  <si>
    <t>d.9.13.2</t>
  </si>
  <si>
    <t>d.9.13.3</t>
  </si>
  <si>
    <t>Maximálne rozšírenie štandardného bytového fondu vzhľadom na súčasné a budúce potreby obyvateľov mesta a regiónu.</t>
  </si>
  <si>
    <t>ŠFRB</t>
  </si>
  <si>
    <t>Efektívna a udržateľná bytová výstavba v zmysle súčasných a budúcich potrieb obyvateľov regiónu.</t>
  </si>
  <si>
    <t>Celkový objem spravovaných úverov</t>
  </si>
  <si>
    <t>Dostupnosť verejných WC pre obyvateľov mesta, ako aj turistov a návštevníkov mesta.</t>
  </si>
  <si>
    <t>počet dní prevádzky verejných WC</t>
  </si>
  <si>
    <t>Počet klientov za rok</t>
  </si>
  <si>
    <t>Zabezpečiť výstavbu a dovybavenie mesta ostatnou infraštruktúrou, ako aj objektmi poskytujúcimi ostatné verejné služby.</t>
  </si>
  <si>
    <t>Vodovod Ul. Lesná I. etapa</t>
  </si>
  <si>
    <t>Vodovod Ul. Mlynská I. etapa</t>
  </si>
  <si>
    <t>Vodovod Ul. Kvetná</t>
  </si>
  <si>
    <t xml:space="preserve">Vodovod trasa A - Zubrohlava-Slanica </t>
  </si>
  <si>
    <t xml:space="preserve">Vodovod trasa B - Zubrohlava-Slanica </t>
  </si>
  <si>
    <t>Rekonštrukcia sídlisko Stred</t>
  </si>
  <si>
    <t>Pozemkové úpravy Čerchle</t>
  </si>
  <si>
    <t>Doplnok územného plánu</t>
  </si>
  <si>
    <t>Výnos dane z príjmov poukázaný územnej samospráve</t>
  </si>
  <si>
    <t>Daň z pozemkov</t>
  </si>
  <si>
    <t>Daň zo stavieb</t>
  </si>
  <si>
    <t>Daň z bytov a nebytových priestorov v bytovom dome</t>
  </si>
  <si>
    <t>Daň za psa</t>
  </si>
  <si>
    <t>Za ubytovanie</t>
  </si>
  <si>
    <t>Daň za užívanie verejného priestranstva</t>
  </si>
  <si>
    <t>Daň za komunálne odpady a drobné stavebné odpady</t>
  </si>
  <si>
    <t>a.1.2.5</t>
  </si>
  <si>
    <t>Daň za nevýherné hracie prístroje</t>
  </si>
  <si>
    <t>a.1.2.6</t>
  </si>
  <si>
    <t>Daň za predajné automaty</t>
  </si>
  <si>
    <t>a.1.2.7</t>
  </si>
  <si>
    <t>Daň za vjazd a zotr. vozidiel v hist. časti mesta</t>
  </si>
  <si>
    <t>a.1.2.8</t>
  </si>
  <si>
    <t>Za uloženie odpadu (platia TS)</t>
  </si>
  <si>
    <t>a.1.2.9</t>
  </si>
  <si>
    <t>Ostatné miestne dane</t>
  </si>
  <si>
    <t>Dividendy</t>
  </si>
  <si>
    <t>Z prenajatých pozemkov</t>
  </si>
  <si>
    <t>Z prenajatých budov, priestorov a objektov</t>
  </si>
  <si>
    <t>Príjmy z prenájmu DK</t>
  </si>
  <si>
    <t>a.1.4.4</t>
  </si>
  <si>
    <t>Z prenajatých strojov,prístr.,zariad.,techn.,nárad</t>
  </si>
  <si>
    <t>Správne poplatky</t>
  </si>
  <si>
    <t>Licencie</t>
  </si>
  <si>
    <t>Za porušenie predpisov</t>
  </si>
  <si>
    <t>Za predaj výrobkov, tovarov a služieb</t>
  </si>
  <si>
    <t>Za jasle, materské školy a školské družiny</t>
  </si>
  <si>
    <t>Príjmy za elektroodpad</t>
  </si>
  <si>
    <t>223001/111</t>
  </si>
  <si>
    <t>Príjem za opatrovateľskú činnosť</t>
  </si>
  <si>
    <t>Za znečisťovanie ovzdušia</t>
  </si>
  <si>
    <t>b.1.13.3</t>
  </si>
  <si>
    <t>b.1.13.4</t>
  </si>
  <si>
    <t>b.1.13.5</t>
  </si>
  <si>
    <t>b.1.13.6</t>
  </si>
  <si>
    <t>b.1.13.7</t>
  </si>
  <si>
    <t>b.1.13.8</t>
  </si>
  <si>
    <t>b.1.13.9</t>
  </si>
  <si>
    <t>b.1.13.10</t>
  </si>
  <si>
    <t>b.1.13.11</t>
  </si>
  <si>
    <t>b.1.13.12</t>
  </si>
  <si>
    <t>Dotácie na školstvo</t>
  </si>
  <si>
    <t>Grant zo ŠR matrika</t>
  </si>
  <si>
    <t>Evidencia obyvateľov</t>
  </si>
  <si>
    <t>Transfer starosltlivosť o životné prostredie</t>
  </si>
  <si>
    <t>Transfer na kultúrne poukazy</t>
  </si>
  <si>
    <t>Transfer na ŠFRB</t>
  </si>
  <si>
    <t>b.1.13.13</t>
  </si>
  <si>
    <t>b.1.13.14</t>
  </si>
  <si>
    <t>b.1.13.15</t>
  </si>
  <si>
    <t>b.1.13.16</t>
  </si>
  <si>
    <t>Príspevky obcí na spoločný úrad</t>
  </si>
  <si>
    <t>b.1.13.17</t>
  </si>
  <si>
    <t>Transfery UPSVaR</t>
  </si>
  <si>
    <t>Úroky z domácich pôžičiek a vkladov</t>
  </si>
  <si>
    <t>Z výťažkov z lotérií a iných podobných hier</t>
  </si>
  <si>
    <t>Z dobropisov</t>
  </si>
  <si>
    <t>Iné</t>
  </si>
  <si>
    <t>Príjem z predaja kapitálových aktív</t>
  </si>
  <si>
    <t>Príjem z predaja pozemkov a nehmotných aktív</t>
  </si>
  <si>
    <t>b.2.2.4</t>
  </si>
  <si>
    <t>MŠ Veterná 150</t>
  </si>
  <si>
    <t>c.2.3.4</t>
  </si>
  <si>
    <t>Revitalizácia verejných priestranstiev - nábrežie</t>
  </si>
  <si>
    <t>c.2.3.5</t>
  </si>
  <si>
    <t>c.2.3.6</t>
  </si>
  <si>
    <t>Iné kapitálové príjmy z EÚ</t>
  </si>
  <si>
    <t>Splátky sociálnych pôžičiek</t>
  </si>
  <si>
    <t>Prevod z rezervného fondu</t>
  </si>
  <si>
    <t>Prevod z fondu rozvoja bývania</t>
  </si>
  <si>
    <t xml:space="preserve">Prenesené financie ŠR </t>
  </si>
  <si>
    <t>Úver MŠ Bernolákova</t>
  </si>
  <si>
    <t>k.3.5.3</t>
  </si>
  <si>
    <t>Úver ZŠ Komenského</t>
  </si>
  <si>
    <t>k.3.5.4</t>
  </si>
  <si>
    <t>Úver MŠ Veterná</t>
  </si>
  <si>
    <t>I. - XII.  skutočnosť</t>
  </si>
  <si>
    <t>upravený rozpočet I. - XII.</t>
  </si>
  <si>
    <t>Schválený rozpočet I. - XII.</t>
  </si>
  <si>
    <t xml:space="preserve">Skutočnosť I. - XII. </t>
  </si>
  <si>
    <t>I. - XII.</t>
  </si>
  <si>
    <t>počet nových vybudovaných objektov občianskej vybavenosti</t>
  </si>
  <si>
    <t>počet nových užívateľov objektov občianskej vybavenosti</t>
  </si>
  <si>
    <t>Bilancia</t>
  </si>
  <si>
    <t>Príjmy</t>
  </si>
  <si>
    <t>+</t>
  </si>
  <si>
    <t>Výdavky</t>
  </si>
  <si>
    <t>-</t>
  </si>
  <si>
    <t>11.3</t>
  </si>
  <si>
    <t>Výstavba a rekonštrukcia chodníkov</t>
  </si>
  <si>
    <t>a.11.3.1</t>
  </si>
  <si>
    <t>a.11.3.2</t>
  </si>
  <si>
    <t>b.11.3.1</t>
  </si>
  <si>
    <t>b.11.3.2</t>
  </si>
  <si>
    <t>c.11.3.1</t>
  </si>
  <si>
    <t>c.11.3.2</t>
  </si>
  <si>
    <t>d.11.3.1</t>
  </si>
  <si>
    <t>d.11.3.2</t>
  </si>
  <si>
    <t>e.11.3.1</t>
  </si>
  <si>
    <t>e.11.3.2</t>
  </si>
  <si>
    <t>11.4</t>
  </si>
  <si>
    <t>Rekonštrukcia a výstavba parkovacích plôch</t>
  </si>
  <si>
    <t>frekvencia čistenia  komunikácií</t>
  </si>
  <si>
    <t>predpokladaná dĺžka udržiavaných komunikácií v km za rok spolu</t>
  </si>
  <si>
    <t>km vyspravených komunikácií</t>
  </si>
  <si>
    <t>Zabezpečiť výstavbu a rekonštrukciu miestnych komunikácií.</t>
  </si>
  <si>
    <t>km novovybudovaných miestnych komunikácií</t>
  </si>
  <si>
    <t>km zrekonštruovaných miestnych komunikácií</t>
  </si>
  <si>
    <t>Zabezpečiť výstavbu a rekonštrukciu chodníkov.</t>
  </si>
  <si>
    <t>km zrekonštruovaných chodníkov</t>
  </si>
  <si>
    <t>km novovybudovaných chodníkov</t>
  </si>
  <si>
    <t>Výstavba a rekonštrukcia parkovacích plôch</t>
  </si>
  <si>
    <t>km zrekonštruovaných a novovybudovaných parkovacích miest</t>
  </si>
  <si>
    <t>12.</t>
  </si>
  <si>
    <t>12. Prostredie pre život</t>
  </si>
  <si>
    <t>12.1</t>
  </si>
  <si>
    <t>Správa a údržba zelene</t>
  </si>
  <si>
    <t>Ždruženie reg.Beskydy</t>
  </si>
  <si>
    <t>a.1.3.4</t>
  </si>
  <si>
    <t>a.1.3.5</t>
  </si>
  <si>
    <t xml:space="preserve">Nemocenské dávky </t>
  </si>
  <si>
    <t>Evidencia obyvateľstva</t>
  </si>
  <si>
    <t>a.4.5.3</t>
  </si>
  <si>
    <t>a.4.6.1</t>
  </si>
  <si>
    <t>4.7</t>
  </si>
  <si>
    <t>b.4.7.1</t>
  </si>
  <si>
    <t>a.5.4.7</t>
  </si>
  <si>
    <t>Nemocenské dávky</t>
  </si>
  <si>
    <t>Chránené dielne - MsP</t>
  </si>
  <si>
    <t>a.6.2.12</t>
  </si>
  <si>
    <t>a.6.2.13</t>
  </si>
  <si>
    <t>Splášková kanalizácia Ul.Okružná</t>
  </si>
  <si>
    <t>Kanalizácia IBV Čerchle</t>
  </si>
  <si>
    <t>a.7.1.6</t>
  </si>
  <si>
    <t>DKN-EU-rozvoj cezhranič.vzťahov a uchovanie kultúrneho dedičstva v reg.hornej Oravy</t>
  </si>
  <si>
    <t>a.11.2.10</t>
  </si>
  <si>
    <t>a.13.1.10</t>
  </si>
  <si>
    <t>12.2</t>
  </si>
  <si>
    <t>Oddychové zóny</t>
  </si>
  <si>
    <t>a.12.2.1</t>
  </si>
  <si>
    <t>a.12.2.2</t>
  </si>
  <si>
    <t>Program 12. Prostredie pre život</t>
  </si>
  <si>
    <t>plánovaná frekvencia kosenia zelených plôch za rok</t>
  </si>
  <si>
    <t>Rozsah plochy udržiavanej verejnej zelene v m2</t>
  </si>
  <si>
    <t>počet novovysadených krov a drevín</t>
  </si>
  <si>
    <t>plocha vybudovaných oddychových zón v m2</t>
  </si>
  <si>
    <t>13.</t>
  </si>
  <si>
    <t>13. Sociálne služby a zdravotníctvo</t>
  </si>
  <si>
    <t>13.1</t>
  </si>
  <si>
    <t>a.13.1.1</t>
  </si>
  <si>
    <t>a.13.1.2</t>
  </si>
  <si>
    <t>a.13.1.3</t>
  </si>
  <si>
    <t>a.13.1.4</t>
  </si>
  <si>
    <t>a.13.1.5</t>
  </si>
  <si>
    <t>a.13.1.6</t>
  </si>
  <si>
    <t>a.13.1.7</t>
  </si>
  <si>
    <t>a.13.1.8</t>
  </si>
  <si>
    <t>a.13.1.9</t>
  </si>
  <si>
    <t>13.2</t>
  </si>
  <si>
    <t>Starostlivosť o seniorov</t>
  </si>
  <si>
    <t>a.13.2.1</t>
  </si>
  <si>
    <t>a.13.2.2</t>
  </si>
  <si>
    <t>a.13.2.3</t>
  </si>
  <si>
    <t>13.3</t>
  </si>
  <si>
    <t>Aktivačné práce</t>
  </si>
  <si>
    <t>a.13.3.1</t>
  </si>
  <si>
    <t>a.13.3.2</t>
  </si>
  <si>
    <t>a.13.3.3</t>
  </si>
  <si>
    <t>a.13.3.4</t>
  </si>
  <si>
    <t>13.4</t>
  </si>
  <si>
    <t>Dávky v hmotnej a sociálnej núdzi</t>
  </si>
  <si>
    <t>a.13.4.1</t>
  </si>
  <si>
    <t>z</t>
  </si>
  <si>
    <t>Nákup pozemkov</t>
  </si>
  <si>
    <t>c.2.3.3</t>
  </si>
  <si>
    <t>Daňové príjmy – dane z príjmov, dane z majetku</t>
  </si>
  <si>
    <t>a.9.7.10</t>
  </si>
  <si>
    <t>a.9.7.11</t>
  </si>
  <si>
    <t>Prevadzkove stroje,pristroje</t>
  </si>
  <si>
    <t>Soc.pomoc-hmotna nudza - KOMEN ZŠ</t>
  </si>
  <si>
    <t>UP</t>
  </si>
  <si>
    <t xml:space="preserve">A) VYHODNOTENIE PLNENIA ROZPOČTU mesta ZA OBDOBIE </t>
  </si>
  <si>
    <t>Plnenie cieľov a ukazovateľov programového rozpočtu – výdavková časť rozpočtu mesta</t>
  </si>
  <si>
    <t>VYHODNOTENIE PLNENIA ROZPOČTU MESTA A</t>
  </si>
  <si>
    <t>mesto Námestovo</t>
  </si>
  <si>
    <t>Manažment mesta</t>
  </si>
  <si>
    <t>Vlastné príjmy mesta a VÚC</t>
  </si>
  <si>
    <t>Zabezpečiť podmienky na efektívnu činnosť orgánov mesta.</t>
  </si>
  <si>
    <t>Dosiahnuť najvyššiu možnú účasť mesta na významných samosprávnych fórach.</t>
  </si>
  <si>
    <t>Zabezpečiť účinnú a efektívnu kontrolu rozhodnutí orgánov mesta.</t>
  </si>
  <si>
    <t>Zabezpečiť podmienky na nepretržité a spoľahlivé vedenie účtovníctva mesta ako aj zabezpečenie pravidelného auditu účtovníctva.</t>
  </si>
  <si>
    <t>Zabezpečiť orientáciu mesta na výstupy a výsledky. Včasné zostavenie programového rozpočtu.</t>
  </si>
  <si>
    <t>% účasť na zasadnutiach organizácií, v ktorých je mesto členom</t>
  </si>
  <si>
    <t>a.1.1.6</t>
  </si>
  <si>
    <t>a.1.1.7</t>
  </si>
  <si>
    <t>a.1.1.8</t>
  </si>
  <si>
    <t>a.1.1.9</t>
  </si>
  <si>
    <t xml:space="preserve">Odmeny na základe dohôd  </t>
  </si>
  <si>
    <t>Príspevky pre ZMOS,</t>
  </si>
  <si>
    <t>Združenie mies a obcí Bielej Oravy</t>
  </si>
  <si>
    <t>RVC Martin</t>
  </si>
  <si>
    <t>Členské príspevky - profesné združenia</t>
  </si>
  <si>
    <t>a.1.3.2</t>
  </si>
  <si>
    <t>a.1.3.3</t>
  </si>
  <si>
    <t xml:space="preserve">Služby </t>
  </si>
  <si>
    <t>predpokladaný počet funkčných odborných komisií v meste spolu</t>
  </si>
  <si>
    <t>MÚ Námestovo</t>
  </si>
  <si>
    <t>Zabezpečiť účinnú právnu ochranu mesta a jeho zástupcov pri ochrane majetku, práv a právom chránených záujmov.</t>
  </si>
  <si>
    <t>počet vyhraných sporov</t>
  </si>
  <si>
    <t>Zabezpečiť systematické vzdelávanie zamestnancov mestského úradu za účelom zvýšenia ich kvalifikačnej úrovne ako aj flexibility.</t>
  </si>
  <si>
    <t>Propagácia a prezentácia mesta</t>
  </si>
  <si>
    <t>Kronika mesta</t>
  </si>
  <si>
    <t>Zabezpečiť on-line informácie pre občanov a návštevníkov o dianí v meste.</t>
  </si>
  <si>
    <t>Počet príspevkov o meste publikovaných za rok spolu</t>
  </si>
  <si>
    <t>Zabezpečiť propagáciu a prezentáciu mesta v regionálnych  médiách.</t>
  </si>
  <si>
    <t>Zabezpečiť uchovanie významných okamihov zo života mesta pre verejnosť.</t>
  </si>
  <si>
    <t>634002</t>
  </si>
  <si>
    <t>Údržba služobného auta</t>
  </si>
  <si>
    <t xml:space="preserve">Zákonné poistenie služ. vozidla  </t>
  </si>
  <si>
    <t xml:space="preserve">Zákonné poistenie majetku mesta </t>
  </si>
  <si>
    <t xml:space="preserve">Údržba výpočtovej techniky   </t>
  </si>
  <si>
    <t xml:space="preserve">Údržba bezpečnostného zariadenia           </t>
  </si>
  <si>
    <t xml:space="preserve">Údržba budovy mestského úradu   </t>
  </si>
  <si>
    <t>Spotreba paliva, maziva, oleje</t>
  </si>
  <si>
    <t>Ostatné platby súvisiace s úverom, pôžičkou, návratnou finančnou  výpomocou a finančným prenájmom</t>
  </si>
  <si>
    <t>Bezporuchové fungovanie majetku mesta, vytvorenie príjemného, pracovne vhodného prostredia ako aj prostredia poskytovania verejných služieb.</t>
  </si>
  <si>
    <t>Priebežná kontrola nehnuteľného majetku mesta</t>
  </si>
  <si>
    <t>Ochrana hmotného a nehmotného majetku mesta prostredníctvom poistenia.</t>
  </si>
  <si>
    <t>Počet servisných úkonov na služobných autách mestského úradu</t>
  </si>
  <si>
    <t>b.4.3.5</t>
  </si>
  <si>
    <t>b.4.3.6</t>
  </si>
  <si>
    <t>Nájomné za nájom budov, objektov alebo ich častí</t>
  </si>
  <si>
    <t>b.4.3.7</t>
  </si>
  <si>
    <t>632</t>
  </si>
  <si>
    <t>EE verejné osvetlenie</t>
  </si>
  <si>
    <t>Vodné, stočné námestie</t>
  </si>
  <si>
    <t>Transfer TS - údržba verejného osvetlenia</t>
  </si>
  <si>
    <t>Verejné osvetlenie trasa A Zubrohlava-Slanica</t>
  </si>
  <si>
    <t>Žiadosť o projekt z prostredkov EU</t>
  </si>
  <si>
    <t>Mestská polácia</t>
  </si>
  <si>
    <t>5.6</t>
  </si>
  <si>
    <t>Monitorovacie a kamerové systémy</t>
  </si>
  <si>
    <t>Mestská polícia</t>
  </si>
  <si>
    <t>Členský príspevok ZNOMP</t>
  </si>
  <si>
    <t>Zabezpečiť bezporuchové a úsporné osvetlenie všetkých častí mesta.</t>
  </si>
  <si>
    <t>zníženie energetického zaťaženia mesta v %</t>
  </si>
  <si>
    <t>Bezproblémové a efektívne šírenie informácií mestského úradu všetkým občanom mesta.</t>
  </si>
  <si>
    <t xml:space="preserve">Zabezpečiť ochranu obyvateľov a majetku mesta pred požiarmi. </t>
  </si>
  <si>
    <t>Transfer TS - splátky odkupu skládky TKO</t>
  </si>
  <si>
    <t>Transfer TS - čistenie MK,ver.priest.</t>
  </si>
  <si>
    <t>Transfer TS - služby za uloženie a likvidáciu odpadu</t>
  </si>
  <si>
    <t>Transfer KVAPKA - mesto bez odpadkov</t>
  </si>
  <si>
    <t>Nákup nových smetných nádob a techniky</t>
  </si>
  <si>
    <t>Kapitálový transfer TS</t>
  </si>
  <si>
    <t>a.6.1.8</t>
  </si>
  <si>
    <t>Kapitálovýtransfer TS - monitorovací vrt na skládke</t>
  </si>
  <si>
    <t>a.6.1.9</t>
  </si>
  <si>
    <t>Kapitálový transfer TS - oplotenie skládky</t>
  </si>
  <si>
    <t>a.6.1.10</t>
  </si>
  <si>
    <t>Projekt uzatvorenia skládky TKO</t>
  </si>
  <si>
    <t>a.6.1.11</t>
  </si>
  <si>
    <t>Uzatvorenie skládky TKO</t>
  </si>
  <si>
    <t>Zberný dvor</t>
  </si>
  <si>
    <t>Zabezpečiť pravidelný zvoz a odvoz odpadu v meste.</t>
  </si>
  <si>
    <t>Dom kultúry</t>
  </si>
  <si>
    <t>Príspevok vo výške inkasovaného nájmu</t>
  </si>
  <si>
    <t>Príspevok DKN</t>
  </si>
  <si>
    <t>Kultúrne poukazy</t>
  </si>
  <si>
    <t>Projekt prístavby DKN</t>
  </si>
  <si>
    <t>Iná kultúrna infraštruktúra</t>
  </si>
  <si>
    <t>Kultúrny dom</t>
  </si>
  <si>
    <t>Vytvoriť podmienky pre organizovanie kultúrnych aktivít v meste.</t>
  </si>
  <si>
    <t>Počet vybudovaných zariadení pre potreby kultúry</t>
  </si>
  <si>
    <t>Prevádzk.strojov,prístr.,zariad.,techniky a nárad. - TS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</si>
  <si>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</si>
  <si>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</si>
  <si>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</si>
  <si>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</si>
  <si>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</si>
  <si>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</si>
  <si>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</si>
  <si>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</si>
  <si>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</si>
  <si>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</si>
  <si>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</si>
  <si>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</si>
  <si>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</si>
  <si>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Materská škola Bernolákova ul.</t>
  </si>
  <si>
    <t>Vybavenie pre občanov</t>
  </si>
  <si>
    <t>Program 16. Občianska vybavenosť</t>
  </si>
  <si>
    <t>km vybudovanej vodovodnej siete</t>
  </si>
  <si>
    <t>Počet žiakov v ZŠ za rok spolu</t>
  </si>
  <si>
    <t>Zabezpečiť rozvoj a údržbu infraštruktúry základného vzdelávania a zabezpečenie podmienok pre efektívnu vzdelávaciu činnosť v rámci povinnej školskej dochádzky v meste.</t>
  </si>
  <si>
    <t>Základná škola</t>
  </si>
  <si>
    <t>Počet tried v ZŠ</t>
  </si>
  <si>
    <t>Počet krúžkov v ZŠ</t>
  </si>
  <si>
    <t>Zabezpečiť rozvoj a údržbu infraštruktúry záujmového vzdelávania a zabezpečenie podmienok pre efektívnu záujmovú činnosť v meste.</t>
  </si>
  <si>
    <t>Školský klub detí</t>
  </si>
  <si>
    <t>Počet detí v ŠKD za rok</t>
  </si>
  <si>
    <t>Počet krúžkov v ŠKD</t>
  </si>
  <si>
    <t>Zabezpečiť kvalitné a dostupné stravovanie pre deti MŠ a ZŠ.</t>
  </si>
  <si>
    <t>Školská jedáleň</t>
  </si>
  <si>
    <t>Priemerný počet vydaných jedál za deň - ZŠ</t>
  </si>
  <si>
    <t>Podporovať komplexnú ponuku vzdelávacích zariadení v Námestove.</t>
  </si>
  <si>
    <t>Počet podporených subjektov / činností</t>
  </si>
  <si>
    <t>Zabezpečiť rozvoj a údržbu infraštruktúry umeleckého vzdelávania a zabezpečenie podmienok pre efektívnu umeleckú vzdelávaciu činnosť v rámci záujmového vzdelávania.</t>
  </si>
  <si>
    <t xml:space="preserve">Počet žiakov </t>
  </si>
  <si>
    <t>Počet organizovaných koncertov</t>
  </si>
  <si>
    <t>Počet krúžkov v CVČ</t>
  </si>
  <si>
    <t>CVČ</t>
  </si>
  <si>
    <t>Priemerný počet detí v jednom  krúžku</t>
  </si>
  <si>
    <t>Zabezpečiť rozvoj a údržbu infraštruktúry záujmového a formálneho vzdelávania a zabezpečenie podmienok pre efektívnu vzdelávaciu činnosť v meste.</t>
  </si>
  <si>
    <t>Počet podporených subjektov</t>
  </si>
  <si>
    <t>Počet užívateľov podporených subjektov</t>
  </si>
  <si>
    <t>a.10.3.1</t>
  </si>
  <si>
    <t>MŠK Námestovo</t>
  </si>
  <si>
    <t>a.10.1.9</t>
  </si>
  <si>
    <t>a.10.1.10</t>
  </si>
  <si>
    <t>Projekt zimný štadión</t>
  </si>
  <si>
    <t>a.10.1.11</t>
  </si>
  <si>
    <t>Transfery občianskemu združ, nadácii a neinvestičnému fondu</t>
  </si>
  <si>
    <t>Ihrisko s umelou trávou pri Saleziánoch</t>
  </si>
  <si>
    <t>633</t>
  </si>
  <si>
    <t>635</t>
  </si>
  <si>
    <t>Transfer pre TS - dopravné značenie a údržba MK</t>
  </si>
  <si>
    <t>Nákup drobnej techniky TS</t>
  </si>
  <si>
    <t>Komunikácia Ul. Lesná</t>
  </si>
  <si>
    <t>a.11.2.3</t>
  </si>
  <si>
    <t>Komunikácia Ul. Kvetná</t>
  </si>
  <si>
    <t>a.11.2.4</t>
  </si>
  <si>
    <t>Prepojovacia komunikácia Štúra-Mlynská</t>
  </si>
  <si>
    <t>a.11.2.5</t>
  </si>
  <si>
    <t>Predĺženie komunikácia Sama Chalúpku</t>
  </si>
  <si>
    <t>a.11.2.6</t>
  </si>
  <si>
    <t>Komunikácia Ul. Poľanová</t>
  </si>
  <si>
    <t>a.11.2.7</t>
  </si>
  <si>
    <t>Rozšírenie ciest a parkovísk sídlisko Brehy</t>
  </si>
  <si>
    <t>a.11.2.8</t>
  </si>
  <si>
    <t>a.11.2.9</t>
  </si>
  <si>
    <t xml:space="preserve">Chodník Štúra - Sládkovičova </t>
  </si>
  <si>
    <t>a.11.3.3</t>
  </si>
  <si>
    <t>Plánované výdavky podprogramu boli čerpané na 923 %. V budúcnosti je potrebné zohľadniť účelnosť vynakladaných výdavkov vo vzťahu k celkovému efektu vzdelávacích aktivít - reálna potreba vzdelávania pracovníkov vynútená legislatívou prípadne objektívnymi dôvodmi. Prílišná redukcia výdavkov môže v budúcnosti negatívne ovplyvniť produktivitu pracovníkov mestského úradu. Znížené čerpanie výdavkov na knihy a časopisy súvisí s reálnou potrebou úradu.</t>
  </si>
  <si>
    <t xml:space="preserve">Výdavky na právne služby a príbuzné výdavky neboli čerpané. Mesto nevyužilo právne služby v plánovanej miere, z uvedeného dôovdu sa podarilo ušetriť výdavky. Výdavky súviseli s reálnou potrebou mesta a teda nie je potrené ukladať opatrenia. </t>
  </si>
  <si>
    <t xml:space="preserve">Výdavky neboli plánované. Zo štátneho rozpočtu bola pridelená dotácvia vo výške 7099 €. Nie je potrebné ukladať opatrenia, keďže výdavok nebol hradený z mestského rozpočtu. V tomto roku v rámci podprogramu mesto financovalo sčítanie obyvateľov. </t>
  </si>
  <si>
    <t xml:space="preserve">Priemerné plnenie rozpočtu za program bolo v prípade bežných výdavkov na úrovni 109 %, čo môžeme pokladať za akceptovateľ. V prípade, že to nemá vplyv na kvalitu poskytovaných služieb, tak nápravné opatrenia nie je potrebné prijať. Kapitálové výdavky ani finančné operácie neboli plánované. </t>
  </si>
  <si>
    <t>Plnenie výstupov bolo v prípade viacerých ukazovateľov 100%. Len v prípade počtu zasadnutí odborných komisií bolo plnenie realizované len na 90 % a v prípade zasadnutí zastupiteľstva na 83 %. Uvedené je pozitívne, nakoľko dochádza k šetreniu výdavkov na zasadnutie. Nápravné opatrenia nie je potrebné ukladať.</t>
  </si>
  <si>
    <t>V prípade plánovaných členstiev bolo zaznamenané plnenie na 120 %. Nápravné opatrenia nie je potrebné ukladať. Pozitívna je aj disciplína mesta v prípade účasti na zasadnutiach orgánov táujmových združení. V roku 2011 sa mesto zúčastnilo 100 % zasadnutí a aktivít združení.</t>
  </si>
  <si>
    <t xml:space="preserve">Plnenie indikátorov vo všetkých prípadoch bolo 100%. Nápravné opatrenia nie je potrebné ukladať. </t>
  </si>
  <si>
    <t>Opatrovateľská služba a verejné stravovanie</t>
  </si>
  <si>
    <t>Zabezpečiť letnú a zimnú údržbu komunikácií v meste</t>
  </si>
  <si>
    <t>Dom seniorov</t>
  </si>
  <si>
    <t>13.6</t>
  </si>
  <si>
    <t>13.7</t>
  </si>
  <si>
    <t>Spojená škola internátna</t>
  </si>
  <si>
    <t>Všeobecná lekárska zdravotná starostlivosť</t>
  </si>
  <si>
    <t>a.13.2.4</t>
  </si>
  <si>
    <t>a.13.2.5</t>
  </si>
  <si>
    <t>a.13.2.6</t>
  </si>
  <si>
    <t>a.13.2.7</t>
  </si>
  <si>
    <t>a.13.2.8</t>
  </si>
  <si>
    <t>a.13.2.9</t>
  </si>
  <si>
    <t>a.13.3.7</t>
  </si>
  <si>
    <t>a.13.3.8</t>
  </si>
  <si>
    <t>a.13.3.9</t>
  </si>
  <si>
    <t>717</t>
  </si>
  <si>
    <t>a.13.3.10</t>
  </si>
  <si>
    <t>Aktivačné práce VPP</t>
  </si>
  <si>
    <t>600</t>
  </si>
  <si>
    <t>633009</t>
  </si>
  <si>
    <t>MŠ účebné pomôcky</t>
  </si>
  <si>
    <t>637112</t>
  </si>
  <si>
    <t>Pochovávanie na trovy obce</t>
  </si>
  <si>
    <t>637014</t>
  </si>
  <si>
    <t>Dotácia pre deti v hmotnej núdzi (úhrada z dotácie)</t>
  </si>
  <si>
    <t>642026</t>
  </si>
  <si>
    <t>SŠI - motivačný a učebné pomôcky</t>
  </si>
  <si>
    <t>a.13.5.5</t>
  </si>
  <si>
    <t>Sociálne návratné pôžičky</t>
  </si>
  <si>
    <t>Na nemocenské dávky</t>
  </si>
  <si>
    <t>b.9.11.1</t>
  </si>
  <si>
    <t>b.9.11.2</t>
  </si>
  <si>
    <t>b.9.11.3</t>
  </si>
  <si>
    <t>b.9.11.4</t>
  </si>
  <si>
    <t>a.9.11.9</t>
  </si>
  <si>
    <t>náhrada PN (10 dní)</t>
  </si>
  <si>
    <t>a.9.11.10</t>
  </si>
  <si>
    <t>b.9.11.5</t>
  </si>
  <si>
    <t>nájom</t>
  </si>
  <si>
    <t>d.9.6.3</t>
  </si>
  <si>
    <t>nahrada dočasnej PN</t>
  </si>
  <si>
    <t>a.1.1.3</t>
  </si>
  <si>
    <t>a.1.1.4</t>
  </si>
  <si>
    <t>a.1.1.5</t>
  </si>
  <si>
    <t>Daňové príjmy za špecifické služby</t>
  </si>
  <si>
    <t>a.1.2.1</t>
  </si>
  <si>
    <t>a.1.2.2</t>
  </si>
  <si>
    <t>a.1.2.3</t>
  </si>
  <si>
    <t>a.1.2.4</t>
  </si>
  <si>
    <t>Príjmy z podnikania</t>
  </si>
  <si>
    <t>a.1.3.1</t>
  </si>
  <si>
    <t>Príjmy z vlastníctva</t>
  </si>
  <si>
    <t>a.1.4.1</t>
  </si>
  <si>
    <t>a.1.4.2</t>
  </si>
  <si>
    <t>a.1.4.3</t>
  </si>
  <si>
    <t>Administratívne poplatky</t>
  </si>
  <si>
    <t>a.1.5.1</t>
  </si>
  <si>
    <t>a.1.5.2</t>
  </si>
  <si>
    <t>Pokuty a penále a iné sankcie</t>
  </si>
  <si>
    <t>a.1.6.1</t>
  </si>
  <si>
    <t>Popl. a platby z nepriemys. a náhod.predaja asluž.</t>
  </si>
  <si>
    <t>a.1.7.1</t>
  </si>
  <si>
    <t>a.1.7.2</t>
  </si>
  <si>
    <t>a.1.7.3</t>
  </si>
  <si>
    <t>a.1.7.4</t>
  </si>
  <si>
    <t>a.1.7.5</t>
  </si>
  <si>
    <t>a.1.7.6</t>
  </si>
  <si>
    <t>Poistné a príspevok do poisťovní</t>
  </si>
  <si>
    <t>Advokátske, komerčné a právnické služby</t>
  </si>
  <si>
    <t>Ďalšie administratívne a iné poplatky a platby</t>
  </si>
  <si>
    <t>a.1.8.1</t>
  </si>
  <si>
    <t>KZ 111</t>
  </si>
  <si>
    <t>b</t>
  </si>
  <si>
    <t>Zo štátneho rozpočtu</t>
  </si>
  <si>
    <t>Granty</t>
  </si>
  <si>
    <t>b.1.12.1</t>
  </si>
  <si>
    <t>Transfery v rámci verejnej správy</t>
  </si>
  <si>
    <t>b.1.13.1</t>
  </si>
  <si>
    <t>b.1.13.2</t>
  </si>
  <si>
    <t>KZ 45</t>
  </si>
  <si>
    <t>c</t>
  </si>
  <si>
    <t>Dotácie poskytnuté zo ŠF</t>
  </si>
  <si>
    <t>c.1.14.1</t>
  </si>
  <si>
    <t>KZ 71</t>
  </si>
  <si>
    <t>e</t>
  </si>
  <si>
    <t>Iné zdroje</t>
  </si>
  <si>
    <t>e.1.15.1</t>
  </si>
  <si>
    <t>KZ 72</t>
  </si>
  <si>
    <t>f</t>
  </si>
  <si>
    <t>Vybr.mimorozpočt.prostr.a ost.nerozpočt.príj</t>
  </si>
  <si>
    <t>f.1.16.1</t>
  </si>
  <si>
    <t>Z účtov finančného hospodárenia</t>
  </si>
  <si>
    <t>a.1.9.1</t>
  </si>
  <si>
    <t>a.1.9.2</t>
  </si>
  <si>
    <t>Vrátené neopráv.použité alebo zadržané prostriedky</t>
  </si>
  <si>
    <t>a.1.10.1</t>
  </si>
  <si>
    <t>Ostatné príjmy</t>
  </si>
  <si>
    <t>a.1.11.1</t>
  </si>
  <si>
    <t>Denný stacionár Bl.Zdenky Schelingovej v Námestove</t>
  </si>
  <si>
    <t>a.13.6.2</t>
  </si>
  <si>
    <t>Komunitný plán soc.služieb</t>
  </si>
  <si>
    <t>a.14.1.11</t>
  </si>
  <si>
    <t>a.14.1.12</t>
  </si>
  <si>
    <t>Nemocenské dávky do 10 dni</t>
  </si>
  <si>
    <t>Príspevky na SÚ</t>
  </si>
  <si>
    <t>e.3.6.1</t>
  </si>
  <si>
    <t xml:space="preserve">V roku 2011 mesto nerealizovalo výstavbu Domu seniorov. Nápravné opatrenia nie je potrebné ukladať. </t>
  </si>
  <si>
    <t xml:space="preserve">Výdavky na aktivačné práce sú čerpané vo výške 94 %. Opatrenia nie je potrebné ukladať. </t>
  </si>
  <si>
    <t xml:space="preserve">Výdavky na aktivačné práce sú čerpané vo výške 82 %. Opatrenia nie je potrebné ukladať. Výdavky odrážali reálne zákonné potreby. </t>
  </si>
  <si>
    <t xml:space="preserve">Celkové čerpanie výdavkov bolo na úrovni 180 %. Keďže nešlo o objemnejšie výdavky, nápravné opatrenia nie je potrebné ukladať. </t>
  </si>
  <si>
    <t xml:space="preserve">Výdavky na podprogram neboli čerpaná. </t>
  </si>
  <si>
    <t>Celkové čerpanie programu bolo v roku 2011 na úrovni 13 %. Hospodárenie je pozitívne a nie je potrebné ukladať žiadne nápravné opatrenia. V ojedninelých prípadoch je potrebné pristúpiť k šetreniu energií.</t>
  </si>
  <si>
    <t xml:space="preserve">V uvedenom prípade nie je potrebné ukladať opatrenia. </t>
  </si>
  <si>
    <t>Indikátory v rámci podpromu neboli na rok 2011 stanovené.</t>
  </si>
  <si>
    <t xml:space="preserve">Plnenie indikátoru bolo na úrovni 93 %. Nápravné opatrenia nie je potrebné ukladať, keďže mesto nedokáže hodnotu ovplyvniť. </t>
  </si>
  <si>
    <t xml:space="preserve">V budúcnosti je potrebné podporovať mladé rodiny, napr vo forme rôznych podpôr bývania. Ostatné indikátory sú na vyhovujúcej úorovni. </t>
  </si>
  <si>
    <t xml:space="preserve">Celkové čerpanie podprogramu bolo dosiahnuté na úrovni 94 %. K prekročeniu plánovanej hodnoty nedošlo v žiadnej položke. K výrazným úsporám došlo v položke materiál a služby.  Hodpodárenie bolo pozitívne a nie je potrebné uložiť opatrenia. </t>
  </si>
  <si>
    <t xml:space="preserve">Výdavky na bankové poplatky boli čerpané na úrovni 66 %. Celkové výdavky dosiahli 110 % v dôsledku splácania istniny úveru. Nie je potrebné ukladať žiadne nápravné opatrenia. </t>
  </si>
  <si>
    <t xml:space="preserve">Celkové čerpanie výdavkov programu bolo v roku 2011 na úrovni 94 %. Mesto ušetrilo značnú časť prostriedkov a teda nie je potrebné ukladať žiadne opatrenia. </t>
  </si>
  <si>
    <t xml:space="preserve">V prípade indikátora počtu vybavených žiadostí bola plánovaná hodnota prekročená o 35 %. Hodnota % spokojných obyvateľov bola plnená len 97 %. Nápravné opatrenia nie je potrebné stanoviť.  </t>
  </si>
  <si>
    <t xml:space="preserve">V oblasti plnenia merateľných indikátorov podprogramu nie je potrebné uložiť žiadne nápravné opatrenia. </t>
  </si>
  <si>
    <t>Výdavky boli čerpané na 87 %. Najvyšší objem výdavkov sa podarilo ušetriť na položkách správy bytov. Nápravné opatrenia nie je potrebné ukladať.</t>
  </si>
  <si>
    <t xml:space="preserve">Čerpanie výdavkov bolo v roku 2011 na úrovni 103 %. Nápravné opatrenia nie je potrebné ukladať. Výdavky boli čerpané zo štátneho rozpočtu a z rozpočtu mesta. </t>
  </si>
  <si>
    <t xml:space="preserve">Výdavky boli čerpané na 112 %. Nápravné opatrenia nie je potrebné ukladať. </t>
  </si>
  <si>
    <t xml:space="preserve">Priemerné plnenie bolo v rozpočtovom roku na úrovni 91 %. Hospodárenie je vyhovujúce a nie je potrebné ukladať. </t>
  </si>
  <si>
    <t xml:space="preserve">Plnenie indikátorov je vyhovujúce a nie je potrebné uložiť nápravné opatrenia. </t>
  </si>
  <si>
    <t>Plnenie indikátorov je vyhovujúce a nie je potrebné uložiť nápravné opatrenia. Plnenie závisí od náhodných udalostí a mesto ich nedokáže ovplyvniť.</t>
  </si>
  <si>
    <t xml:space="preserve">Plnenie rozpočtu bolo na úrovni 102 %. Nápravné opatrenia nie je potrebné ukladať. </t>
  </si>
  <si>
    <t xml:space="preserve">Plnenie indikátorov vysoko prekročilo stanovené hodnoty. Nápravné opatrenia nie je potrebné ukladať. </t>
  </si>
  <si>
    <t xml:space="preserve">Ul.Poľanová - verejné osvetlenie </t>
  </si>
  <si>
    <t>MK za Saleziánmi</t>
  </si>
  <si>
    <t xml:space="preserve">Všetky indikátory boli plnené na viac ako 100 %. Je potrebné znižovať poruchovosť výpočtovej techniky. Vysoké prekročenie bolo dosiahnuté aj v prípade servisných úkonov na služobných automobiloch. </t>
  </si>
  <si>
    <t xml:space="preserve">Celkové výdavky podprogramu boli čerpané vo výške 102 %. Mesto v rámci preneseného výkonu financuje službu z transferu zo štátneho rozpočtu. Vysoké prekročenie výdavkov bolo zaznamenané na položke materiál vo výške 241 % plánovanej úrovne. K vysokému prekročeniu došlo aj na položke služby. Oproti plánovanému stavu mesto prečerpalo rozpočet o 110 %. Prekročenie súviselo s reálnou potrebou a teda nie je potrebné ukladať opatrenia. </t>
  </si>
  <si>
    <t xml:space="preserve">Priemerné plnenie výdavkov bolo na 100 % štátnej dotácie. Nie je potrebné ukladať opatrenia. </t>
  </si>
  <si>
    <t xml:space="preserve">V oblasti preneseného výkonu štátnej správy v oblasti stavebného konania bolo čerpanie výdavkov dosiahnuté na 92 %. Nápravné opatrenia nie je potrebné uložiť. K výraznému prekročeniu došlo na položke služby (o 65 %) a položke prídel do odvody. Úspora bola dosiahnutá na materiálových výdavkoch a preto nie je potrebné ukladať opatrenia. </t>
  </si>
  <si>
    <t xml:space="preserve">V prípade evidencie obvateľstva boli výdavky čerpané zo zdroja 111. Nápravné opatrenia nie je potrebné ukladať. </t>
  </si>
  <si>
    <t xml:space="preserve">Plánované výdavky podprogramu Cintorín a dom smútku boli čerpané vo výške 153 %. Najvyššií výdavok bol v položke vodné a stočné, energie, kde sa výdavky čerpali na 153 %. V budúcnosti je potrebné zvážiť spotrebu vody a energií a zaviesť úsporné opatrenia. </t>
  </si>
  <si>
    <t xml:space="preserve">Výdavky v rámci organizácie občianskych obradov boli čerpané vo výške 4032 €. Rozpočtované výdavky neboli. </t>
  </si>
  <si>
    <t xml:space="preserve">Prenesený výkon životné prostredie bol financovaný na 100 % rozpočtovaných výdavkov. Nápravné opatrenia nie je potrebné ukladať. </t>
  </si>
  <si>
    <t xml:space="preserve">Celkové hodnotenie podprogramu je vyhovujúce. Oproti plánovanému rozpočtu sa skutočné čerpanie prekročilo o 13 %. Nápravné opatrenia nie je potrebné uložiť žiadne opatrenia. </t>
  </si>
  <si>
    <t xml:space="preserve">Plnenie indikátorov je na vyhovujúcej úrovni. Plánované hodnoty ukazovateľov sa podarilo prekročiť v prípade 2 nastavených indikátorov. Nie je potrebné uložiť žiadne nápravné opatrenia. </t>
  </si>
  <si>
    <t xml:space="preserve">Plnenie indikátorov podprogramu je vyhovujúce a nie je potrebné ukladať žiadne opatrenia. </t>
  </si>
  <si>
    <t xml:space="preserve">Plnenie indikátorov podprogramu je vyhovujúce a nie je potrebné ukladať žiadne opatrenia. K prekročeniu došlo na položke počtu vybavených žiadostí. </t>
  </si>
  <si>
    <t xml:space="preserve">V prípade organizácie občianskych obradov neboli indikátory plnené na 100 %. Nápravné opatrenie nie je potrebné ukladať, keďže občanske obrady podliehajú náhodným udalostiam, ktoré mesto ovplyvniť nemôže. </t>
  </si>
  <si>
    <t xml:space="preserve">Plnenie indikátorov podprogramu je vyhovujúce a nie je potrebné ukladať žiadne opatrenia. K vysokému prekročeniu došlo na položke počtu riešených subjektov. </t>
  </si>
  <si>
    <t xml:space="preserve">Celkové čerpanie výdavkov na podprogram bolo v roku 2011 na úrovni 95 %. K výraznému prektočeniu výdavkov došlo na položke - dopravné, kde boli prekročené o 87 %. Je potrebné hľadať priestor na šetrenie dopravných výdavkov. K výraznému šetreniu došlo na položke služby. </t>
  </si>
  <si>
    <t xml:space="preserve">Celkové čerpanie výdavkov bolo dosiahnuté na úrovni 63 %. K prekročeniu výdavkov nedošlo na žiadnej položke. K výraznej úspore došlo na položke vodné stočné a elektrická energia. Uvedené súviselo s realizáciou investícií v oblasti modernizácie verejného osvetlenia. Nápravné opatrenia nie je potrebné uložiť. Mesto nerealizovalo výdavky v rámci finančných operácií. </t>
  </si>
  <si>
    <t xml:space="preserve">V rámci podprogramu Miestny rozhlas boli výdavky v roku 2011 čerpané na 81 %. Výdavky na rutinnú a štandardnú údržbu boli čerpané na 75 %. Kapitálové výdavky boli čerpané vo výške 84 %. Nápravné opatrenia nie je potrebné uložiť. </t>
  </si>
  <si>
    <t xml:space="preserve">Výdavky na mestskú políciu boli čerpané vo výške 105 %. K výraznému prekročeniu došlo na položke služby - 347 %. K vyoskému prekročeniu došlo aj na poloožke dopravné. Výdavky na vybrané položky je potrebné zvážiť. Šetrenie nemôže znížiť bezpečnosť obyvateľov v meste. </t>
  </si>
  <si>
    <t xml:space="preserve">V rámci podprogramu neboli čerpané výdavky. </t>
  </si>
  <si>
    <t xml:space="preserve">Celkové čerpanie plánovaných výdavkov v rámci programu bolo na úrovni 69 %. Nápravné opatrenia je potrebné uložiť v ojedinelých prípadoch. </t>
  </si>
  <si>
    <t xml:space="preserve">Hodnota nastavených ukazovateľov bola v roku 2011 na vyhovujúcej úrovni. Počet zásahov HZ dosiahol hodnotu 175 %. Uvedené súviselo s väčšou ľahostajnosťou subjektov a obyvateľov na území mesta. Nápravné opatrenia je potrebné naďalej smerovať do vzdelávania a osvety obyvateľov v meste. </t>
  </si>
  <si>
    <t xml:space="preserve">Plnenie indikátorov v tejto oblasti je na úrovni 0 a 160 %. Mestu sa podarilo investíciami do oblasti verejného osvetlenia dosiahnuť úspory energií. Nie je preto potrebné ukladať žiadne opatrenia. </t>
  </si>
  <si>
    <t xml:space="preserve">Plnenie indikátorov bolo dosiahnuté na úrovni 100 %  v prípade pokrytia rozhlasom. V oblasti vyhlásenia komerčných oznamov bol prekročený indikátor o 84 %. V prípade vyhlásených civilných oznamov bol indikátor plnený len na 60 %. Nápravné opatrenia nie je potrebné uložiť, keďže plnenie indikátora súvisí s náhodnými udalosťami, ktoré mesto nedokáže ovplyvniť. </t>
  </si>
  <si>
    <t xml:space="preserve">Plnenie indikátorov bolo na vyhovujúcej úrovni. Nápravné opatrenia nie je potrebné ukladať. </t>
  </si>
  <si>
    <t xml:space="preserve">Celkové plnenie plánovaných výdavkov bolo v roku 2011 na 69 %. Najvyššie prekročenie bolo zaznamené v prípade výdavkov na nákup smetných nádob, kde boli výdavky prekročené o 9 %. Výdavky boli zanedbateľné. Ostatné čerpanie výdavkov bolo na vyhovujúcej úrovni. Z celkového hľadiska nie je potrebné uložiť opatrenie. K šetreniu prostriedkov došlo na položkách odkup skládky a transferoch. </t>
  </si>
  <si>
    <t xml:space="preserve">Výdavky na podprogram boli čerpané na úrovni 78 %. Čerpané boli kapitálové výdavky. Opatrenia nie je potrebné ukladať. </t>
  </si>
  <si>
    <t xml:space="preserve">Výdavky na separovaný zber boli v roku 2011 na úrovni 47 %. Mesto nerealizovalo kapitálové výdavky na projektovú dokumentáciu. Nápravné opatrenia nie je potrebné ukladať. </t>
  </si>
  <si>
    <t xml:space="preserve">Celkové hodnotenie programu možno hodnotiť pozitívne. Nápravné opatrenie nie je potrebné uložiť. </t>
  </si>
  <si>
    <t>V prípade plnenia indikátorov je situácia vyhovujúca. V budúcnosti je potrebné znižovať objem likvidovaného odpadu a zvyšovať objem separovaného odpadu, ktorý bol plnený na 111 %. Zároveň je potrebné znižovať objem likvidovaného odpadu.</t>
  </si>
  <si>
    <t xml:space="preserve">Plnenie indikátorov je vyhovujúce a nie je potrebné uložiť žiadne opatrenia. </t>
  </si>
  <si>
    <t xml:space="preserve">K pozitívnemu plneniu došlo na položke separovaného zberu. V uvedenom trende je potrebné pokračovať. </t>
  </si>
  <si>
    <t>V rámci podprogramu bolo čerpanie výdavkov na úrovni 113 %. Najvyššie úspory sa podarilo dosiahnuť v oblasti rutinnej údržby. Mesto prekročilo výdavky v prípade transferu DKN. Nápravné opatrenia nie je potrebné v rámci podprogramu realizovať.</t>
  </si>
  <si>
    <t xml:space="preserve">V rámci podprogamu neboli výdavky čerpané. </t>
  </si>
  <si>
    <t>V rámci programu bolo čerpanie výdavkov na úrovni 107 %. Nápravné opatrenia nie je potrebné v rámci podprogramu realizovať.</t>
  </si>
  <si>
    <t>Plnenie nastavených indikátorov podprogramu možno hodnotiť pozitívne. V počte realizovných akcií mesto prekročilo nastavený indikátor na úrovni 115 %. Naopak v prípade počtu návštevníkov sa podarilo plánovaný ukazovateľ plniť na 98 %.</t>
  </si>
  <si>
    <t>Plnenie nastavených indikátorov podprogramu možno hodnotiť pozitívne. V počte realizovných akcií mesto prekročilo nastavený indikátor na úrovni 125 %. V prípade počtu návštevníkov sa podarilo plánovaný ukazovateľ plniť na 105 %.</t>
  </si>
  <si>
    <t>Indikátory na rok 2011 neboli stanovené.</t>
  </si>
  <si>
    <t xml:space="preserve">Výdavky v rámci podprogamu neboli čerpané. </t>
  </si>
  <si>
    <t xml:space="preserve">Výdavky v rámci progamu neboli čerpané. </t>
  </si>
  <si>
    <t xml:space="preserve">Na rok 2011 neboli indikátory stanovené. </t>
  </si>
  <si>
    <t xml:space="preserve">Plnenie indikátorov bolo vyhovujúce a nie je potrebné ukladať žiadne opatrenia. </t>
  </si>
  <si>
    <t xml:space="preserve">V rámci podprogramu bolo čerpanie výdavkov plánovaného rozpočtu na úrovni 104 %. Mierna úspora prostriedkov bola realizovaná v prípade materiálových výdavko. K prečerpaniu výdavkov došlo na položke rutinná a štandardná údržba - 212 %. K miernemu prekročeniu došlo aj v prípade mzdových výdavkov a výdavkoch na služby. Hospodárenie materskej školy je udržateľné. </t>
  </si>
  <si>
    <t xml:space="preserve">V rámci podprogramu sa podarilo dosiahnuť celkovú úsporu výdavkov vo výške 14 %. Prečerpanie plánovaných výdavkov bolo zaznamenané v rámci miezd a odvodov. Pozitívne sa hodnotí úspora výdavkov na energie, všeobecný materiál a údržbu. Vo všeobecnosti v ostatných položkách nie je potrebné ukladať opatrenia. V budúcnosti je nevyhnutné znižovať všetky výdavky, ktoré nemajú priamy dosah na kvalitu poskytovanej služby.  </t>
  </si>
  <si>
    <t xml:space="preserve">Celkové čerpanie plánovaných výdavkov podprogramu bolo na úrovni 147 %. Prekročenie rozpočtu bolo spôsobené neplánovanými výdavkami v oblasti finančných oparácií. Z bežných výdavkov došlo k prekročeniu na položke služby. Keďže prečerpanie súviselo s obnovovacími investíciami, nie je potrebné ukladať opatrenia.  </t>
  </si>
  <si>
    <t xml:space="preserve">V rámci podprogramu ŠKD boli financované len bežné výdavky vo výške 22551 €. K výraznému prekročeniu došlo na položke energie. Nápravné opatrenia je potrebné smerovať do ich úspory. </t>
  </si>
  <si>
    <t xml:space="preserve">Priemerné plnenie za podprogram bolo vyhovujúce. Okram mestského rozpočtu boli financované aj výdavky z iných zdrojov vo výške 7968 €. K miernemu prekročeniu došlo na položke energie a materiál. </t>
  </si>
  <si>
    <t xml:space="preserve">Hospodárenie za rok 2011 vysoko prekročilo plánovanú hodnotu. Prekročenie súviselo s obnovovacími investíciami a splácaním úveru. Z bežných výdavkov by mala škola zaviesť úsporné opatrenia na položkách materiál. Mesto financovalo bežné výdavky aj zo svojho rozpočtu. </t>
  </si>
  <si>
    <t xml:space="preserve">Plnenie výdavkov v rámci podprogramu bolo na úrovni 141 %. Nápravné opatrenia v oblasti úspor je potrebné smerovať do spotreby služieb, materiálových výdavkov a spotreby energií. </t>
  </si>
  <si>
    <t xml:space="preserve">Celkové výdavky jedálne boli čerpané na 118 %. Najvýraznejšie úspory boli dosiahnuté v položke materiálových výdavkov. V roku 2011 boli financované aj kapitálové výdavky vo výške 9321 €.  Hospodárenie pozitívne a nie je potrebné uložiť žiadne opatrenia. </t>
  </si>
  <si>
    <t xml:space="preserve">Čerpanie výdavkov bolo na úrovni 100 % a nie je potrebné ukladať žiadne opatrenia. </t>
  </si>
  <si>
    <t xml:space="preserve">Priemerné plnenie výdavkov za podprogram bolo na úrovni 108 %. Až 26076 € bolo financovaných z mimorozpočtových zdrojov a preto nie je potrebné ukladať žiadne opatrenia. </t>
  </si>
  <si>
    <t xml:space="preserve">Čerpanie výdavkov bolo na úrovni 45 € a nie je potrebné ukladať žiadne opatrenia. </t>
  </si>
  <si>
    <t xml:space="preserve">Priemerné plnenie za podprogram bolo na úrovni 111 %. Z mimorozpočtových zdrojov bolo financovaných 31206 €. K prekročeniu výdavkov došlo na položkých cestovného, materiálových výdakvov a údržby. CVČ by malo zvážiť realizáciu vybraných bežných výdavkov. Úspora prostriedkov nemôže mať negatívny vplyv na kvalitu poskytovaných služieb v rámci mimoškolskej záujmovej činnosti. </t>
  </si>
  <si>
    <t xml:space="preserve">Celkovo možno hodnotiť čerpanie rozpočtu v tejto oblasti za vyhovujúce. Priemerné čerpanie výdavkov v roku 2011 bol  na úrovni 145 % v dôsledku mnohých kapitálových investícií a splátok úverov. V ojedinelých prípadoch je potrebné uložiť nápranvé opatrenia v oblasti úspory bežných výdavkov. </t>
  </si>
  <si>
    <t xml:space="preserve">Hodnoty merateľných indikátorov sa nachádzajú v priateľných hodnotách a teda nie je potrebné ukladať žiadne opatrenia. </t>
  </si>
  <si>
    <t xml:space="preserve">Hodnoty merateľných indikátorov sa nachádzajú v priateľných hodnotách a teda nie je potrebné ukladať žiadne opatrenia. V budúcnosti je ale potrebné realizovať opatrenia za účelom zvýšenia počtu detí. </t>
  </si>
  <si>
    <t>Hodnoty merateľných indikátorov sa nachádzajú v priateľných hodnotách a teda nie je potrebné ukladať žiadne opatrenia. V prípade počtu žiakov sa podarilo škole naplniť indikátor na 95 %</t>
  </si>
  <si>
    <t xml:space="preserve">V budúcnosti je potrebné zvýšiť aktivity za zvýšenie záujmu detí. Indikátor počtu detí bol plnený na 71 %. </t>
  </si>
  <si>
    <t xml:space="preserve">Hodnoty merateľných indikátorov sa nachádzajú v priateľných hodnotách a teda nie je potrebné ukladať žiadne opatrenia. Pozitívne sa hodnotí prekročenie indikátora počtu žiakov o 11 %. </t>
  </si>
  <si>
    <t xml:space="preserve">V budúcnosti je potrebné zvýšiť aktivity za zvýšenie záujmu detí. Indikátor počtu detí bol plnený na 82 %. </t>
  </si>
  <si>
    <t xml:space="preserve">Pozitívne sa hodnotí prekročenie počtu krúžkov v CVČ. Zariadenie zvyšuje aktivitu za účelom zvýšenia záujmu. V uvedenom trende je potrebné pokračovať. </t>
  </si>
  <si>
    <t>Hodnoty merateľných indikátorov sa nachádzajú v priateľných hodnotách a teda nie je potrebné ukladať žiadne opatrenia. Pozitívne sa hodnotí prekročenie indikátora počtu organizovaných koncertov o 29 %.</t>
  </si>
  <si>
    <t xml:space="preserve">Výdavky v rámci podprogramu neboli čerpané. </t>
  </si>
  <si>
    <t xml:space="preserve">Transfer v rámci podprogramu bol čerpaný na 92 %. Nápravné opatrenia nie je potrebné ukladať. </t>
  </si>
  <si>
    <t xml:space="preserve">Priemerné plnenie indikátorov bolo na úrovni 89 %. Najvyššiou položku tvorili kapitálové výdavky. Z bežných výdavkov bol financovaný deň športu. Nápravné opatrenia nie je potrebné ukladať. </t>
  </si>
  <si>
    <t xml:space="preserve">Celkové výdakvy programu boli čerpané na úrovni 92 %. Hospodárenie v rámci programu možno hodnotiť pozitívne. Nie je potrebné uložiť žiadne opatrenia.  </t>
  </si>
  <si>
    <t xml:space="preserve">V rámci stanovených indikátorov nie je potrebné uložiť žiadne opatrenie. V oblasti plánovaných väčších športových podujatí sa podarilo naplniť indikátor na 120 %. V oblasti počtu udržiavaných ihrísk je indikátor plnený na 100 %. </t>
  </si>
  <si>
    <t xml:space="preserve">V prípade všetkých indikátorov došlo k prekročeniu plánovanej hodnoty. Nápravné opatrenia nie je potrebné ukladať. V uvedenom trende je potrebné pokračovať. </t>
  </si>
  <si>
    <t xml:space="preserve">Plnenie indikátorv je vyhovujúce a nie je potrebné uložiť nápravné opatrenia. </t>
  </si>
  <si>
    <t xml:space="preserve">V roku 2011 boli výdavky na transfer prekročené o 64 %. Uvedené prekročenie súvislelo so zvýšenou potrebnou údržby miestnyhc komunikácií a preto sa nápravné opatrenia neukladajú. </t>
  </si>
  <si>
    <t xml:space="preserve">Kapitálové výdavky boli v roku 2011 čerpané na úrovni 72 %. Nápravné opatrenia nie je potrebné uložiť. </t>
  </si>
  <si>
    <t xml:space="preserve">Výdavky na podprogram boli čeprané na úrovni 102 %. Opatrenia nie je potrebné ukladať. </t>
  </si>
  <si>
    <t xml:space="preserve">Celkové čerpanie výdavkov programu bolo na úrovni 129 %. Vysoké čerpanie výdavkov súviselo hlavne so zvýšenou potrebou financovania v rámci údržby miestnych komunikácií. </t>
  </si>
  <si>
    <t>Plnenie ukazovateľov bolo na 100 a viac % a teda nie je potrebné uložiť žiadne opatrenia. K výraznému prekročeniu indikátora došlo v prípade km vyspravených komunikácií.</t>
  </si>
  <si>
    <t xml:space="preserve">V roku 2011 bolo vybudovaných a zrekonštruovaných 0,5 km komunikácií. Opaterenia nie je potrebné ukladať. </t>
  </si>
  <si>
    <t xml:space="preserve">Plnenie indikátora bolo na 100 %. Nápravné opatrenia nie je potrebné ukladať. </t>
  </si>
  <si>
    <t xml:space="preserve">Výdavky na zabezpečenie starostlivosti o verejnú zeleň v podobe transferu boli čerpané vo výške 96 %. Nápravné opatrenia nie je potrebné ukladať. </t>
  </si>
  <si>
    <t>v roku 2011 boli kapitálové výdavky čerpané vo výške 63 % plánovanej hodnoty. Nápravné opatrenia nie je potrebné ukladať, keďže investície závisia od možností mesta.</t>
  </si>
  <si>
    <t xml:space="preserve">V rámci podprogramu boli plánované výdavky čerpané na úrovni 64 %. Mesto nerealizovalo všetky plánované kapitálové výdavky. Nápravné opatrenia nie je potrebné ukladať. </t>
  </si>
  <si>
    <t xml:space="preserve">Plnenie ukazovateľov bolo na 100 a viac % a teda nie je potrebné uložiť žiadne opatrenia. Pozitívne sa hodnotí prekročenie ukazovateľa počtu novovysadených drevín aj napriek úspore finančných prostriedkov.  </t>
  </si>
  <si>
    <t xml:space="preserve">Plnenie indikátorov bolo na vyhovujúcej úrovni. Opatrenia nie je potrebné uložiť. </t>
  </si>
  <si>
    <t xml:space="preserve">Výdavky podprogramu boli čerpané na úrovni 97 %. Najvyšší objem finančných prostriedkov sa podarilo ušetriť v rámci položky - materiál. Vysoké prekročenie bolo zaznamenané v prípade služieb, kde bola plánovaná hodnota prekročená o 412 %. V budúcnosti je potrebné zvážiť nevyhnutné výdavky. </t>
  </si>
  <si>
    <t xml:space="preserve">Plnenie výdavkov bolo na úrovni 182 %. Mesto realizovalo neočakávané výdavky vo výške 4002 €. V budúcnosti je potrebné zvážiť nevyhnutnosť výdavkov. </t>
  </si>
  <si>
    <t>Počet uskutočnených zápisov</t>
  </si>
  <si>
    <t>3.</t>
  </si>
  <si>
    <t>3. Interné služby</t>
  </si>
  <si>
    <t>Interné služby</t>
  </si>
  <si>
    <t>a.3.1.1</t>
  </si>
  <si>
    <t>a.3.1.2</t>
  </si>
  <si>
    <t>a.3.1.3</t>
  </si>
  <si>
    <t>a.3.1.4</t>
  </si>
  <si>
    <t>a.3.1.5</t>
  </si>
  <si>
    <t>a.3.1.6</t>
  </si>
  <si>
    <t>a.3.1.7</t>
  </si>
  <si>
    <t>a.3.1.8</t>
  </si>
  <si>
    <t>Program 3. Interné služby</t>
  </si>
  <si>
    <t>Počet poistených objektov</t>
  </si>
  <si>
    <t>1. Bežné príjmy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</si>
  <si>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</si>
  <si>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</si>
  <si>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</si>
  <si>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</si>
  <si>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</si>
  <si>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</si>
  <si>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</si>
  <si>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</si>
  <si>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</si>
  <si>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1.19</t>
  </si>
  <si>
    <t>Z úverových subjektov</t>
  </si>
  <si>
    <t xml:space="preserve">MONITOROVACIA SPRÁVA PROGRAMOVÉHO ROZPOČTU </t>
  </si>
  <si>
    <t xml:space="preserve">ZA OBDOBIE </t>
  </si>
  <si>
    <t>Obsah:</t>
  </si>
  <si>
    <t>Finančná časť :</t>
  </si>
  <si>
    <t>I. Celková bilancia príjmov a výdavkov</t>
  </si>
  <si>
    <t>II. Príjmy rozpočtu - komentárová časť</t>
  </si>
  <si>
    <t>III. Tvorba a použitie fondov</t>
  </si>
  <si>
    <t>B) MONITOROVACIA SPRÁVA PROGRAMOVÉHO ROZPOČTU</t>
  </si>
  <si>
    <t>Programová časť:</t>
  </si>
  <si>
    <r>
      <t xml:space="preserve">Plnenie cieľov a ukazovateľov programového rozpočtu </t>
    </r>
    <r>
      <rPr>
        <sz val="10"/>
        <rFont val="Arial"/>
        <family val="2"/>
      </rPr>
      <t>– príjmová časť</t>
    </r>
  </si>
  <si>
    <t xml:space="preserve">Monitorovacia správa obsahuje najmä: </t>
  </si>
  <si>
    <t>porovnanie plánovaných a dosiahnutých výstupov a výsledkov, vrátane posúdenia prípadného nerovnomerného vecného plnenia vo vzťahu k vynaloženým výdavkom;</t>
  </si>
  <si>
    <t>komentár obsahujúci vysvetlenie neplnenia plánovaných výstupov alebo výsledkov;</t>
  </si>
  <si>
    <t>návrhy na operatívne riešenie zistených nedostatkov;</t>
  </si>
  <si>
    <t xml:space="preserve">A) Rezervný fond </t>
  </si>
  <si>
    <t>Rezervný fond sa tvorí z prebytku hospodárenia vo výške určenej Obecným zastupiteľstvom, pričom minimálny ročný prídel do fondu je 10% z prebytku rozpočtu obce uplynulého roka. Ďalej môžu byť zdrojom fondu darované finančné prostriedky a zostatky z minulých rokov.</t>
  </si>
  <si>
    <t>Tvorba</t>
  </si>
  <si>
    <t>Názov</t>
  </si>
  <si>
    <t>%</t>
  </si>
  <si>
    <t>Prebytok uplynulého roka (10%)</t>
  </si>
  <si>
    <t>Dary</t>
  </si>
  <si>
    <t>Zostatok z minulých rokov</t>
  </si>
  <si>
    <t>Spolu / Priemer %</t>
  </si>
  <si>
    <t>Použitie</t>
  </si>
  <si>
    <t>Obstaranie hmotného a nehmotného majetku</t>
  </si>
  <si>
    <t>Úhrada schodkového výsledku hospodárenia</t>
  </si>
  <si>
    <t>Krytie časového nesúladu</t>
  </si>
  <si>
    <t>Zostatok</t>
  </si>
  <si>
    <t xml:space="preserve">Komentár </t>
  </si>
  <si>
    <t>B) Sociálny fond</t>
  </si>
  <si>
    <t xml:space="preserve">Sociálny fond sa tvorí z dohodnutého  prídelu do výšky 1,25% z celkového objemu  skutočne vyplatených miezd v bežnom roku, zo zostatku prostriedkov sociálneho fondu z minulých rokov.   </t>
  </si>
  <si>
    <t>I. - XII.  plán</t>
  </si>
  <si>
    <t>% rozdiel</t>
  </si>
  <si>
    <t>Spolu</t>
  </si>
  <si>
    <t>Bežné príjmy</t>
  </si>
  <si>
    <t>Kapitálové príjmy</t>
  </si>
  <si>
    <t>Finančné operácie</t>
  </si>
  <si>
    <t>Pol.</t>
  </si>
  <si>
    <t>P.č.</t>
  </si>
  <si>
    <t>Úroveň</t>
  </si>
  <si>
    <t>KZ 41</t>
  </si>
  <si>
    <t>a</t>
  </si>
  <si>
    <t>Zdroj</t>
  </si>
  <si>
    <t>Vlastné príjmy obce a VÚC</t>
  </si>
  <si>
    <t>Podprogram</t>
  </si>
  <si>
    <t>a.5.4.6</t>
  </si>
  <si>
    <t>a.10.1.7</t>
  </si>
  <si>
    <t>a.10.1.8</t>
  </si>
  <si>
    <t>a.13.3.5</t>
  </si>
  <si>
    <t>a.13.3.6</t>
  </si>
  <si>
    <t>a.13.5.3</t>
  </si>
  <si>
    <t>a.13.5.4</t>
  </si>
  <si>
    <t>Domov dôchodcov</t>
  </si>
  <si>
    <t>Nákup výpočtovej techniky</t>
  </si>
  <si>
    <t>Zabezpečiť aktuálnu evidenciu obyvateľstva v meste.</t>
  </si>
  <si>
    <t>a.5.2.3</t>
  </si>
  <si>
    <t>a.5.2.5</t>
  </si>
  <si>
    <t>a.5.2.6</t>
  </si>
  <si>
    <t>a.5.2.4</t>
  </si>
  <si>
    <t>a.5.2.8</t>
  </si>
  <si>
    <t>Splátka úveru - Rekonštrukcia VO</t>
  </si>
  <si>
    <t>a.5.2.9</t>
  </si>
  <si>
    <t xml:space="preserve">Splácanie úrokov v tuzemsku </t>
  </si>
  <si>
    <t>a.5.3.3</t>
  </si>
  <si>
    <t>a.5.3.4</t>
  </si>
  <si>
    <t>a.5.3.5</t>
  </si>
  <si>
    <t>a.5.3.6</t>
  </si>
  <si>
    <t>Mests.rozhlas-pripokládka k VO</t>
  </si>
  <si>
    <t>a.5.4.8</t>
  </si>
  <si>
    <t>a.5.4.9</t>
  </si>
  <si>
    <t>a.5.4.10</t>
  </si>
  <si>
    <t>a.5.4.11</t>
  </si>
  <si>
    <t>a.5.4.12</t>
  </si>
  <si>
    <t>Zabezpečiť nulovú toleranciu vandalizmu a násilia.</t>
  </si>
  <si>
    <t>Celkový počet zásahov obecnej polície</t>
  </si>
  <si>
    <t>Pravidelné monitorovanie mesta za deň</t>
  </si>
  <si>
    <t>Zabezpečiť monitorovanie a ochrana objektov a verejných priestranstiev.</t>
  </si>
  <si>
    <t>Počet nainštalovaných kamier</t>
  </si>
  <si>
    <t>a.6.3.5</t>
  </si>
  <si>
    <t>Splácanie úrokov</t>
  </si>
  <si>
    <t>a.10.3.2</t>
  </si>
  <si>
    <t>a.10.3.3</t>
  </si>
  <si>
    <t>a.10.3.4</t>
  </si>
  <si>
    <t>a.12.2.3</t>
  </si>
  <si>
    <t xml:space="preserve">Splácanie úrokov a ostatné platby súvisiace s úvermi, pôžičkami a návratnými finančnými výpomocami </t>
  </si>
  <si>
    <t>a.13.3.11</t>
  </si>
  <si>
    <t>a.14.1.13</t>
  </si>
  <si>
    <t xml:space="preserve">Transfery jednotlivcom a neziskovým právnickým osobám </t>
  </si>
  <si>
    <t>a.15.1.5</t>
  </si>
  <si>
    <t>b.15.2.3</t>
  </si>
  <si>
    <t>b.15.2.4</t>
  </si>
  <si>
    <t>b.15.2.5</t>
  </si>
  <si>
    <t>b.15.2.6</t>
  </si>
  <si>
    <t>b.15.2.7</t>
  </si>
  <si>
    <t>b.15.2.8</t>
  </si>
  <si>
    <t>a.15.3.2</t>
  </si>
  <si>
    <t>a.15.3.3</t>
  </si>
  <si>
    <t>a.15.3.4</t>
  </si>
  <si>
    <t>Počet riešených subjektov</t>
  </si>
  <si>
    <t>Program 5. Bezpečnosť</t>
  </si>
  <si>
    <t>5.</t>
  </si>
  <si>
    <t>5. Bezpečnosť</t>
  </si>
  <si>
    <t>5.1</t>
  </si>
  <si>
    <t>Ochrana pred požiarmi</t>
  </si>
  <si>
    <t>a.5.1.1</t>
  </si>
  <si>
    <t>a.5.1.2</t>
  </si>
  <si>
    <t>a.5.1.3</t>
  </si>
  <si>
    <t>a.5.1.4</t>
  </si>
  <si>
    <t>a.5.1.5</t>
  </si>
  <si>
    <t>Prípravná a projektová dokumentácia</t>
  </si>
  <si>
    <t>5.2</t>
  </si>
  <si>
    <t>a.5.2.1</t>
  </si>
  <si>
    <t>a.5.2.2</t>
  </si>
  <si>
    <t>5.3</t>
  </si>
  <si>
    <t>a.5.3.1</t>
  </si>
  <si>
    <t>a.5.3.2</t>
  </si>
  <si>
    <t>5.4</t>
  </si>
  <si>
    <t>Verejné osvetlenie</t>
  </si>
  <si>
    <t>a.5.4.1</t>
  </si>
  <si>
    <t>a.5.4.2</t>
  </si>
  <si>
    <t>a.5.4.3</t>
  </si>
  <si>
    <t>Rutinná a štandardná údržba</t>
  </si>
  <si>
    <t>a.5.4.4</t>
  </si>
  <si>
    <t>a.5.4.5</t>
  </si>
  <si>
    <t>Odmeny</t>
  </si>
  <si>
    <t>Školský úrad</t>
  </si>
  <si>
    <t>Zabezpečiť efektívne plnenie preneseného výkonu štátnej správy v oblasti školstva.</t>
  </si>
  <si>
    <t>Spoločný stavebný úrad</t>
  </si>
  <si>
    <t>Rekonštrukcia verejného osvetlenia</t>
  </si>
  <si>
    <t>5.5</t>
  </si>
  <si>
    <t>Miestny rozhlas a káblová televízia</t>
  </si>
  <si>
    <t>a.5.5.1</t>
  </si>
  <si>
    <t>a.5.5.2</t>
  </si>
  <si>
    <t>a.5.5.3</t>
  </si>
  <si>
    <t>Prevádzk.strojov,prístr.,zariad.,techniky a nárad.</t>
  </si>
  <si>
    <t>počet zásahov DHZ</t>
  </si>
  <si>
    <t>počet hasiacich prístrojov</t>
  </si>
  <si>
    <t>počet revízií protipožiarnych zariadení</t>
  </si>
  <si>
    <t>Komplexné pokrytie zastavaného územia verejným osvetlením.</t>
  </si>
  <si>
    <t>počet novonainštalovaných svietidiel</t>
  </si>
  <si>
    <t>Počet vyhlásených civilných oznamov</t>
  </si>
  <si>
    <t>Počet vyhlásených komerčných oznamov</t>
  </si>
  <si>
    <t>Pokrytie územia rozhlasom v %</t>
  </si>
  <si>
    <t>6.</t>
  </si>
  <si>
    <t>Program 6. Odpadové hospodárstvo</t>
  </si>
  <si>
    <t>6. Odpadové hospodárstvo</t>
  </si>
  <si>
    <t>6.1</t>
  </si>
  <si>
    <t>Nakladanie s odpadmi</t>
  </si>
  <si>
    <t>a.6.1.1</t>
  </si>
  <si>
    <t>a.6.1.2</t>
  </si>
  <si>
    <t>a.6.1.3</t>
  </si>
  <si>
    <t>a.6.1.4</t>
  </si>
  <si>
    <t>a.6.1.5</t>
  </si>
  <si>
    <t>6.2</t>
  </si>
  <si>
    <t>Odpadové vody</t>
  </si>
  <si>
    <t>a.6.2.2</t>
  </si>
  <si>
    <t>a.6.2.4</t>
  </si>
  <si>
    <t>a.6.2.5</t>
  </si>
  <si>
    <t>6.3</t>
  </si>
  <si>
    <t>Separovaný zber</t>
  </si>
  <si>
    <t>a.6.3.1</t>
  </si>
  <si>
    <t>a.6.3.2</t>
  </si>
  <si>
    <t>a.6.3.3</t>
  </si>
  <si>
    <t>a.6.3.4</t>
  </si>
  <si>
    <t>Frekvencia odvozu odpadu za mesiac</t>
  </si>
  <si>
    <t>Objem separovaného odpadu v %</t>
  </si>
  <si>
    <t>Priemerné množstvo likvidovaného odpadu za mesiac v t</t>
  </si>
  <si>
    <t>Zabezpečiť plynulý chod čističiek odpadových vôd, výstavba a údržba kanalizačnej siete.</t>
  </si>
  <si>
    <t>Počet domácnosti napojených na kanalizačnú sieť v %</t>
  </si>
  <si>
    <t>Pokrytie územia v %</t>
  </si>
  <si>
    <t>Počet dní prevádzky čističiek / prečerpávacích staníc v roku</t>
  </si>
  <si>
    <t xml:space="preserve">Efektívne separovanie a využitie druhotných surovín. </t>
  </si>
  <si>
    <t>Objem separovaného odpadu v tonách za rok</t>
  </si>
  <si>
    <t>Počet separovaných komodít</t>
  </si>
  <si>
    <t>7.</t>
  </si>
  <si>
    <t>7. Kultúra</t>
  </si>
  <si>
    <t>7.1</t>
  </si>
  <si>
    <t>a.7.1.1</t>
  </si>
  <si>
    <t>a.7.1.2</t>
  </si>
  <si>
    <t>a.7.1.3</t>
  </si>
  <si>
    <t>a.7.1.4</t>
  </si>
  <si>
    <t>a.7.1.5</t>
  </si>
  <si>
    <t>7.2</t>
  </si>
  <si>
    <t>a.7.2.1</t>
  </si>
  <si>
    <t>7.3</t>
  </si>
  <si>
    <t>a.7.3.1</t>
  </si>
  <si>
    <t>a.7.3.2</t>
  </si>
  <si>
    <t>a.7.3.3</t>
  </si>
  <si>
    <t>Organizovanie kultúrnych podujatí</t>
  </si>
  <si>
    <t>Program 7. Kultúra</t>
  </si>
  <si>
    <t>predpokladaný počet akcií v kultúrnom dome za rok spolu</t>
  </si>
  <si>
    <t>priemerný počet návštevníkov 1 akcie spolu</t>
  </si>
  <si>
    <t>Vyťaženosť kultúrneho domu v počte dní za rok</t>
  </si>
  <si>
    <t>Trvalé pôsobenie na kultúrne povedomie obyvateľov širokou paletou kultúrnych aktivít organizovaných externými subjektami ale aj miestnymi kultúrnymi spolkami.</t>
  </si>
  <si>
    <t>predpokladaný počet akcií za rok spolu</t>
  </si>
  <si>
    <t>8.</t>
  </si>
  <si>
    <t>Program 8. Doprava</t>
  </si>
  <si>
    <t>8 Doprava</t>
  </si>
  <si>
    <t>8.1</t>
  </si>
  <si>
    <t>Cestná doprava</t>
  </si>
  <si>
    <t>a.8.1.1</t>
  </si>
  <si>
    <t>a.8.1.2</t>
  </si>
  <si>
    <t>8.2</t>
  </si>
  <si>
    <t>Rekonštrukcia a výstavba zastávok SAD</t>
  </si>
  <si>
    <t>a.8.2.1</t>
  </si>
  <si>
    <t>a.8.2.2</t>
  </si>
  <si>
    <t>a.8.2.3</t>
  </si>
  <si>
    <t>Efektívna, úsporná a rýchla cestná doprava.</t>
  </si>
  <si>
    <t>počet obstaraných technických zariadení</t>
  </si>
  <si>
    <t xml:space="preserve">Výnos dane z príjmov FO poukázaný územnej samospráve v roku 2011 plnený na 115 %. Mesto v tomto smere nemôže ovplivniť výšku výnosu a teda opatrenia sa neukladajú. V budúcnosti je potrebné vytvárať podmienky na zvyšovanie počtu obyvateľov, na ktorých sa objem výnosu vzťahuje. Výnos z dane z pozemkov bol na úrovni 32407 €. Výnos dane zo stavieb bol na úrovni 89 %. Priemerné plnenie bolo na úrovni 113 %. Opatrenia nie je potrebné ukladať. </t>
  </si>
  <si>
    <t xml:space="preserve">Daň za psa bola plnená na 108 %. Ide o bezproblémovú daň, ktorá je pomerne presne plánovateľná, v prípade obyvateľstva neboli evidované žiadne nedoplatky. Výnos z dane za ubytovanie bol na úrovni 470 %. Výnos dane za užívanie verejných priestranstiev bol na úrovni 94 %. Čerpanie je pozitívne a nie je potrebné uložiť žiadne opatrenia. V oblasti Zberu a odvozu bola úroveň výnosu dosiahnutá na 101 %, čo je rovnako pozitívne. Priemerné plnenie za skupinu bolo na úrovni 88 %. </t>
  </si>
  <si>
    <t xml:space="preserve">V prípade príjmov z vlastníctva boli príjmy z prenajatých pozemkov plnené na 88 %. Výnos z prenajatých budov bol na úrovni 84 %. Priemerné plnenie za skupinu je 88 %.  </t>
  </si>
  <si>
    <t xml:space="preserve">V prípade skupiny správnych poplatkov bolo plnenie dosiahnuté na 93 %. Výnos nie je ovplyvniteľný obcou, nakoľko je závislý na dopyte od obyvateľov. Nie je teda možné uložiť nápravné opatrenia a ani ich nie je potrebné uložiť. V prípade poplatkov za materské školy bola ročná hodnota prekročená o 17 %. Spoplatnené služby boli na úrovni 50 % ročnej hodnoty. Mesto zaznamenalo preplatky na spotrebe energií vo výške 2766 €. V priemere sa podarilo naplniť príjmy za skupinu vo výške 107 %. </t>
  </si>
  <si>
    <t xml:space="preserve">Plnenie príjmov uvedenej oblasti je vyhovujúce, v prípade transferu na školstvo zo štátneho rozpočtu dosiahol reálny výnos 99 % plánovanej hodnoty.  Opatrenia v uvedenej oblasti nie je potrebné stanoviť, pretože mesto nie je schopné ich výšku ovplivniť. K vyššiemu prekročeniu došlo na položke Chránená dieľňa, kde sa plánovaná hodnot aprekročila o 22%. Oproti plánu bolo skutočné plnenie za celý podprogram na úrovni 102 %.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</si>
</sst>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6" fillId="4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49" fontId="6" fillId="5" borderId="2" xfId="0" applyNumberFormat="1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2" borderId="3" xfId="0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9" fontId="6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1" fontId="6" fillId="7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1" fontId="6" fillId="4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/>
    </xf>
    <xf numFmtId="0" fontId="5" fillId="0" borderId="0" xfId="0" applyFont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/>
    </xf>
    <xf numFmtId="0" fontId="7" fillId="4" borderId="0" xfId="0" applyFont="1" applyFill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5" borderId="2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49" fontId="6" fillId="3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7" borderId="3" xfId="0" applyFont="1" applyFill="1" applyBorder="1" applyAlignment="1">
      <alignment vertical="center"/>
    </xf>
    <xf numFmtId="49" fontId="6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1" fontId="6" fillId="7" borderId="2" xfId="0" applyNumberFormat="1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6" fillId="2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4" borderId="2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7" fillId="0" borderId="0" xfId="0" applyNumberFormat="1" applyFont="1" applyAlignment="1">
      <alignment vertical="center" wrapText="1"/>
    </xf>
    <xf numFmtId="16" fontId="6" fillId="3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 vertical="center"/>
    </xf>
    <xf numFmtId="17" fontId="6" fillId="3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5" borderId="3" xfId="0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vertical="center" wrapText="1"/>
    </xf>
    <xf numFmtId="1" fontId="6" fillId="5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9" fontId="6" fillId="4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 wrapText="1"/>
    </xf>
    <xf numFmtId="49" fontId="7" fillId="7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49" fontId="7" fillId="7" borderId="4" xfId="0" applyNumberFormat="1" applyFont="1" applyFill="1" applyBorder="1" applyAlignment="1">
      <alignment vertical="center" wrapText="1"/>
    </xf>
    <xf numFmtId="1" fontId="6" fillId="7" borderId="4" xfId="0" applyNumberFormat="1" applyFont="1" applyFill="1" applyBorder="1" applyAlignment="1">
      <alignment vertical="center"/>
    </xf>
    <xf numFmtId="1" fontId="7" fillId="7" borderId="4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/>
    </xf>
    <xf numFmtId="49" fontId="7" fillId="6" borderId="4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/>
    </xf>
    <xf numFmtId="2" fontId="6" fillId="4" borderId="2" xfId="0" applyNumberFormat="1" applyFon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 vertical="center"/>
    </xf>
    <xf numFmtId="2" fontId="6" fillId="6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6" fillId="6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4" borderId="0" xfId="0" applyFont="1" applyFill="1" applyAlignment="1">
      <alignment vertical="center"/>
    </xf>
    <xf numFmtId="1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72" fontId="6" fillId="5" borderId="2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2" fontId="6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2" xfId="0" applyFont="1" applyBorder="1" applyAlignment="1">
      <alignment horizontal="right" vertical="center"/>
    </xf>
    <xf numFmtId="1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7" fontId="7" fillId="0" borderId="0" xfId="0" applyNumberFormat="1" applyFont="1" applyFill="1" applyAlignment="1">
      <alignment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4" borderId="0" xfId="0" applyFont="1" applyFill="1" applyAlignment="1">
      <alignment/>
    </xf>
    <xf numFmtId="49" fontId="6" fillId="4" borderId="8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1" fontId="7" fillId="4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/>
    </xf>
    <xf numFmtId="0" fontId="0" fillId="0" borderId="7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4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center" wrapText="1"/>
    </xf>
    <xf numFmtId="0" fontId="0" fillId="0" borderId="0" xfId="0" applyAlignment="1">
      <alignment/>
    </xf>
    <xf numFmtId="0" fontId="7" fillId="4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7" borderId="5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95250</xdr:rowOff>
    </xdr:from>
    <xdr:to>
      <xdr:col>1</xdr:col>
      <xdr:colOff>180975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387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TISINEC\ROZP\FINAL%20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a"/>
      <sheetName val="Prijmy"/>
      <sheetName val="Vydavky"/>
      <sheetName val="Vydavky - B-K-F 2010"/>
      <sheetName val="Vydavky - B-K-F 2011"/>
      <sheetName val="Vydavky - B-K-F 2012"/>
      <sheetName val="Polrok"/>
      <sheetName val="Polrok - prijmy"/>
    </sheetNames>
    <sheetDataSet>
      <sheetData sheetId="1">
        <row r="130">
          <cell r="H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I87"/>
  <sheetViews>
    <sheetView workbookViewId="0" topLeftCell="A43">
      <selection activeCell="B10" sqref="B10"/>
    </sheetView>
  </sheetViews>
  <sheetFormatPr defaultColWidth="9.140625" defaultRowHeight="12.75"/>
  <sheetData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ht="18">
      <c r="A42" s="2" t="s">
        <v>942</v>
      </c>
    </row>
    <row r="43" ht="18">
      <c r="A43" s="2" t="s">
        <v>1348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ht="15.75">
      <c r="A45" s="4" t="s">
        <v>943</v>
      </c>
    </row>
    <row r="47" ht="12.75">
      <c r="A47" s="5" t="s">
        <v>731</v>
      </c>
    </row>
    <row r="53" spans="1:8" ht="12.75">
      <c r="A53" s="5" t="s">
        <v>1349</v>
      </c>
      <c r="H53" s="5" t="s">
        <v>731</v>
      </c>
    </row>
    <row r="54" ht="12.75">
      <c r="A54" s="5"/>
    </row>
    <row r="55" ht="12.75">
      <c r="A55" s="5" t="s">
        <v>1350</v>
      </c>
    </row>
    <row r="56" ht="12.75">
      <c r="A56" s="5"/>
    </row>
    <row r="57" spans="1:8" ht="12.75">
      <c r="A57" s="5" t="s">
        <v>940</v>
      </c>
      <c r="H57" s="5" t="s">
        <v>731</v>
      </c>
    </row>
    <row r="58" ht="12.75">
      <c r="A58" s="5"/>
    </row>
    <row r="59" ht="12.75">
      <c r="A59" s="5" t="s">
        <v>1351</v>
      </c>
    </row>
    <row r="60" ht="12.75">
      <c r="A60" s="5"/>
    </row>
    <row r="61" ht="12.75">
      <c r="A61" s="5" t="s">
        <v>1352</v>
      </c>
    </row>
    <row r="62" ht="12.75">
      <c r="A62" s="5"/>
    </row>
    <row r="63" ht="12.75">
      <c r="A63" s="5" t="s">
        <v>1353</v>
      </c>
    </row>
    <row r="64" ht="12.75">
      <c r="A64" s="5"/>
    </row>
    <row r="65" spans="1:9" ht="12.75">
      <c r="A65" s="5" t="s">
        <v>1354</v>
      </c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5"/>
      <c r="B67" s="6"/>
      <c r="C67" s="6"/>
      <c r="D67" s="6"/>
      <c r="E67" s="6"/>
      <c r="F67" s="6"/>
      <c r="G67" s="6"/>
      <c r="H67" s="6"/>
      <c r="I67" s="6"/>
    </row>
    <row r="68" spans="1:9" ht="12.75">
      <c r="A68" s="5" t="s">
        <v>1355</v>
      </c>
      <c r="B68" s="6"/>
      <c r="C68" s="6"/>
      <c r="D68" s="6"/>
      <c r="E68" s="6"/>
      <c r="F68" s="6"/>
      <c r="G68" s="6"/>
      <c r="H68" s="6"/>
      <c r="I68" s="6"/>
    </row>
    <row r="69" spans="1:9" ht="12.75">
      <c r="A69" s="5"/>
      <c r="B69" s="6"/>
      <c r="C69" s="6"/>
      <c r="D69" s="6"/>
      <c r="E69" s="6"/>
      <c r="F69" s="6"/>
      <c r="G69" s="6"/>
      <c r="H69" s="6"/>
      <c r="I69" s="6"/>
    </row>
    <row r="70" spans="1:9" ht="12.75">
      <c r="A70" s="302" t="s">
        <v>1356</v>
      </c>
      <c r="B70" s="303"/>
      <c r="C70" s="303"/>
      <c r="D70" s="303"/>
      <c r="E70" s="303"/>
      <c r="F70" s="303"/>
      <c r="G70" s="303"/>
      <c r="H70" s="303"/>
      <c r="I70" s="303"/>
    </row>
    <row r="71" spans="1:9" ht="12.75">
      <c r="A71" s="9"/>
      <c r="B71" s="6"/>
      <c r="C71" s="6"/>
      <c r="D71" s="6"/>
      <c r="E71" s="6"/>
      <c r="F71" s="6"/>
      <c r="G71" s="6"/>
      <c r="H71" s="6"/>
      <c r="I71" s="6"/>
    </row>
    <row r="72" spans="1:9" ht="12.75">
      <c r="A72" s="302" t="s">
        <v>1357</v>
      </c>
      <c r="B72" s="303"/>
      <c r="C72" s="303"/>
      <c r="D72" s="303"/>
      <c r="E72" s="303"/>
      <c r="F72" s="303"/>
      <c r="G72" s="303"/>
      <c r="H72" s="303"/>
      <c r="I72" s="303"/>
    </row>
    <row r="73" spans="1:9" ht="12.75">
      <c r="A73" s="9"/>
      <c r="B73" s="6"/>
      <c r="C73" s="6"/>
      <c r="D73" s="6"/>
      <c r="E73" s="6"/>
      <c r="F73" s="6"/>
      <c r="G73" s="6"/>
      <c r="H73" s="6"/>
      <c r="I73" s="6"/>
    </row>
    <row r="74" spans="1:9" ht="12.75">
      <c r="A74" s="302" t="s">
        <v>941</v>
      </c>
      <c r="B74" s="303"/>
      <c r="C74" s="303"/>
      <c r="D74" s="303"/>
      <c r="E74" s="303"/>
      <c r="F74" s="303"/>
      <c r="G74" s="303"/>
      <c r="H74" s="303"/>
      <c r="I74" s="303"/>
    </row>
    <row r="75" spans="1:9" ht="12.75">
      <c r="A75" s="7"/>
      <c r="B75" s="8"/>
      <c r="C75" s="8"/>
      <c r="D75" s="8"/>
      <c r="E75" s="8"/>
      <c r="F75" s="8"/>
      <c r="G75" s="8"/>
      <c r="H75" s="8"/>
      <c r="I75" s="8"/>
    </row>
    <row r="76" spans="1:9" ht="12.75">
      <c r="A76" s="302"/>
      <c r="B76" s="303"/>
      <c r="C76" s="303"/>
      <c r="D76" s="303"/>
      <c r="E76" s="303"/>
      <c r="F76" s="303"/>
      <c r="G76" s="303"/>
      <c r="H76" s="303"/>
      <c r="I76" s="303"/>
    </row>
    <row r="77" ht="18">
      <c r="A77" s="2"/>
    </row>
    <row r="78" ht="18">
      <c r="A78" s="2"/>
    </row>
    <row r="79" spans="1:9" ht="15.75">
      <c r="A79" s="300"/>
      <c r="B79" s="301"/>
      <c r="C79" s="301"/>
      <c r="D79" s="301"/>
      <c r="E79" s="301"/>
      <c r="F79" s="301"/>
      <c r="G79" s="301"/>
      <c r="H79" s="301"/>
      <c r="I79" s="301"/>
    </row>
    <row r="80" ht="12.75">
      <c r="A80" s="5" t="s">
        <v>1358</v>
      </c>
    </row>
    <row r="81" spans="1:9" ht="28.5" customHeight="1">
      <c r="A81" s="301" t="s">
        <v>1359</v>
      </c>
      <c r="B81" s="301"/>
      <c r="C81" s="301"/>
      <c r="D81" s="301"/>
      <c r="E81" s="301"/>
      <c r="F81" s="301"/>
      <c r="G81" s="301"/>
      <c r="H81" s="301"/>
      <c r="I81" s="301"/>
    </row>
    <row r="82" ht="12.75">
      <c r="A82" t="s">
        <v>1360</v>
      </c>
    </row>
    <row r="83" spans="1:9" ht="12.75">
      <c r="A83" t="s">
        <v>1361</v>
      </c>
      <c r="B83" s="10"/>
      <c r="C83" s="10"/>
      <c r="D83" s="10"/>
      <c r="E83" s="10"/>
      <c r="F83" s="10"/>
      <c r="G83" s="10"/>
      <c r="H83" s="10"/>
      <c r="I83" s="10"/>
    </row>
    <row r="84" ht="12.75">
      <c r="A84" s="11"/>
    </row>
    <row r="85" ht="12.75">
      <c r="A85" s="11"/>
    </row>
    <row r="86" ht="12.75">
      <c r="A86" s="11"/>
    </row>
    <row r="87" ht="12.75">
      <c r="A87" s="11"/>
    </row>
  </sheetData>
  <mergeCells count="6">
    <mergeCell ref="A79:I79"/>
    <mergeCell ref="A81:I81"/>
    <mergeCell ref="A70:I70"/>
    <mergeCell ref="A72:I72"/>
    <mergeCell ref="A74:I74"/>
    <mergeCell ref="A76:I7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7"/>
  <sheetViews>
    <sheetView workbookViewId="0" topLeftCell="A55">
      <selection activeCell="K69" sqref="K69"/>
    </sheetView>
  </sheetViews>
  <sheetFormatPr defaultColWidth="9.140625" defaultRowHeight="12.75"/>
  <cols>
    <col min="1" max="2" width="6.7109375" style="81" customWidth="1"/>
    <col min="3" max="3" width="10.8515625" style="81" customWidth="1"/>
    <col min="4" max="4" width="19.421875" style="81" customWidth="1"/>
    <col min="5" max="8" width="10.28125" style="81" customWidth="1"/>
    <col min="9" max="18" width="9.140625" style="130" customWidth="1"/>
    <col min="19" max="16384" width="9.140625" style="81" customWidth="1"/>
  </cols>
  <sheetData>
    <row r="2" ht="11.25">
      <c r="A2" s="122" t="s">
        <v>1492</v>
      </c>
    </row>
    <row r="4" spans="1:7" ht="18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8" customHeight="1">
      <c r="A5" s="351" t="s">
        <v>1491</v>
      </c>
      <c r="B5" s="352"/>
      <c r="C5" s="353"/>
      <c r="D5" s="48" t="s">
        <v>1381</v>
      </c>
      <c r="E5" s="222">
        <f>SUM(E6:E8)</f>
        <v>945001</v>
      </c>
      <c r="F5" s="222">
        <f>SUM(F6:F8)</f>
        <v>530462.33</v>
      </c>
      <c r="G5" s="162">
        <f>SUM(H74)</f>
        <v>56.133520493629106</v>
      </c>
    </row>
    <row r="6" spans="1:7" ht="18" customHeight="1">
      <c r="A6" s="354"/>
      <c r="B6" s="355"/>
      <c r="C6" s="356"/>
      <c r="D6" s="69" t="s">
        <v>98</v>
      </c>
      <c r="E6" s="87">
        <f>SUM(E72)</f>
        <v>360173</v>
      </c>
      <c r="F6" s="87">
        <f>SUM(E73)</f>
        <v>249423.21</v>
      </c>
      <c r="G6" s="88">
        <f>SUM(E74)</f>
        <v>69.25094607313707</v>
      </c>
    </row>
    <row r="7" spans="1:7" ht="18" customHeight="1">
      <c r="A7" s="354"/>
      <c r="B7" s="355"/>
      <c r="C7" s="356"/>
      <c r="D7" s="69" t="s">
        <v>99</v>
      </c>
      <c r="E7" s="87">
        <f>SUM(F72)</f>
        <v>584828</v>
      </c>
      <c r="F7" s="87">
        <f>SUM(F73)</f>
        <v>281039.12</v>
      </c>
      <c r="G7" s="88">
        <f>SUM(F74)</f>
        <v>48.05500420636495</v>
      </c>
    </row>
    <row r="8" spans="1:7" ht="18" customHeight="1">
      <c r="A8" s="357"/>
      <c r="B8" s="358"/>
      <c r="C8" s="359"/>
      <c r="D8" s="69" t="s">
        <v>1384</v>
      </c>
      <c r="E8" s="87">
        <f>SUM(G72)</f>
        <v>0</v>
      </c>
      <c r="F8" s="87">
        <f>SUM(G73)</f>
        <v>0</v>
      </c>
      <c r="G8" s="88">
        <f>SUM(G74)</f>
        <v>0</v>
      </c>
    </row>
    <row r="9" ht="18" customHeight="1"/>
    <row r="10" ht="18" customHeight="1"/>
    <row r="11" spans="1:8" ht="18" customHeight="1">
      <c r="A11" s="89" t="s">
        <v>1493</v>
      </c>
      <c r="B11" s="90"/>
      <c r="C11" s="91"/>
      <c r="D11" s="92"/>
      <c r="E11" s="93">
        <f>SUM(E26,E40,E54)</f>
        <v>945001</v>
      </c>
      <c r="F11" s="93">
        <f>SUM(F26,F40,F54)</f>
        <v>530462.3300000001</v>
      </c>
      <c r="G11" s="93">
        <f>SUM(G26,G40,G54)</f>
        <v>780748</v>
      </c>
      <c r="H11" s="93">
        <f>SUM(H26,H40,H54)</f>
        <v>194.3141546305073</v>
      </c>
    </row>
    <row r="12" spans="1:8" ht="18" customHeight="1">
      <c r="A12" s="40"/>
      <c r="B12" s="127" t="s">
        <v>1494</v>
      </c>
      <c r="C12" s="40" t="s">
        <v>1392</v>
      </c>
      <c r="D12" s="94" t="s">
        <v>1495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18" customHeight="1">
      <c r="A13" s="95" t="s">
        <v>1385</v>
      </c>
      <c r="B13" s="128" t="s">
        <v>1386</v>
      </c>
      <c r="C13" s="95"/>
      <c r="D13" s="98" t="s">
        <v>1365</v>
      </c>
      <c r="E13" s="99"/>
      <c r="F13" s="99"/>
      <c r="G13" s="99"/>
      <c r="H13" s="99"/>
    </row>
    <row r="14" spans="1:8" ht="18" customHeight="1">
      <c r="A14" s="37" t="s">
        <v>1388</v>
      </c>
      <c r="B14" s="37" t="s">
        <v>1389</v>
      </c>
      <c r="C14" s="14" t="s">
        <v>1390</v>
      </c>
      <c r="D14" s="38" t="s">
        <v>1391</v>
      </c>
      <c r="E14" s="105">
        <f>SUM(E15:E25)</f>
        <v>359393</v>
      </c>
      <c r="F14" s="105">
        <f>SUM(F15:F25)</f>
        <v>248307.34</v>
      </c>
      <c r="G14" s="105">
        <f>SUM(G15:G25)</f>
        <v>354893</v>
      </c>
      <c r="H14" s="105">
        <f aca="true" t="shared" si="0" ref="H14:H26">IF(E14=0,,F14/E14*100)</f>
        <v>69.09075580214417</v>
      </c>
    </row>
    <row r="15" spans="1:9" ht="18" customHeight="1">
      <c r="A15" s="20">
        <v>633</v>
      </c>
      <c r="B15" s="21" t="s">
        <v>1496</v>
      </c>
      <c r="C15" s="20" t="s">
        <v>416</v>
      </c>
      <c r="D15" s="69" t="s">
        <v>1007</v>
      </c>
      <c r="E15" s="45">
        <v>79230</v>
      </c>
      <c r="F15" s="45">
        <v>0</v>
      </c>
      <c r="G15" s="45">
        <v>79230</v>
      </c>
      <c r="H15" s="45">
        <f t="shared" si="0"/>
        <v>0</v>
      </c>
      <c r="I15" s="243"/>
    </row>
    <row r="16" spans="1:9" ht="18" customHeight="1">
      <c r="A16" s="20">
        <v>637</v>
      </c>
      <c r="B16" s="21" t="s">
        <v>1497</v>
      </c>
      <c r="C16" s="20" t="s">
        <v>416</v>
      </c>
      <c r="D16" s="69" t="s">
        <v>1008</v>
      </c>
      <c r="E16" s="45">
        <v>45000</v>
      </c>
      <c r="F16" s="45">
        <v>40082</v>
      </c>
      <c r="G16" s="45">
        <v>45000</v>
      </c>
      <c r="H16" s="45">
        <f t="shared" si="0"/>
        <v>89.07111111111111</v>
      </c>
      <c r="I16" s="243"/>
    </row>
    <row r="17" spans="1:9" ht="18" customHeight="1">
      <c r="A17" s="68">
        <v>641001</v>
      </c>
      <c r="B17" s="21" t="s">
        <v>1498</v>
      </c>
      <c r="C17" s="20" t="s">
        <v>416</v>
      </c>
      <c r="D17" s="69" t="s">
        <v>1009</v>
      </c>
      <c r="E17" s="45">
        <v>230000</v>
      </c>
      <c r="F17" s="45">
        <v>207505.34</v>
      </c>
      <c r="G17" s="45">
        <v>230000</v>
      </c>
      <c r="H17" s="45">
        <f t="shared" si="0"/>
        <v>90.21971304347825</v>
      </c>
      <c r="I17" s="243"/>
    </row>
    <row r="18" spans="1:9" ht="18" customHeight="1">
      <c r="A18" s="68">
        <v>641001</v>
      </c>
      <c r="B18" s="21" t="s">
        <v>1499</v>
      </c>
      <c r="C18" s="20" t="s">
        <v>416</v>
      </c>
      <c r="D18" s="75" t="s">
        <v>1010</v>
      </c>
      <c r="E18" s="45">
        <v>0</v>
      </c>
      <c r="F18" s="45">
        <v>0</v>
      </c>
      <c r="G18" s="45">
        <v>0</v>
      </c>
      <c r="H18" s="45">
        <f t="shared" si="0"/>
        <v>0</v>
      </c>
      <c r="I18" s="243"/>
    </row>
    <row r="19" spans="1:9" ht="18" customHeight="1">
      <c r="A19" s="74">
        <v>641001</v>
      </c>
      <c r="B19" s="21" t="s">
        <v>1500</v>
      </c>
      <c r="C19" s="20" t="s">
        <v>416</v>
      </c>
      <c r="D19" s="75" t="s">
        <v>637</v>
      </c>
      <c r="E19" s="46">
        <v>0</v>
      </c>
      <c r="F19" s="46">
        <v>0</v>
      </c>
      <c r="G19" s="46">
        <v>0</v>
      </c>
      <c r="H19" s="45">
        <f t="shared" si="0"/>
        <v>0</v>
      </c>
      <c r="I19" s="243"/>
    </row>
    <row r="20" spans="1:9" ht="18" customHeight="1">
      <c r="A20" s="74">
        <v>642002</v>
      </c>
      <c r="B20" s="21" t="s">
        <v>622</v>
      </c>
      <c r="C20" s="20" t="s">
        <v>416</v>
      </c>
      <c r="D20" s="75" t="s">
        <v>1011</v>
      </c>
      <c r="E20" s="46">
        <v>663</v>
      </c>
      <c r="F20" s="46">
        <v>720</v>
      </c>
      <c r="G20" s="46">
        <v>663</v>
      </c>
      <c r="H20" s="45">
        <f t="shared" si="0"/>
        <v>108.5972850678733</v>
      </c>
      <c r="I20" s="243"/>
    </row>
    <row r="21" spans="1:9" ht="18" customHeight="1">
      <c r="A21" s="74">
        <v>721001</v>
      </c>
      <c r="B21" s="21" t="s">
        <v>623</v>
      </c>
      <c r="C21" s="20" t="s">
        <v>416</v>
      </c>
      <c r="D21" s="75" t="s">
        <v>1012</v>
      </c>
      <c r="E21" s="46">
        <v>0</v>
      </c>
      <c r="F21" s="46">
        <v>0</v>
      </c>
      <c r="G21" s="46">
        <v>0</v>
      </c>
      <c r="H21" s="45">
        <f>IF(E21=0,,F21/E21*100)</f>
        <v>0</v>
      </c>
      <c r="I21" s="243"/>
    </row>
    <row r="22" spans="1:9" ht="18" customHeight="1">
      <c r="A22" s="74">
        <v>721001</v>
      </c>
      <c r="B22" s="21" t="s">
        <v>1013</v>
      </c>
      <c r="C22" s="20" t="s">
        <v>416</v>
      </c>
      <c r="D22" s="75" t="s">
        <v>1014</v>
      </c>
      <c r="E22" s="46">
        <v>4500</v>
      </c>
      <c r="F22" s="46">
        <v>0</v>
      </c>
      <c r="G22" s="46">
        <v>0</v>
      </c>
      <c r="H22" s="45">
        <f>IF(E22=0,,F22/E22*100)</f>
        <v>0</v>
      </c>
      <c r="I22" s="243"/>
    </row>
    <row r="23" spans="1:9" ht="18" customHeight="1">
      <c r="A23" s="74">
        <v>721001</v>
      </c>
      <c r="B23" s="21" t="s">
        <v>1015</v>
      </c>
      <c r="C23" s="20" t="s">
        <v>416</v>
      </c>
      <c r="D23" s="75" t="s">
        <v>1016</v>
      </c>
      <c r="E23" s="46">
        <v>0</v>
      </c>
      <c r="F23" s="46">
        <v>0</v>
      </c>
      <c r="G23" s="46"/>
      <c r="H23" s="45">
        <f>IF(E23=0,,F23/E23*100)</f>
        <v>0</v>
      </c>
      <c r="I23" s="243"/>
    </row>
    <row r="24" spans="1:9" ht="18" customHeight="1">
      <c r="A24" s="74">
        <v>637004</v>
      </c>
      <c r="B24" s="21" t="s">
        <v>1017</v>
      </c>
      <c r="C24" s="20" t="s">
        <v>416</v>
      </c>
      <c r="D24" s="75" t="s">
        <v>1018</v>
      </c>
      <c r="E24" s="46">
        <v>0</v>
      </c>
      <c r="F24" s="46">
        <v>0</v>
      </c>
      <c r="G24" s="46"/>
      <c r="H24" s="45">
        <f>IF(E24=0,,F24/E24*100)</f>
        <v>0</v>
      </c>
      <c r="I24" s="243"/>
    </row>
    <row r="25" spans="1:9" ht="18" customHeight="1">
      <c r="A25" s="74">
        <v>7717001</v>
      </c>
      <c r="B25" s="21" t="s">
        <v>1019</v>
      </c>
      <c r="C25" s="20" t="s">
        <v>416</v>
      </c>
      <c r="D25" s="75" t="s">
        <v>1020</v>
      </c>
      <c r="E25" s="46">
        <v>0</v>
      </c>
      <c r="F25" s="46">
        <v>0</v>
      </c>
      <c r="G25" s="46"/>
      <c r="H25" s="45">
        <f>IF(E25=0,,F25/E25*100)</f>
        <v>0</v>
      </c>
      <c r="I25" s="243"/>
    </row>
    <row r="26" spans="1:8" ht="18" customHeight="1">
      <c r="A26" s="48"/>
      <c r="B26" s="103"/>
      <c r="C26" s="104" t="s">
        <v>416</v>
      </c>
      <c r="D26" s="48" t="s">
        <v>1381</v>
      </c>
      <c r="E26" s="50">
        <f>SUM(E14)</f>
        <v>359393</v>
      </c>
      <c r="F26" s="50">
        <f>SUM(F14)</f>
        <v>248307.34</v>
      </c>
      <c r="G26" s="50">
        <f>SUM(G14)</f>
        <v>354893</v>
      </c>
      <c r="H26" s="50">
        <f t="shared" si="0"/>
        <v>69.09075580214417</v>
      </c>
    </row>
    <row r="27" spans="1:8" ht="18" customHeight="1">
      <c r="A27" s="58"/>
      <c r="B27" s="59"/>
      <c r="C27" s="60"/>
      <c r="D27" s="61"/>
      <c r="E27" s="58"/>
      <c r="F27" s="53"/>
      <c r="G27" s="58"/>
      <c r="H27" s="58"/>
    </row>
    <row r="28" spans="1:8" ht="18" customHeight="1">
      <c r="A28" s="333" t="s">
        <v>72</v>
      </c>
      <c r="B28" s="333"/>
      <c r="C28" s="333"/>
      <c r="D28" s="333"/>
      <c r="E28" s="333"/>
      <c r="F28" s="333"/>
      <c r="G28" s="333"/>
      <c r="H28" s="334"/>
    </row>
    <row r="29" spans="1:8" ht="33" customHeight="1">
      <c r="A29" s="335" t="s">
        <v>1263</v>
      </c>
      <c r="B29" s="336"/>
      <c r="C29" s="336"/>
      <c r="D29" s="336"/>
      <c r="E29" s="336"/>
      <c r="F29" s="336"/>
      <c r="G29" s="336"/>
      <c r="H29" s="336"/>
    </row>
    <row r="30" spans="1:8" ht="25.5" customHeight="1">
      <c r="A30" s="336"/>
      <c r="B30" s="336"/>
      <c r="C30" s="336"/>
      <c r="D30" s="336"/>
      <c r="E30" s="336"/>
      <c r="F30" s="336"/>
      <c r="G30" s="336"/>
      <c r="H30" s="336"/>
    </row>
    <row r="31" spans="1:8" ht="18" customHeight="1">
      <c r="A31" s="58"/>
      <c r="B31" s="59"/>
      <c r="C31" s="60"/>
      <c r="D31" s="61"/>
      <c r="E31" s="58"/>
      <c r="F31" s="58"/>
      <c r="G31" s="58"/>
      <c r="H31" s="58"/>
    </row>
    <row r="32" spans="1:8" ht="18" customHeight="1">
      <c r="A32" s="40"/>
      <c r="B32" s="41" t="s">
        <v>1501</v>
      </c>
      <c r="C32" s="42" t="s">
        <v>1392</v>
      </c>
      <c r="D32" s="94" t="s">
        <v>1502</v>
      </c>
      <c r="E32" s="40" t="s">
        <v>1379</v>
      </c>
      <c r="F32" s="40" t="s">
        <v>835</v>
      </c>
      <c r="G32" s="40" t="s">
        <v>836</v>
      </c>
      <c r="H32" s="40" t="s">
        <v>1380</v>
      </c>
    </row>
    <row r="33" spans="1:8" ht="18" customHeight="1">
      <c r="A33" s="95" t="s">
        <v>1385</v>
      </c>
      <c r="B33" s="96" t="s">
        <v>1386</v>
      </c>
      <c r="C33" s="97"/>
      <c r="D33" s="98" t="s">
        <v>1365</v>
      </c>
      <c r="E33" s="99"/>
      <c r="F33" s="99"/>
      <c r="G33" s="99"/>
      <c r="H33" s="99"/>
    </row>
    <row r="34" spans="1:8" ht="18" customHeight="1">
      <c r="A34" s="37" t="s">
        <v>1388</v>
      </c>
      <c r="B34" s="37" t="s">
        <v>1389</v>
      </c>
      <c r="C34" s="14" t="s">
        <v>1390</v>
      </c>
      <c r="D34" s="38" t="s">
        <v>1391</v>
      </c>
      <c r="E34" s="105">
        <f>SUM(E35:E39)</f>
        <v>24483</v>
      </c>
      <c r="F34" s="105">
        <f>SUM(F35:F39)</f>
        <v>19184.52</v>
      </c>
      <c r="G34" s="105">
        <f>SUM(G35:G39)</f>
        <v>24483</v>
      </c>
      <c r="H34" s="105">
        <f aca="true" t="shared" si="1" ref="H34:H40">IF(E34=0,,F34/E34*100)</f>
        <v>78.3585344933219</v>
      </c>
    </row>
    <row r="35" spans="1:8" ht="18" customHeight="1">
      <c r="A35" s="68">
        <v>635</v>
      </c>
      <c r="B35" s="21" t="s">
        <v>1503</v>
      </c>
      <c r="C35" s="20" t="s">
        <v>416</v>
      </c>
      <c r="D35" s="69" t="s">
        <v>1469</v>
      </c>
      <c r="E35" s="45">
        <v>0</v>
      </c>
      <c r="F35" s="45">
        <v>0</v>
      </c>
      <c r="G35" s="45">
        <v>0</v>
      </c>
      <c r="H35" s="45">
        <f t="shared" si="1"/>
        <v>0</v>
      </c>
    </row>
    <row r="36" spans="1:8" ht="18" customHeight="1">
      <c r="A36" s="68">
        <v>716</v>
      </c>
      <c r="B36" s="21" t="s">
        <v>1504</v>
      </c>
      <c r="C36" s="20" t="s">
        <v>416</v>
      </c>
      <c r="D36" s="69" t="s">
        <v>1457</v>
      </c>
      <c r="E36" s="45">
        <v>0</v>
      </c>
      <c r="F36" s="45">
        <v>0</v>
      </c>
      <c r="G36" s="45">
        <v>0</v>
      </c>
      <c r="H36" s="45">
        <f t="shared" si="1"/>
        <v>0</v>
      </c>
    </row>
    <row r="37" spans="1:8" ht="18" customHeight="1">
      <c r="A37" s="28">
        <v>717</v>
      </c>
      <c r="B37" s="29" t="s">
        <v>1505</v>
      </c>
      <c r="C37" s="28" t="s">
        <v>416</v>
      </c>
      <c r="D37" s="75" t="s">
        <v>637</v>
      </c>
      <c r="E37" s="45">
        <v>0</v>
      </c>
      <c r="F37" s="45">
        <v>0</v>
      </c>
      <c r="G37" s="45">
        <v>0</v>
      </c>
      <c r="H37" s="45">
        <f t="shared" si="1"/>
        <v>0</v>
      </c>
    </row>
    <row r="38" spans="1:8" ht="18" customHeight="1">
      <c r="A38" s="74">
        <v>717</v>
      </c>
      <c r="B38" s="29" t="s">
        <v>888</v>
      </c>
      <c r="C38" s="28" t="s">
        <v>416</v>
      </c>
      <c r="D38" s="75" t="s">
        <v>890</v>
      </c>
      <c r="E38" s="45">
        <v>24483</v>
      </c>
      <c r="F38" s="45">
        <v>19184.52</v>
      </c>
      <c r="G38" s="45">
        <v>24483</v>
      </c>
      <c r="H38" s="45">
        <f t="shared" si="1"/>
        <v>78.3585344933219</v>
      </c>
    </row>
    <row r="39" spans="1:8" ht="18" customHeight="1">
      <c r="A39" s="74">
        <v>717</v>
      </c>
      <c r="B39" s="29" t="s">
        <v>889</v>
      </c>
      <c r="C39" s="28" t="s">
        <v>416</v>
      </c>
      <c r="D39" s="75" t="s">
        <v>891</v>
      </c>
      <c r="E39" s="45">
        <v>0</v>
      </c>
      <c r="F39" s="45">
        <v>0</v>
      </c>
      <c r="G39" s="45">
        <v>0</v>
      </c>
      <c r="H39" s="45">
        <f t="shared" si="1"/>
        <v>0</v>
      </c>
    </row>
    <row r="40" spans="1:8" ht="18" customHeight="1">
      <c r="A40" s="48"/>
      <c r="B40" s="103"/>
      <c r="C40" s="104" t="s">
        <v>416</v>
      </c>
      <c r="D40" s="48" t="s">
        <v>1381</v>
      </c>
      <c r="E40" s="50">
        <f>SUM(E34)</f>
        <v>24483</v>
      </c>
      <c r="F40" s="50">
        <f>SUM(F34)</f>
        <v>19184.52</v>
      </c>
      <c r="G40" s="50">
        <f>SUM(G34)</f>
        <v>24483</v>
      </c>
      <c r="H40" s="50">
        <f t="shared" si="1"/>
        <v>78.3585344933219</v>
      </c>
    </row>
    <row r="41" spans="1:8" ht="18" customHeight="1">
      <c r="A41" s="58"/>
      <c r="B41" s="59"/>
      <c r="C41" s="60"/>
      <c r="D41" s="61"/>
      <c r="E41" s="58"/>
      <c r="F41" s="58"/>
      <c r="G41" s="58"/>
      <c r="H41" s="58"/>
    </row>
    <row r="42" spans="1:8" ht="18" customHeight="1">
      <c r="A42" s="333" t="s">
        <v>72</v>
      </c>
      <c r="B42" s="333"/>
      <c r="C42" s="333"/>
      <c r="D42" s="333"/>
      <c r="E42" s="333"/>
      <c r="F42" s="333"/>
      <c r="G42" s="333"/>
      <c r="H42" s="334"/>
    </row>
    <row r="43" spans="1:8" ht="18" customHeight="1">
      <c r="A43" s="390" t="s">
        <v>1264</v>
      </c>
      <c r="B43" s="391"/>
      <c r="C43" s="391"/>
      <c r="D43" s="391"/>
      <c r="E43" s="391"/>
      <c r="F43" s="391"/>
      <c r="G43" s="391"/>
      <c r="H43" s="391"/>
    </row>
    <row r="44" spans="1:8" ht="18" customHeight="1">
      <c r="A44" s="391"/>
      <c r="B44" s="391"/>
      <c r="C44" s="391"/>
      <c r="D44" s="391"/>
      <c r="E44" s="391"/>
      <c r="F44" s="391"/>
      <c r="G44" s="391"/>
      <c r="H44" s="391"/>
    </row>
    <row r="45" spans="1:8" ht="18" customHeight="1">
      <c r="A45" s="58"/>
      <c r="B45" s="59"/>
      <c r="C45" s="60"/>
      <c r="D45" s="61"/>
      <c r="E45" s="58"/>
      <c r="F45" s="58"/>
      <c r="G45" s="58"/>
      <c r="H45" s="58"/>
    </row>
    <row r="46" spans="1:8" ht="18" customHeight="1">
      <c r="A46" s="40"/>
      <c r="B46" s="41" t="s">
        <v>1506</v>
      </c>
      <c r="C46" s="42" t="s">
        <v>1392</v>
      </c>
      <c r="D46" s="94" t="s">
        <v>1507</v>
      </c>
      <c r="E46" s="40" t="s">
        <v>1379</v>
      </c>
      <c r="F46" s="40" t="s">
        <v>835</v>
      </c>
      <c r="G46" s="40" t="s">
        <v>836</v>
      </c>
      <c r="H46" s="40" t="s">
        <v>1380</v>
      </c>
    </row>
    <row r="47" spans="1:8" ht="18" customHeight="1">
      <c r="A47" s="95" t="s">
        <v>1385</v>
      </c>
      <c r="B47" s="96" t="s">
        <v>1386</v>
      </c>
      <c r="C47" s="97" t="s">
        <v>1387</v>
      </c>
      <c r="D47" s="98" t="s">
        <v>1365</v>
      </c>
      <c r="E47" s="99"/>
      <c r="F47" s="99"/>
      <c r="G47" s="99"/>
      <c r="H47" s="99"/>
    </row>
    <row r="48" spans="1:8" ht="18" customHeight="1">
      <c r="A48" s="37" t="s">
        <v>1388</v>
      </c>
      <c r="B48" s="37" t="s">
        <v>1389</v>
      </c>
      <c r="C48" s="14" t="s">
        <v>1390</v>
      </c>
      <c r="D48" s="38" t="s">
        <v>1391</v>
      </c>
      <c r="E48" s="39">
        <f>SUM(E49:E53)</f>
        <v>561125</v>
      </c>
      <c r="F48" s="39">
        <f>SUM(F49:F53)</f>
        <v>262970.47000000003</v>
      </c>
      <c r="G48" s="39">
        <f>SUM(G49:G53)</f>
        <v>401372</v>
      </c>
      <c r="H48" s="39">
        <f aca="true" t="shared" si="2" ref="H48:H54">IF(E48=0,,F48/E48*100)</f>
        <v>46.86486433504122</v>
      </c>
    </row>
    <row r="49" spans="1:8" ht="18" customHeight="1">
      <c r="A49" s="68">
        <v>633</v>
      </c>
      <c r="B49" s="21" t="s">
        <v>1508</v>
      </c>
      <c r="C49" s="20" t="s">
        <v>416</v>
      </c>
      <c r="D49" s="69" t="s">
        <v>129</v>
      </c>
      <c r="E49" s="45">
        <v>0</v>
      </c>
      <c r="F49" s="45">
        <v>1115.87</v>
      </c>
      <c r="G49" s="45">
        <v>0</v>
      </c>
      <c r="H49" s="102">
        <f t="shared" si="2"/>
        <v>0</v>
      </c>
    </row>
    <row r="50" spans="1:8" ht="18" customHeight="1">
      <c r="A50" s="68">
        <v>637</v>
      </c>
      <c r="B50" s="21" t="s">
        <v>1509</v>
      </c>
      <c r="C50" s="20" t="s">
        <v>416</v>
      </c>
      <c r="D50" s="69" t="s">
        <v>81</v>
      </c>
      <c r="E50" s="45">
        <v>0</v>
      </c>
      <c r="F50" s="45">
        <v>0</v>
      </c>
      <c r="G50" s="45">
        <v>0</v>
      </c>
      <c r="H50" s="102">
        <f t="shared" si="2"/>
        <v>0</v>
      </c>
    </row>
    <row r="51" spans="1:8" ht="18" customHeight="1">
      <c r="A51" s="20">
        <v>716</v>
      </c>
      <c r="B51" s="21" t="s">
        <v>1510</v>
      </c>
      <c r="C51" s="20" t="s">
        <v>416</v>
      </c>
      <c r="D51" s="101" t="s">
        <v>1457</v>
      </c>
      <c r="E51" s="45">
        <v>240024</v>
      </c>
      <c r="F51" s="45">
        <v>0</v>
      </c>
      <c r="G51" s="45">
        <v>0</v>
      </c>
      <c r="H51" s="102">
        <f t="shared" si="2"/>
        <v>0</v>
      </c>
    </row>
    <row r="52" spans="1:8" ht="18" customHeight="1">
      <c r="A52" s="20">
        <v>717</v>
      </c>
      <c r="B52" s="21" t="s">
        <v>1511</v>
      </c>
      <c r="C52" s="20" t="s">
        <v>416</v>
      </c>
      <c r="D52" s="69" t="s">
        <v>1021</v>
      </c>
      <c r="E52" s="45">
        <v>315821</v>
      </c>
      <c r="F52" s="45">
        <v>261854.6</v>
      </c>
      <c r="G52" s="45">
        <v>401372</v>
      </c>
      <c r="H52" s="45">
        <f t="shared" si="2"/>
        <v>82.91234591746591</v>
      </c>
    </row>
    <row r="53" spans="1:8" ht="18" customHeight="1">
      <c r="A53" s="20">
        <v>651</v>
      </c>
      <c r="B53" s="21" t="s">
        <v>1426</v>
      </c>
      <c r="C53" s="20" t="s">
        <v>416</v>
      </c>
      <c r="D53" s="69" t="s">
        <v>1427</v>
      </c>
      <c r="E53" s="45">
        <v>5280</v>
      </c>
      <c r="F53" s="45">
        <v>0</v>
      </c>
      <c r="G53" s="45">
        <v>0</v>
      </c>
      <c r="H53" s="102">
        <f t="shared" si="2"/>
        <v>0</v>
      </c>
    </row>
    <row r="54" spans="1:8" ht="18" customHeight="1">
      <c r="A54" s="48"/>
      <c r="B54" s="103"/>
      <c r="C54" s="104"/>
      <c r="D54" s="48" t="s">
        <v>1381</v>
      </c>
      <c r="E54" s="50">
        <f>SUM(E48)</f>
        <v>561125</v>
      </c>
      <c r="F54" s="50">
        <f>SUM(F48)</f>
        <v>262970.47000000003</v>
      </c>
      <c r="G54" s="50">
        <f>SUM(G48)</f>
        <v>401372</v>
      </c>
      <c r="H54" s="50">
        <f t="shared" si="2"/>
        <v>46.86486433504122</v>
      </c>
    </row>
    <row r="55" ht="18" customHeight="1"/>
    <row r="56" spans="1:8" ht="18" customHeight="1">
      <c r="A56" s="333" t="s">
        <v>72</v>
      </c>
      <c r="B56" s="333"/>
      <c r="C56" s="333"/>
      <c r="D56" s="333"/>
      <c r="E56" s="333"/>
      <c r="F56" s="333"/>
      <c r="G56" s="333"/>
      <c r="H56" s="334"/>
    </row>
    <row r="57" spans="1:8" ht="18" customHeight="1">
      <c r="A57" s="390" t="s">
        <v>1265</v>
      </c>
      <c r="B57" s="391"/>
      <c r="C57" s="391"/>
      <c r="D57" s="391"/>
      <c r="E57" s="391"/>
      <c r="F57" s="391"/>
      <c r="G57" s="391"/>
      <c r="H57" s="391"/>
    </row>
    <row r="58" spans="1:8" ht="18" customHeight="1">
      <c r="A58" s="391"/>
      <c r="B58" s="391"/>
      <c r="C58" s="391"/>
      <c r="D58" s="391"/>
      <c r="E58" s="391"/>
      <c r="F58" s="391"/>
      <c r="G58" s="391"/>
      <c r="H58" s="391"/>
    </row>
    <row r="59" ht="18" customHeight="1"/>
    <row r="60" ht="18" customHeight="1"/>
    <row r="61" spans="1:8" ht="18" customHeight="1">
      <c r="A61" s="383" t="s">
        <v>1493</v>
      </c>
      <c r="B61" s="383"/>
      <c r="C61" s="383"/>
      <c r="D61" s="383"/>
      <c r="E61" s="384">
        <v>2011</v>
      </c>
      <c r="F61" s="384"/>
      <c r="G61" s="384"/>
      <c r="H61" s="385"/>
    </row>
    <row r="62" spans="1:8" ht="18" customHeight="1">
      <c r="A62" s="86" t="s">
        <v>1385</v>
      </c>
      <c r="B62" s="37" t="s">
        <v>1386</v>
      </c>
      <c r="C62" s="14" t="s">
        <v>1387</v>
      </c>
      <c r="D62" s="15" t="s">
        <v>1365</v>
      </c>
      <c r="E62" s="86" t="s">
        <v>98</v>
      </c>
      <c r="F62" s="86" t="s">
        <v>99</v>
      </c>
      <c r="G62" s="86" t="s">
        <v>1384</v>
      </c>
      <c r="H62" s="86" t="s">
        <v>1381</v>
      </c>
    </row>
    <row r="63" spans="1:8" ht="18" customHeight="1">
      <c r="A63" s="106" t="s">
        <v>102</v>
      </c>
      <c r="B63" s="363" t="s">
        <v>1494</v>
      </c>
      <c r="C63" s="366" t="s">
        <v>1392</v>
      </c>
      <c r="D63" s="369" t="s">
        <v>1495</v>
      </c>
      <c r="E63" s="107">
        <f>SUM(E15:E20,E24)</f>
        <v>354893</v>
      </c>
      <c r="F63" s="107">
        <f>SUM(E21:E23)</f>
        <v>4500</v>
      </c>
      <c r="G63" s="107"/>
      <c r="H63" s="107">
        <f>SUM(E63:G63)</f>
        <v>359393</v>
      </c>
    </row>
    <row r="64" spans="1:8" ht="18" customHeight="1">
      <c r="A64" s="106" t="s">
        <v>104</v>
      </c>
      <c r="B64" s="364"/>
      <c r="C64" s="367"/>
      <c r="D64" s="370"/>
      <c r="E64" s="110">
        <f>SUM(F15:F20,F24)</f>
        <v>248307.34</v>
      </c>
      <c r="F64" s="110">
        <f>SUM(F21:F23)</f>
        <v>0</v>
      </c>
      <c r="G64" s="110"/>
      <c r="H64" s="107">
        <f>SUM(E64:G64)</f>
        <v>248307.34</v>
      </c>
    </row>
    <row r="65" spans="1:8" ht="18" customHeight="1">
      <c r="A65" s="106" t="s">
        <v>105</v>
      </c>
      <c r="B65" s="365"/>
      <c r="C65" s="368"/>
      <c r="D65" s="371"/>
      <c r="E65" s="110">
        <f>IF(E64=0,,E64/E63*100)</f>
        <v>69.96681816772943</v>
      </c>
      <c r="F65" s="110">
        <f>IF(F64=0,,F64/F63*100)</f>
        <v>0</v>
      </c>
      <c r="G65" s="110">
        <f>IF(G64=0,,G64/G63*100)</f>
        <v>0</v>
      </c>
      <c r="H65" s="110">
        <f>IF(H64=0,,H64/H63*100)</f>
        <v>69.09075580214417</v>
      </c>
    </row>
    <row r="66" spans="1:8" ht="18" customHeight="1">
      <c r="A66" s="106" t="s">
        <v>102</v>
      </c>
      <c r="B66" s="363" t="s">
        <v>1501</v>
      </c>
      <c r="C66" s="366" t="s">
        <v>1392</v>
      </c>
      <c r="D66" s="369" t="s">
        <v>1502</v>
      </c>
      <c r="E66" s="110">
        <f>SUM(E35)</f>
        <v>0</v>
      </c>
      <c r="F66" s="110">
        <f>SUM(E36:E39)</f>
        <v>24483</v>
      </c>
      <c r="G66" s="110"/>
      <c r="H66" s="110">
        <f>SUM(E66:G66)</f>
        <v>24483</v>
      </c>
    </row>
    <row r="67" spans="1:8" ht="18" customHeight="1">
      <c r="A67" s="106" t="s">
        <v>104</v>
      </c>
      <c r="B67" s="364"/>
      <c r="C67" s="367"/>
      <c r="D67" s="370"/>
      <c r="E67" s="110">
        <f>SUM(F35)</f>
        <v>0</v>
      </c>
      <c r="F67" s="110">
        <f>SUM(F36:F39)</f>
        <v>19184.52</v>
      </c>
      <c r="G67" s="110"/>
      <c r="H67" s="110">
        <f>SUM(E67:G67)</f>
        <v>19184.52</v>
      </c>
    </row>
    <row r="68" spans="1:8" ht="18" customHeight="1">
      <c r="A68" s="106" t="s">
        <v>105</v>
      </c>
      <c r="B68" s="365"/>
      <c r="C68" s="368"/>
      <c r="D68" s="371"/>
      <c r="E68" s="110">
        <f>IF(E67=0,,E67/E66*100)</f>
        <v>0</v>
      </c>
      <c r="F68" s="110">
        <f>IF(F67=0,,F67/F66*100)</f>
        <v>78.3585344933219</v>
      </c>
      <c r="G68" s="110">
        <f>IF(G67=0,,G67/G66*100)</f>
        <v>0</v>
      </c>
      <c r="H68" s="110">
        <f>IF(H67=0,,H67/H66*100)</f>
        <v>78.3585344933219</v>
      </c>
    </row>
    <row r="69" spans="1:8" ht="18" customHeight="1">
      <c r="A69" s="106" t="s">
        <v>102</v>
      </c>
      <c r="B69" s="363" t="s">
        <v>1506</v>
      </c>
      <c r="C69" s="366" t="s">
        <v>1392</v>
      </c>
      <c r="D69" s="369" t="s">
        <v>1507</v>
      </c>
      <c r="E69" s="110">
        <f>SUM(E49:E50,E53)</f>
        <v>5280</v>
      </c>
      <c r="F69" s="110">
        <f>SUM(E51:E52)</f>
        <v>555845</v>
      </c>
      <c r="G69" s="110"/>
      <c r="H69" s="110">
        <f>SUM(E69:G69)</f>
        <v>561125</v>
      </c>
    </row>
    <row r="70" spans="1:8" ht="18" customHeight="1">
      <c r="A70" s="106" t="s">
        <v>104</v>
      </c>
      <c r="B70" s="364"/>
      <c r="C70" s="367"/>
      <c r="D70" s="370"/>
      <c r="E70" s="110">
        <f>SUM(F49:F50,F53)</f>
        <v>1115.87</v>
      </c>
      <c r="F70" s="110">
        <f>SUM(F51:F52)</f>
        <v>261854.6</v>
      </c>
      <c r="G70" s="110"/>
      <c r="H70" s="110">
        <f>SUM(E70:G70)</f>
        <v>262970.47000000003</v>
      </c>
    </row>
    <row r="71" spans="1:8" ht="18" customHeight="1">
      <c r="A71" s="106" t="s">
        <v>105</v>
      </c>
      <c r="B71" s="365"/>
      <c r="C71" s="368"/>
      <c r="D71" s="371"/>
      <c r="E71" s="110">
        <f>IF(E70=0,,E70/E69*100)</f>
        <v>21.133901515151514</v>
      </c>
      <c r="F71" s="110">
        <f>IF(F70=0,,F70/F69*100)</f>
        <v>47.10928406300317</v>
      </c>
      <c r="G71" s="110">
        <f>IF(G70=0,,G70/G69*100)</f>
        <v>0</v>
      </c>
      <c r="H71" s="110">
        <f>IF(H70=0,,H70/H69*100)</f>
        <v>46.86486433504122</v>
      </c>
    </row>
    <row r="72" spans="1:8" ht="18" customHeight="1">
      <c r="A72" s="111" t="s">
        <v>102</v>
      </c>
      <c r="B72" s="112"/>
      <c r="C72" s="111"/>
      <c r="D72" s="48" t="s">
        <v>837</v>
      </c>
      <c r="E72" s="113">
        <f aca="true" t="shared" si="3" ref="E72:G73">SUM(E63,E66,E69)</f>
        <v>360173</v>
      </c>
      <c r="F72" s="113">
        <f t="shared" si="3"/>
        <v>584828</v>
      </c>
      <c r="G72" s="113">
        <f t="shared" si="3"/>
        <v>0</v>
      </c>
      <c r="H72" s="113">
        <f>SUM(E72:G72)</f>
        <v>945001</v>
      </c>
    </row>
    <row r="73" spans="1:8" ht="18" customHeight="1">
      <c r="A73" s="111" t="s">
        <v>104</v>
      </c>
      <c r="B73" s="112"/>
      <c r="C73" s="111"/>
      <c r="D73" s="48" t="s">
        <v>838</v>
      </c>
      <c r="E73" s="113">
        <f t="shared" si="3"/>
        <v>249423.21</v>
      </c>
      <c r="F73" s="113">
        <f t="shared" si="3"/>
        <v>281039.12</v>
      </c>
      <c r="G73" s="113">
        <f t="shared" si="3"/>
        <v>0</v>
      </c>
      <c r="H73" s="113">
        <f>SUM(E73:G73)</f>
        <v>530462.33</v>
      </c>
    </row>
    <row r="74" spans="1:8" ht="18" customHeight="1">
      <c r="A74" s="111" t="s">
        <v>105</v>
      </c>
      <c r="B74" s="112"/>
      <c r="C74" s="111"/>
      <c r="D74" s="48" t="s">
        <v>106</v>
      </c>
      <c r="E74" s="113">
        <f>IF(E73=0,,E73/E72*100)</f>
        <v>69.25094607313707</v>
      </c>
      <c r="F74" s="113">
        <f>IF(F73=0,,F73/F72*100)</f>
        <v>48.05500420636495</v>
      </c>
      <c r="G74" s="113">
        <f>IF(G73=0,,G73/G72*100)</f>
        <v>0</v>
      </c>
      <c r="H74" s="113">
        <f>IF(H73=0,,H73/H72*100)</f>
        <v>56.133520493629106</v>
      </c>
    </row>
    <row r="75" spans="1:7" ht="8.25">
      <c r="A75" s="115"/>
      <c r="B75" s="52"/>
      <c r="C75" s="51"/>
      <c r="D75" s="115"/>
      <c r="E75" s="115"/>
      <c r="F75" s="115"/>
      <c r="G75" s="116"/>
    </row>
    <row r="76" spans="1:7" ht="8.25">
      <c r="A76" s="115" t="s">
        <v>102</v>
      </c>
      <c r="B76" s="52" t="s">
        <v>837</v>
      </c>
      <c r="C76" s="51"/>
      <c r="D76" s="115"/>
      <c r="E76" s="115"/>
      <c r="F76" s="115"/>
      <c r="G76" s="116"/>
    </row>
    <row r="77" spans="1:7" ht="8.25">
      <c r="A77" s="115" t="s">
        <v>104</v>
      </c>
      <c r="B77" s="52" t="s">
        <v>838</v>
      </c>
      <c r="C77" s="51"/>
      <c r="D77" s="115"/>
      <c r="E77" s="115"/>
      <c r="F77" s="115"/>
      <c r="G77" s="116"/>
    </row>
    <row r="78" spans="1:7" ht="8.25">
      <c r="A78" s="115" t="s">
        <v>105</v>
      </c>
      <c r="B78" s="52" t="s">
        <v>106</v>
      </c>
      <c r="C78" s="51"/>
      <c r="D78" s="115"/>
      <c r="E78" s="115"/>
      <c r="F78" s="115"/>
      <c r="G78" s="116"/>
    </row>
    <row r="79" spans="1:7" ht="8.25">
      <c r="A79" s="115"/>
      <c r="B79" s="52"/>
      <c r="C79" s="51"/>
      <c r="D79" s="115"/>
      <c r="E79" s="115"/>
      <c r="F79" s="115"/>
      <c r="G79" s="116"/>
    </row>
    <row r="80" spans="1:7" ht="8.25">
      <c r="A80" s="333" t="s">
        <v>1376</v>
      </c>
      <c r="B80" s="333"/>
      <c r="C80" s="333"/>
      <c r="D80" s="333"/>
      <c r="E80" s="333"/>
      <c r="F80" s="333"/>
      <c r="G80" s="333"/>
    </row>
    <row r="81" spans="1:8" ht="8.25" customHeight="1">
      <c r="A81" s="335" t="s">
        <v>1266</v>
      </c>
      <c r="B81" s="336"/>
      <c r="C81" s="336"/>
      <c r="D81" s="336"/>
      <c r="E81" s="336"/>
      <c r="F81" s="336"/>
      <c r="G81" s="336"/>
      <c r="H81" s="382"/>
    </row>
    <row r="82" spans="1:8" ht="8.25" customHeight="1">
      <c r="A82" s="336"/>
      <c r="B82" s="336"/>
      <c r="C82" s="336"/>
      <c r="D82" s="336"/>
      <c r="E82" s="336"/>
      <c r="F82" s="336"/>
      <c r="G82" s="336"/>
      <c r="H82" s="382"/>
    </row>
    <row r="83" spans="1:8" ht="8.25" customHeight="1">
      <c r="A83" s="336"/>
      <c r="B83" s="336"/>
      <c r="C83" s="336"/>
      <c r="D83" s="336"/>
      <c r="E83" s="336"/>
      <c r="F83" s="336"/>
      <c r="G83" s="336"/>
      <c r="H83" s="382"/>
    </row>
    <row r="84" spans="1:8" ht="8.25" customHeight="1">
      <c r="A84" s="336"/>
      <c r="B84" s="336"/>
      <c r="C84" s="336"/>
      <c r="D84" s="336"/>
      <c r="E84" s="336"/>
      <c r="F84" s="336"/>
      <c r="G84" s="336"/>
      <c r="H84" s="382"/>
    </row>
    <row r="87" spans="1:5" ht="8.25">
      <c r="A87" s="362" t="s">
        <v>1392</v>
      </c>
      <c r="B87" s="362"/>
      <c r="C87" s="362" t="s">
        <v>1495</v>
      </c>
      <c r="D87" s="362"/>
      <c r="E87" s="362"/>
    </row>
    <row r="88" spans="1:5" ht="8.25">
      <c r="A88" s="117" t="s">
        <v>107</v>
      </c>
      <c r="B88" s="117"/>
      <c r="C88" s="362" t="s">
        <v>1022</v>
      </c>
      <c r="D88" s="362"/>
      <c r="E88" s="362"/>
    </row>
    <row r="89" spans="1:5" ht="8.25">
      <c r="A89" s="362" t="s">
        <v>108</v>
      </c>
      <c r="B89" s="362"/>
      <c r="C89" s="362" t="s">
        <v>965</v>
      </c>
      <c r="D89" s="362"/>
      <c r="E89" s="362"/>
    </row>
    <row r="90" spans="1:5" ht="8.25">
      <c r="A90" s="117" t="s">
        <v>109</v>
      </c>
      <c r="B90" s="118" t="s">
        <v>110</v>
      </c>
      <c r="C90" s="362" t="s">
        <v>1512</v>
      </c>
      <c r="D90" s="362"/>
      <c r="E90" s="362"/>
    </row>
    <row r="91" spans="1:8" ht="8.25">
      <c r="A91" s="375" t="s">
        <v>111</v>
      </c>
      <c r="B91" s="375"/>
      <c r="C91" s="375"/>
      <c r="D91" s="378" t="s">
        <v>839</v>
      </c>
      <c r="E91" s="378"/>
      <c r="F91" s="378"/>
      <c r="G91" s="378"/>
      <c r="H91" s="378"/>
    </row>
    <row r="92" spans="1:8" ht="8.25">
      <c r="A92" s="362" t="s">
        <v>112</v>
      </c>
      <c r="B92" s="362"/>
      <c r="C92" s="362"/>
      <c r="D92" s="376">
        <v>8</v>
      </c>
      <c r="E92" s="379"/>
      <c r="F92" s="379"/>
      <c r="G92" s="379"/>
      <c r="H92" s="379"/>
    </row>
    <row r="93" spans="1:8" ht="8.25">
      <c r="A93" s="362" t="s">
        <v>113</v>
      </c>
      <c r="B93" s="362"/>
      <c r="C93" s="362"/>
      <c r="D93" s="376">
        <v>8</v>
      </c>
      <c r="E93" s="379"/>
      <c r="F93" s="379"/>
      <c r="G93" s="379"/>
      <c r="H93" s="379"/>
    </row>
    <row r="94" spans="1:8" ht="8.25">
      <c r="A94" s="362" t="s">
        <v>1380</v>
      </c>
      <c r="B94" s="362"/>
      <c r="C94" s="362"/>
      <c r="D94" s="377">
        <f>IF(D92=0,,D93/D92*100)</f>
        <v>100</v>
      </c>
      <c r="E94" s="381"/>
      <c r="F94" s="381"/>
      <c r="G94" s="381"/>
      <c r="H94" s="381"/>
    </row>
    <row r="95" spans="1:5" ht="8.25">
      <c r="A95" s="121"/>
      <c r="B95" s="121"/>
      <c r="C95" s="121"/>
      <c r="D95" s="121"/>
      <c r="E95" s="121"/>
    </row>
    <row r="96" spans="1:5" ht="8.25">
      <c r="A96" s="117" t="s">
        <v>109</v>
      </c>
      <c r="B96" s="118" t="s">
        <v>110</v>
      </c>
      <c r="C96" s="362" t="s">
        <v>1513</v>
      </c>
      <c r="D96" s="362"/>
      <c r="E96" s="362"/>
    </row>
    <row r="97" spans="1:8" ht="8.25">
      <c r="A97" s="362" t="s">
        <v>117</v>
      </c>
      <c r="B97" s="362"/>
      <c r="C97" s="362"/>
      <c r="D97" s="376">
        <v>19</v>
      </c>
      <c r="E97" s="379"/>
      <c r="F97" s="379"/>
      <c r="G97" s="379"/>
      <c r="H97" s="379"/>
    </row>
    <row r="98" spans="1:8" ht="8.25">
      <c r="A98" s="362" t="s">
        <v>113</v>
      </c>
      <c r="B98" s="362"/>
      <c r="C98" s="362"/>
      <c r="D98" s="376">
        <v>21</v>
      </c>
      <c r="E98" s="379"/>
      <c r="F98" s="379"/>
      <c r="G98" s="379"/>
      <c r="H98" s="379"/>
    </row>
    <row r="99" spans="1:8" ht="8.25">
      <c r="A99" s="362" t="s">
        <v>1380</v>
      </c>
      <c r="B99" s="362"/>
      <c r="C99" s="362"/>
      <c r="D99" s="377">
        <f>IF(D97=0,,D98/D97*100)</f>
        <v>110.5263157894737</v>
      </c>
      <c r="E99" s="381"/>
      <c r="F99" s="381"/>
      <c r="G99" s="381"/>
      <c r="H99" s="381"/>
    </row>
    <row r="100" spans="1:8" ht="8.25">
      <c r="A100" s="362"/>
      <c r="B100" s="362"/>
      <c r="C100" s="362"/>
      <c r="D100" s="376"/>
      <c r="E100" s="379"/>
      <c r="F100" s="379"/>
      <c r="G100" s="379"/>
      <c r="H100" s="379"/>
    </row>
    <row r="101" spans="1:5" ht="8.25">
      <c r="A101" s="117" t="s">
        <v>109</v>
      </c>
      <c r="B101" s="118" t="s">
        <v>110</v>
      </c>
      <c r="C101" s="362" t="s">
        <v>1514</v>
      </c>
      <c r="D101" s="362"/>
      <c r="E101" s="362"/>
    </row>
    <row r="102" spans="1:8" ht="8.25">
      <c r="A102" s="362" t="s">
        <v>112</v>
      </c>
      <c r="B102" s="362"/>
      <c r="C102" s="362"/>
      <c r="D102" s="376">
        <v>800</v>
      </c>
      <c r="E102" s="379"/>
      <c r="F102" s="379"/>
      <c r="G102" s="379"/>
      <c r="H102" s="379"/>
    </row>
    <row r="103" spans="1:8" ht="8.25">
      <c r="A103" s="362" t="s">
        <v>113</v>
      </c>
      <c r="B103" s="362"/>
      <c r="C103" s="362"/>
      <c r="D103" s="376">
        <v>824</v>
      </c>
      <c r="E103" s="379"/>
      <c r="F103" s="379"/>
      <c r="G103" s="379"/>
      <c r="H103" s="379"/>
    </row>
    <row r="104" spans="1:8" ht="8.25">
      <c r="A104" s="362" t="s">
        <v>1380</v>
      </c>
      <c r="B104" s="362"/>
      <c r="C104" s="362"/>
      <c r="D104" s="377">
        <f>IF(D102=0,,D103/D102*100)</f>
        <v>103</v>
      </c>
      <c r="E104" s="381"/>
      <c r="F104" s="381"/>
      <c r="G104" s="381"/>
      <c r="H104" s="381"/>
    </row>
    <row r="106" spans="1:7" ht="8.25">
      <c r="A106" s="333" t="s">
        <v>1376</v>
      </c>
      <c r="B106" s="333"/>
      <c r="C106" s="333"/>
      <c r="D106" s="333"/>
      <c r="E106" s="333"/>
      <c r="F106" s="333"/>
      <c r="G106" s="333"/>
    </row>
    <row r="107" spans="1:8" ht="8.25" customHeight="1">
      <c r="A107" s="335" t="s">
        <v>1267</v>
      </c>
      <c r="B107" s="336"/>
      <c r="C107" s="336"/>
      <c r="D107" s="336"/>
      <c r="E107" s="336"/>
      <c r="F107" s="336"/>
      <c r="G107" s="336"/>
      <c r="H107" s="382"/>
    </row>
    <row r="108" spans="1:8" ht="17.25" customHeight="1">
      <c r="A108" s="336"/>
      <c r="B108" s="336"/>
      <c r="C108" s="336"/>
      <c r="D108" s="336"/>
      <c r="E108" s="336"/>
      <c r="F108" s="336"/>
      <c r="G108" s="336"/>
      <c r="H108" s="382"/>
    </row>
    <row r="109" spans="1:8" ht="8.25" customHeight="1">
      <c r="A109" s="336"/>
      <c r="B109" s="336"/>
      <c r="C109" s="336"/>
      <c r="D109" s="336"/>
      <c r="E109" s="336"/>
      <c r="F109" s="336"/>
      <c r="G109" s="336"/>
      <c r="H109" s="382"/>
    </row>
    <row r="110" spans="1:8" ht="8.25" customHeight="1">
      <c r="A110" s="336"/>
      <c r="B110" s="336"/>
      <c r="C110" s="336"/>
      <c r="D110" s="336"/>
      <c r="E110" s="336"/>
      <c r="F110" s="336"/>
      <c r="G110" s="336"/>
      <c r="H110" s="382"/>
    </row>
    <row r="112" spans="1:5" ht="8.25">
      <c r="A112" s="362" t="s">
        <v>1392</v>
      </c>
      <c r="B112" s="362"/>
      <c r="C112" s="362" t="s">
        <v>1502</v>
      </c>
      <c r="D112" s="362"/>
      <c r="E112" s="362"/>
    </row>
    <row r="113" spans="1:5" ht="8.25">
      <c r="A113" s="117" t="s">
        <v>107</v>
      </c>
      <c r="B113" s="117"/>
      <c r="C113" s="362" t="s">
        <v>1515</v>
      </c>
      <c r="D113" s="362"/>
      <c r="E113" s="362"/>
    </row>
    <row r="114" spans="1:5" ht="8.25">
      <c r="A114" s="362" t="s">
        <v>108</v>
      </c>
      <c r="B114" s="362"/>
      <c r="C114" s="362" t="s">
        <v>965</v>
      </c>
      <c r="D114" s="362"/>
      <c r="E114" s="362"/>
    </row>
    <row r="115" spans="1:5" ht="8.25">
      <c r="A115" s="117" t="s">
        <v>109</v>
      </c>
      <c r="B115" s="118" t="s">
        <v>110</v>
      </c>
      <c r="C115" s="362" t="s">
        <v>1516</v>
      </c>
      <c r="D115" s="362"/>
      <c r="E115" s="362"/>
    </row>
    <row r="116" spans="1:8" ht="8.25">
      <c r="A116" s="375" t="s">
        <v>111</v>
      </c>
      <c r="B116" s="375"/>
      <c r="C116" s="375"/>
      <c r="D116" s="378" t="s">
        <v>839</v>
      </c>
      <c r="E116" s="378"/>
      <c r="F116" s="378"/>
      <c r="G116" s="378"/>
      <c r="H116" s="378"/>
    </row>
    <row r="117" spans="1:8" ht="8.25">
      <c r="A117" s="362" t="s">
        <v>112</v>
      </c>
      <c r="B117" s="362"/>
      <c r="C117" s="362"/>
      <c r="D117" s="376">
        <v>80</v>
      </c>
      <c r="E117" s="379"/>
      <c r="F117" s="379"/>
      <c r="G117" s="379"/>
      <c r="H117" s="379"/>
    </row>
    <row r="118" spans="1:8" ht="8.25">
      <c r="A118" s="362" t="s">
        <v>113</v>
      </c>
      <c r="B118" s="362"/>
      <c r="C118" s="362"/>
      <c r="D118" s="376">
        <v>75</v>
      </c>
      <c r="E118" s="379"/>
      <c r="F118" s="379"/>
      <c r="G118" s="379"/>
      <c r="H118" s="379"/>
    </row>
    <row r="119" spans="1:8" ht="8.25">
      <c r="A119" s="362" t="s">
        <v>1380</v>
      </c>
      <c r="B119" s="362"/>
      <c r="C119" s="362"/>
      <c r="D119" s="377">
        <f>IF(D117=0,,D118/D117*100)</f>
        <v>93.75</v>
      </c>
      <c r="E119" s="381"/>
      <c r="F119" s="381"/>
      <c r="G119" s="381"/>
      <c r="H119" s="381"/>
    </row>
    <row r="120" spans="1:5" ht="8.25">
      <c r="A120" s="121"/>
      <c r="B120" s="121"/>
      <c r="C120" s="121"/>
      <c r="D120" s="121"/>
      <c r="E120" s="121"/>
    </row>
    <row r="121" spans="1:5" ht="8.25">
      <c r="A121" s="117" t="s">
        <v>109</v>
      </c>
      <c r="B121" s="118" t="s">
        <v>110</v>
      </c>
      <c r="C121" s="362" t="s">
        <v>1517</v>
      </c>
      <c r="D121" s="362"/>
      <c r="E121" s="362"/>
    </row>
    <row r="122" spans="1:8" ht="8.25">
      <c r="A122" s="362" t="s">
        <v>112</v>
      </c>
      <c r="B122" s="362"/>
      <c r="C122" s="362"/>
      <c r="D122" s="376">
        <v>67</v>
      </c>
      <c r="E122" s="379"/>
      <c r="F122" s="379"/>
      <c r="G122" s="379"/>
      <c r="H122" s="379"/>
    </row>
    <row r="123" spans="1:8" ht="8.25">
      <c r="A123" s="362" t="s">
        <v>113</v>
      </c>
      <c r="B123" s="362"/>
      <c r="C123" s="362"/>
      <c r="D123" s="377">
        <v>60</v>
      </c>
      <c r="E123" s="381"/>
      <c r="F123" s="381"/>
      <c r="G123" s="381"/>
      <c r="H123" s="381"/>
    </row>
    <row r="124" spans="1:8" ht="8.25">
      <c r="A124" s="362" t="s">
        <v>1380</v>
      </c>
      <c r="B124" s="362"/>
      <c r="C124" s="362"/>
      <c r="D124" s="377">
        <f>IF(D122=0,,D123/D122*100)</f>
        <v>89.55223880597015</v>
      </c>
      <c r="E124" s="381"/>
      <c r="F124" s="381"/>
      <c r="G124" s="381"/>
      <c r="H124" s="381"/>
    </row>
    <row r="125" spans="1:5" ht="8.25">
      <c r="A125" s="362"/>
      <c r="B125" s="362"/>
      <c r="C125" s="362"/>
      <c r="D125" s="121"/>
      <c r="E125" s="121"/>
    </row>
    <row r="126" spans="1:5" ht="8.25">
      <c r="A126" s="117" t="s">
        <v>109</v>
      </c>
      <c r="B126" s="118" t="s">
        <v>110</v>
      </c>
      <c r="C126" s="362" t="s">
        <v>1518</v>
      </c>
      <c r="D126" s="362"/>
      <c r="E126" s="362"/>
    </row>
    <row r="127" spans="1:8" ht="8.25">
      <c r="A127" s="362" t="s">
        <v>112</v>
      </c>
      <c r="B127" s="362"/>
      <c r="C127" s="362"/>
      <c r="D127" s="376">
        <v>362</v>
      </c>
      <c r="E127" s="379"/>
      <c r="F127" s="379"/>
      <c r="G127" s="379"/>
      <c r="H127" s="379"/>
    </row>
    <row r="128" spans="1:8" ht="8.25">
      <c r="A128" s="362" t="s">
        <v>113</v>
      </c>
      <c r="B128" s="362"/>
      <c r="C128" s="362"/>
      <c r="D128" s="376">
        <v>360</v>
      </c>
      <c r="E128" s="379"/>
      <c r="F128" s="379"/>
      <c r="G128" s="379"/>
      <c r="H128" s="379"/>
    </row>
    <row r="129" spans="1:8" ht="8.25">
      <c r="A129" s="362" t="s">
        <v>1380</v>
      </c>
      <c r="B129" s="362"/>
      <c r="C129" s="362"/>
      <c r="D129" s="377">
        <f>IF(D127=0,,D128/D127*100)</f>
        <v>99.4475138121547</v>
      </c>
      <c r="E129" s="381"/>
      <c r="F129" s="381"/>
      <c r="G129" s="381"/>
      <c r="H129" s="381"/>
    </row>
    <row r="130" spans="1:5" ht="8.25">
      <c r="A130" s="362"/>
      <c r="B130" s="362"/>
      <c r="C130" s="362"/>
      <c r="D130" s="121"/>
      <c r="E130" s="121"/>
    </row>
    <row r="132" spans="1:7" ht="8.25">
      <c r="A132" s="333" t="s">
        <v>1376</v>
      </c>
      <c r="B132" s="333"/>
      <c r="C132" s="333"/>
      <c r="D132" s="333"/>
      <c r="E132" s="333"/>
      <c r="F132" s="333"/>
      <c r="G132" s="333"/>
    </row>
    <row r="133" spans="1:8" ht="8.25">
      <c r="A133" s="335" t="s">
        <v>1268</v>
      </c>
      <c r="B133" s="336"/>
      <c r="C133" s="336"/>
      <c r="D133" s="336"/>
      <c r="E133" s="336"/>
      <c r="F133" s="336"/>
      <c r="G133" s="336"/>
      <c r="H133" s="382"/>
    </row>
    <row r="134" spans="1:8" ht="8.25">
      <c r="A134" s="336"/>
      <c r="B134" s="336"/>
      <c r="C134" s="336"/>
      <c r="D134" s="336"/>
      <c r="E134" s="336"/>
      <c r="F134" s="336"/>
      <c r="G134" s="336"/>
      <c r="H134" s="382"/>
    </row>
    <row r="135" spans="1:8" ht="8.25">
      <c r="A135" s="336"/>
      <c r="B135" s="336"/>
      <c r="C135" s="336"/>
      <c r="D135" s="336"/>
      <c r="E135" s="336"/>
      <c r="F135" s="336"/>
      <c r="G135" s="336"/>
      <c r="H135" s="382"/>
    </row>
    <row r="136" spans="1:8" ht="8.25">
      <c r="A136" s="336"/>
      <c r="B136" s="336"/>
      <c r="C136" s="336"/>
      <c r="D136" s="336"/>
      <c r="E136" s="336"/>
      <c r="F136" s="336"/>
      <c r="G136" s="336"/>
      <c r="H136" s="382"/>
    </row>
    <row r="138" spans="1:5" ht="8.25">
      <c r="A138" s="362" t="s">
        <v>1392</v>
      </c>
      <c r="B138" s="362"/>
      <c r="C138" s="362" t="s">
        <v>1507</v>
      </c>
      <c r="D138" s="362"/>
      <c r="E138" s="362"/>
    </row>
    <row r="139" spans="1:5" ht="8.25">
      <c r="A139" s="117" t="s">
        <v>107</v>
      </c>
      <c r="B139" s="117"/>
      <c r="C139" s="362" t="s">
        <v>1519</v>
      </c>
      <c r="D139" s="362"/>
      <c r="E139" s="362"/>
    </row>
    <row r="140" spans="1:5" ht="8.25">
      <c r="A140" s="362" t="s">
        <v>108</v>
      </c>
      <c r="B140" s="362"/>
      <c r="C140" s="362" t="s">
        <v>965</v>
      </c>
      <c r="D140" s="362"/>
      <c r="E140" s="362"/>
    </row>
    <row r="141" spans="1:5" ht="8.25">
      <c r="A141" s="117" t="s">
        <v>109</v>
      </c>
      <c r="B141" s="118" t="s">
        <v>110</v>
      </c>
      <c r="C141" s="362" t="s">
        <v>1520</v>
      </c>
      <c r="D141" s="362"/>
      <c r="E141" s="362"/>
    </row>
    <row r="142" spans="1:8" ht="8.25">
      <c r="A142" s="375" t="s">
        <v>111</v>
      </c>
      <c r="B142" s="375"/>
      <c r="C142" s="375"/>
      <c r="D142" s="378" t="s">
        <v>839</v>
      </c>
      <c r="E142" s="378"/>
      <c r="F142" s="378"/>
      <c r="G142" s="378"/>
      <c r="H142" s="378"/>
    </row>
    <row r="143" spans="1:8" ht="8.25">
      <c r="A143" s="362" t="s">
        <v>112</v>
      </c>
      <c r="B143" s="362"/>
      <c r="C143" s="362"/>
      <c r="D143" s="376">
        <v>8</v>
      </c>
      <c r="E143" s="379"/>
      <c r="F143" s="379"/>
      <c r="G143" s="379"/>
      <c r="H143" s="379"/>
    </row>
    <row r="144" spans="1:8" ht="8.25">
      <c r="A144" s="362" t="s">
        <v>113</v>
      </c>
      <c r="B144" s="362"/>
      <c r="C144" s="362"/>
      <c r="D144" s="376">
        <v>12</v>
      </c>
      <c r="E144" s="379"/>
      <c r="F144" s="379"/>
      <c r="G144" s="379"/>
      <c r="H144" s="379"/>
    </row>
    <row r="145" spans="1:8" ht="8.25">
      <c r="A145" s="362" t="s">
        <v>1380</v>
      </c>
      <c r="B145" s="362"/>
      <c r="C145" s="362"/>
      <c r="D145" s="377">
        <f>IF(D143=0,,D144/D143*100)</f>
        <v>150</v>
      </c>
      <c r="E145" s="381"/>
      <c r="F145" s="381"/>
      <c r="G145" s="381"/>
      <c r="H145" s="381"/>
    </row>
    <row r="146" spans="1:5" ht="8.25">
      <c r="A146" s="121"/>
      <c r="B146" s="121"/>
      <c r="C146" s="121"/>
      <c r="D146" s="121"/>
      <c r="E146" s="121"/>
    </row>
    <row r="147" spans="1:5" ht="8.25">
      <c r="A147" s="117" t="s">
        <v>109</v>
      </c>
      <c r="B147" s="118" t="s">
        <v>110</v>
      </c>
      <c r="C147" s="362" t="s">
        <v>1521</v>
      </c>
      <c r="D147" s="362"/>
      <c r="E147" s="362"/>
    </row>
    <row r="148" spans="1:8" ht="8.25">
      <c r="A148" s="362" t="s">
        <v>112</v>
      </c>
      <c r="B148" s="362"/>
      <c r="C148" s="362"/>
      <c r="D148" s="376">
        <v>6</v>
      </c>
      <c r="E148" s="379"/>
      <c r="F148" s="379"/>
      <c r="G148" s="379"/>
      <c r="H148" s="379"/>
    </row>
    <row r="149" spans="1:8" ht="8.25">
      <c r="A149" s="362" t="s">
        <v>113</v>
      </c>
      <c r="B149" s="362"/>
      <c r="C149" s="362"/>
      <c r="D149" s="376">
        <v>7</v>
      </c>
      <c r="E149" s="379"/>
      <c r="F149" s="379"/>
      <c r="G149" s="379"/>
      <c r="H149" s="379"/>
    </row>
    <row r="150" spans="1:8" ht="8.25">
      <c r="A150" s="362" t="s">
        <v>1380</v>
      </c>
      <c r="B150" s="362"/>
      <c r="C150" s="362"/>
      <c r="D150" s="377">
        <f>IF(D148=0,,D149/D148*100)</f>
        <v>116.66666666666667</v>
      </c>
      <c r="E150" s="381"/>
      <c r="F150" s="381"/>
      <c r="G150" s="381"/>
      <c r="H150" s="381"/>
    </row>
    <row r="151" spans="1:5" ht="8.25">
      <c r="A151" s="362"/>
      <c r="B151" s="362"/>
      <c r="C151" s="362"/>
      <c r="D151" s="121"/>
      <c r="E151" s="121"/>
    </row>
    <row r="153" spans="1:7" ht="8.25">
      <c r="A153" s="333" t="s">
        <v>1376</v>
      </c>
      <c r="B153" s="333"/>
      <c r="C153" s="333"/>
      <c r="D153" s="333"/>
      <c r="E153" s="333"/>
      <c r="F153" s="333"/>
      <c r="G153" s="333"/>
    </row>
    <row r="154" spans="1:8" ht="8.25">
      <c r="A154" s="335" t="s">
        <v>1269</v>
      </c>
      <c r="B154" s="336"/>
      <c r="C154" s="336"/>
      <c r="D154" s="336"/>
      <c r="E154" s="336"/>
      <c r="F154" s="336"/>
      <c r="G154" s="336"/>
      <c r="H154" s="382"/>
    </row>
    <row r="155" spans="1:8" ht="8.25">
      <c r="A155" s="336"/>
      <c r="B155" s="336"/>
      <c r="C155" s="336"/>
      <c r="D155" s="336"/>
      <c r="E155" s="336"/>
      <c r="F155" s="336"/>
      <c r="G155" s="336"/>
      <c r="H155" s="382"/>
    </row>
    <row r="156" spans="1:8" ht="8.25">
      <c r="A156" s="336"/>
      <c r="B156" s="336"/>
      <c r="C156" s="336"/>
      <c r="D156" s="336"/>
      <c r="E156" s="336"/>
      <c r="F156" s="336"/>
      <c r="G156" s="336"/>
      <c r="H156" s="382"/>
    </row>
    <row r="157" spans="1:8" ht="8.25">
      <c r="A157" s="336"/>
      <c r="B157" s="336"/>
      <c r="C157" s="336"/>
      <c r="D157" s="336"/>
      <c r="E157" s="336"/>
      <c r="F157" s="336"/>
      <c r="G157" s="336"/>
      <c r="H157" s="382"/>
    </row>
  </sheetData>
  <mergeCells count="108">
    <mergeCell ref="A5:C8"/>
    <mergeCell ref="A42:H42"/>
    <mergeCell ref="A43:H44"/>
    <mergeCell ref="A28:H28"/>
    <mergeCell ref="A29:H30"/>
    <mergeCell ref="A56:H56"/>
    <mergeCell ref="A57:H58"/>
    <mergeCell ref="A61:D61"/>
    <mergeCell ref="E61:H61"/>
    <mergeCell ref="B63:B65"/>
    <mergeCell ref="C63:C65"/>
    <mergeCell ref="D63:D65"/>
    <mergeCell ref="B66:B68"/>
    <mergeCell ref="C66:C68"/>
    <mergeCell ref="D66:D68"/>
    <mergeCell ref="B69:B71"/>
    <mergeCell ref="C69:C71"/>
    <mergeCell ref="D69:D71"/>
    <mergeCell ref="A91:C91"/>
    <mergeCell ref="C88:E88"/>
    <mergeCell ref="A89:B89"/>
    <mergeCell ref="C89:E89"/>
    <mergeCell ref="C90:E90"/>
    <mergeCell ref="A80:G80"/>
    <mergeCell ref="A81:H84"/>
    <mergeCell ref="A87:B87"/>
    <mergeCell ref="C87:E87"/>
    <mergeCell ref="A92:C92"/>
    <mergeCell ref="A93:C93"/>
    <mergeCell ref="D91:H91"/>
    <mergeCell ref="D92:H92"/>
    <mergeCell ref="D93:H93"/>
    <mergeCell ref="A94:C94"/>
    <mergeCell ref="C96:E96"/>
    <mergeCell ref="A97:C97"/>
    <mergeCell ref="A98:C98"/>
    <mergeCell ref="D94:H94"/>
    <mergeCell ref="A99:C99"/>
    <mergeCell ref="A100:C100"/>
    <mergeCell ref="C101:E101"/>
    <mergeCell ref="D100:H100"/>
    <mergeCell ref="D99:H99"/>
    <mergeCell ref="A106:G106"/>
    <mergeCell ref="A107:H110"/>
    <mergeCell ref="A112:B112"/>
    <mergeCell ref="C112:E112"/>
    <mergeCell ref="A114:B114"/>
    <mergeCell ref="C114:E114"/>
    <mergeCell ref="C115:E115"/>
    <mergeCell ref="D117:H117"/>
    <mergeCell ref="D122:H122"/>
    <mergeCell ref="A117:C117"/>
    <mergeCell ref="A118:C118"/>
    <mergeCell ref="A119:C119"/>
    <mergeCell ref="D118:H118"/>
    <mergeCell ref="D119:H119"/>
    <mergeCell ref="A129:C129"/>
    <mergeCell ref="A123:C123"/>
    <mergeCell ref="A124:C124"/>
    <mergeCell ref="A125:C125"/>
    <mergeCell ref="C126:E126"/>
    <mergeCell ref="D123:H123"/>
    <mergeCell ref="D124:H124"/>
    <mergeCell ref="D128:H128"/>
    <mergeCell ref="D129:H129"/>
    <mergeCell ref="A127:C127"/>
    <mergeCell ref="C141:E141"/>
    <mergeCell ref="A130:C130"/>
    <mergeCell ref="A132:G132"/>
    <mergeCell ref="A133:H136"/>
    <mergeCell ref="A138:B138"/>
    <mergeCell ref="C138:E138"/>
    <mergeCell ref="A153:G153"/>
    <mergeCell ref="A149:C149"/>
    <mergeCell ref="A150:C150"/>
    <mergeCell ref="A151:C151"/>
    <mergeCell ref="D149:H149"/>
    <mergeCell ref="D150:H150"/>
    <mergeCell ref="A148:C148"/>
    <mergeCell ref="D148:H148"/>
    <mergeCell ref="D97:H97"/>
    <mergeCell ref="D98:H98"/>
    <mergeCell ref="A104:C104"/>
    <mergeCell ref="A116:C116"/>
    <mergeCell ref="C139:E139"/>
    <mergeCell ref="A140:B140"/>
    <mergeCell ref="D127:H127"/>
    <mergeCell ref="C140:E140"/>
    <mergeCell ref="A154:H157"/>
    <mergeCell ref="A142:C142"/>
    <mergeCell ref="A143:C143"/>
    <mergeCell ref="A144:C144"/>
    <mergeCell ref="A145:C145"/>
    <mergeCell ref="D142:H142"/>
    <mergeCell ref="D143:H143"/>
    <mergeCell ref="D144:H144"/>
    <mergeCell ref="D145:H145"/>
    <mergeCell ref="C147:E147"/>
    <mergeCell ref="A128:C128"/>
    <mergeCell ref="D102:H102"/>
    <mergeCell ref="D103:H103"/>
    <mergeCell ref="D104:H104"/>
    <mergeCell ref="D116:H116"/>
    <mergeCell ref="C113:E113"/>
    <mergeCell ref="A102:C102"/>
    <mergeCell ref="A103:C103"/>
    <mergeCell ref="C121:E121"/>
    <mergeCell ref="A122:C12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5"/>
  <sheetViews>
    <sheetView workbookViewId="0" topLeftCell="A49">
      <selection activeCell="J24" sqref="J24"/>
    </sheetView>
  </sheetViews>
  <sheetFormatPr defaultColWidth="9.140625" defaultRowHeight="12.75"/>
  <cols>
    <col min="1" max="2" width="7.140625" style="81" customWidth="1"/>
    <col min="3" max="3" width="10.57421875" style="81" customWidth="1"/>
    <col min="4" max="4" width="17.421875" style="81" customWidth="1"/>
    <col min="5" max="7" width="10.421875" style="81" customWidth="1"/>
    <col min="8" max="16384" width="9.140625" style="81" customWidth="1"/>
  </cols>
  <sheetData>
    <row r="2" ht="11.25">
      <c r="A2" s="122" t="s">
        <v>1537</v>
      </c>
    </row>
    <row r="4" spans="1:7" ht="17.2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7.25" customHeight="1">
      <c r="A5" s="351" t="s">
        <v>1522</v>
      </c>
      <c r="B5" s="352"/>
      <c r="C5" s="353"/>
      <c r="D5" s="48" t="s">
        <v>1381</v>
      </c>
      <c r="E5" s="222">
        <f>SUM(E6:E8)</f>
        <v>127529</v>
      </c>
      <c r="F5" s="222">
        <f>SUM(F6:F8)</f>
        <v>136310.83000000002</v>
      </c>
      <c r="G5" s="162">
        <f>SUM(H63)</f>
        <v>106.88614354382142</v>
      </c>
    </row>
    <row r="6" spans="1:7" ht="17.25" customHeight="1">
      <c r="A6" s="354"/>
      <c r="B6" s="355"/>
      <c r="C6" s="356"/>
      <c r="D6" s="69" t="s">
        <v>98</v>
      </c>
      <c r="E6" s="87">
        <f>SUM(E61)</f>
        <v>127529</v>
      </c>
      <c r="F6" s="87">
        <f>SUM(E62)</f>
        <v>136310.83000000002</v>
      </c>
      <c r="G6" s="88">
        <f>SUM(E63)</f>
        <v>106.88614354382142</v>
      </c>
    </row>
    <row r="7" spans="1:7" ht="17.25" customHeight="1">
      <c r="A7" s="354"/>
      <c r="B7" s="355"/>
      <c r="C7" s="356"/>
      <c r="D7" s="69" t="s">
        <v>99</v>
      </c>
      <c r="E7" s="87">
        <f>SUM(F61)</f>
        <v>0</v>
      </c>
      <c r="F7" s="87">
        <f>SUM(F62)</f>
        <v>0</v>
      </c>
      <c r="G7" s="88">
        <f>SUM(F63)</f>
        <v>0</v>
      </c>
    </row>
    <row r="8" spans="1:7" ht="17.25" customHeight="1">
      <c r="A8" s="357"/>
      <c r="B8" s="358"/>
      <c r="C8" s="359"/>
      <c r="D8" s="69" t="s">
        <v>1384</v>
      </c>
      <c r="E8" s="87">
        <f>SUM(G61)</f>
        <v>0</v>
      </c>
      <c r="F8" s="87">
        <f>SUM(G62)</f>
        <v>0</v>
      </c>
      <c r="G8" s="88">
        <f>SUM(G63)</f>
        <v>0</v>
      </c>
    </row>
    <row r="9" ht="17.25" customHeight="1"/>
    <row r="10" ht="17.25" customHeight="1"/>
    <row r="11" spans="1:8" ht="17.25" customHeight="1">
      <c r="A11" s="89" t="s">
        <v>1523</v>
      </c>
      <c r="B11" s="90"/>
      <c r="C11" s="91"/>
      <c r="D11" s="92"/>
      <c r="E11" s="93">
        <f>SUM(E21,E31,E43)</f>
        <v>127529</v>
      </c>
      <c r="F11" s="93">
        <f>SUM(F21,F31,F43)</f>
        <v>136310.83000000002</v>
      </c>
      <c r="G11" s="93">
        <f>SUM(G21,G31,G43)</f>
        <v>223239</v>
      </c>
      <c r="H11" s="93">
        <f>IF(E11=0,,F11/E11*100)</f>
        <v>106.88614354382142</v>
      </c>
    </row>
    <row r="12" spans="1:8" ht="17.25" customHeight="1">
      <c r="A12" s="40"/>
      <c r="B12" s="41" t="s">
        <v>1524</v>
      </c>
      <c r="C12" s="42" t="s">
        <v>1392</v>
      </c>
      <c r="D12" s="19" t="s">
        <v>1023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17.25" customHeight="1">
      <c r="A13" s="95" t="s">
        <v>1385</v>
      </c>
      <c r="B13" s="96" t="s">
        <v>1386</v>
      </c>
      <c r="C13" s="97" t="s">
        <v>1387</v>
      </c>
      <c r="D13" s="98" t="s">
        <v>1365</v>
      </c>
      <c r="E13" s="99"/>
      <c r="F13" s="99"/>
      <c r="G13" s="99"/>
      <c r="H13" s="99"/>
    </row>
    <row r="14" spans="1:8" ht="17.25" customHeight="1">
      <c r="A14" s="37" t="s">
        <v>1388</v>
      </c>
      <c r="B14" s="37" t="s">
        <v>1389</v>
      </c>
      <c r="C14" s="14" t="s">
        <v>1390</v>
      </c>
      <c r="D14" s="38" t="s">
        <v>1391</v>
      </c>
      <c r="E14" s="105">
        <f>SUM(E15:E20)</f>
        <v>121029</v>
      </c>
      <c r="F14" s="105">
        <f>SUM(F15:F20)</f>
        <v>136310.83000000002</v>
      </c>
      <c r="G14" s="105">
        <f>SUM(G15:G20)</f>
        <v>223239</v>
      </c>
      <c r="H14" s="105">
        <f aca="true" t="shared" si="0" ref="H14:H21">IF(E14=0,,F14/E14*100)</f>
        <v>112.62658536383843</v>
      </c>
    </row>
    <row r="15" spans="1:8" ht="17.25" customHeight="1">
      <c r="A15" s="20">
        <v>635</v>
      </c>
      <c r="B15" s="29" t="s">
        <v>1525</v>
      </c>
      <c r="C15" s="28" t="s">
        <v>416</v>
      </c>
      <c r="D15" s="101" t="s">
        <v>1469</v>
      </c>
      <c r="E15" s="45">
        <v>1349</v>
      </c>
      <c r="F15" s="46">
        <v>225.79</v>
      </c>
      <c r="G15" s="45">
        <v>8079</v>
      </c>
      <c r="H15" s="45">
        <f t="shared" si="0"/>
        <v>16.737583395107485</v>
      </c>
    </row>
    <row r="16" spans="1:8" ht="17.25" customHeight="1">
      <c r="A16" s="68">
        <v>641001</v>
      </c>
      <c r="B16" s="123" t="s">
        <v>1526</v>
      </c>
      <c r="C16" s="124" t="s">
        <v>416</v>
      </c>
      <c r="D16" s="69" t="s">
        <v>1024</v>
      </c>
      <c r="E16" s="45">
        <v>29160</v>
      </c>
      <c r="F16" s="46">
        <v>30085.04</v>
      </c>
      <c r="G16" s="45">
        <v>37160</v>
      </c>
      <c r="H16" s="45">
        <f t="shared" si="0"/>
        <v>103.17229080932786</v>
      </c>
    </row>
    <row r="17" spans="1:8" ht="17.25" customHeight="1">
      <c r="A17" s="68">
        <v>641001</v>
      </c>
      <c r="B17" s="29" t="s">
        <v>1527</v>
      </c>
      <c r="C17" s="20" t="s">
        <v>416</v>
      </c>
      <c r="D17" s="69" t="s">
        <v>1025</v>
      </c>
      <c r="E17" s="45">
        <v>90520</v>
      </c>
      <c r="F17" s="46">
        <v>106000</v>
      </c>
      <c r="G17" s="45">
        <v>98000</v>
      </c>
      <c r="H17" s="45">
        <f t="shared" si="0"/>
        <v>117.1011931064958</v>
      </c>
    </row>
    <row r="18" spans="1:8" ht="17.25" customHeight="1">
      <c r="A18" s="68">
        <v>641002</v>
      </c>
      <c r="B18" s="29" t="s">
        <v>1528</v>
      </c>
      <c r="C18" s="28" t="s">
        <v>416</v>
      </c>
      <c r="D18" s="69" t="s">
        <v>1026</v>
      </c>
      <c r="E18" s="45">
        <v>0</v>
      </c>
      <c r="F18" s="46"/>
      <c r="G18" s="45"/>
      <c r="H18" s="45">
        <f t="shared" si="0"/>
        <v>0</v>
      </c>
    </row>
    <row r="19" spans="1:8" ht="17.25" customHeight="1">
      <c r="A19" s="68">
        <v>716</v>
      </c>
      <c r="B19" s="123" t="s">
        <v>1529</v>
      </c>
      <c r="C19" s="20" t="s">
        <v>416</v>
      </c>
      <c r="D19" s="101" t="s">
        <v>1027</v>
      </c>
      <c r="E19" s="45">
        <v>0</v>
      </c>
      <c r="F19" s="46"/>
      <c r="G19" s="45">
        <v>80000</v>
      </c>
      <c r="H19" s="45">
        <f t="shared" si="0"/>
        <v>0</v>
      </c>
    </row>
    <row r="20" spans="1:8" ht="17.25" customHeight="1">
      <c r="A20" s="68">
        <v>630</v>
      </c>
      <c r="B20" s="29" t="s">
        <v>892</v>
      </c>
      <c r="C20" s="28" t="s">
        <v>416</v>
      </c>
      <c r="D20" s="101" t="s">
        <v>893</v>
      </c>
      <c r="E20" s="45">
        <v>0</v>
      </c>
      <c r="F20" s="46"/>
      <c r="G20" s="45"/>
      <c r="H20" s="45">
        <f t="shared" si="0"/>
        <v>0</v>
      </c>
    </row>
    <row r="21" spans="1:8" ht="17.25" customHeight="1">
      <c r="A21" s="48"/>
      <c r="B21" s="103"/>
      <c r="C21" s="104"/>
      <c r="D21" s="48" t="s">
        <v>1381</v>
      </c>
      <c r="E21" s="50">
        <f>SUM(E14)</f>
        <v>121029</v>
      </c>
      <c r="F21" s="50">
        <f>SUM(F14)</f>
        <v>136310.83000000002</v>
      </c>
      <c r="G21" s="50">
        <f>SUM(G14)</f>
        <v>223239</v>
      </c>
      <c r="H21" s="50">
        <f t="shared" si="0"/>
        <v>112.62658536383843</v>
      </c>
    </row>
    <row r="22" spans="1:8" ht="17.25" customHeight="1">
      <c r="A22" s="58"/>
      <c r="B22" s="59"/>
      <c r="C22" s="60"/>
      <c r="D22" s="61"/>
      <c r="E22" s="58"/>
      <c r="F22" s="58"/>
      <c r="G22" s="58"/>
      <c r="H22" s="58"/>
    </row>
    <row r="23" spans="1:8" ht="17.25" customHeight="1">
      <c r="A23" s="333" t="s">
        <v>72</v>
      </c>
      <c r="B23" s="333"/>
      <c r="C23" s="333"/>
      <c r="D23" s="333"/>
      <c r="E23" s="333"/>
      <c r="F23" s="333"/>
      <c r="G23" s="333"/>
      <c r="H23" s="334"/>
    </row>
    <row r="24" spans="1:8" ht="17.25" customHeight="1">
      <c r="A24" s="335" t="s">
        <v>1270</v>
      </c>
      <c r="B24" s="336"/>
      <c r="C24" s="336"/>
      <c r="D24" s="336"/>
      <c r="E24" s="336"/>
      <c r="F24" s="336"/>
      <c r="G24" s="336"/>
      <c r="H24" s="336"/>
    </row>
    <row r="25" spans="1:8" ht="24" customHeight="1">
      <c r="A25" s="336"/>
      <c r="B25" s="336"/>
      <c r="C25" s="336"/>
      <c r="D25" s="336"/>
      <c r="E25" s="336"/>
      <c r="F25" s="336"/>
      <c r="G25" s="336"/>
      <c r="H25" s="336"/>
    </row>
    <row r="26" spans="1:8" ht="17.25" customHeight="1">
      <c r="A26" s="58"/>
      <c r="B26" s="59"/>
      <c r="C26" s="60"/>
      <c r="D26" s="61"/>
      <c r="E26" s="58"/>
      <c r="F26" s="58"/>
      <c r="G26" s="58"/>
      <c r="H26" s="58"/>
    </row>
    <row r="27" spans="1:8" ht="17.25" customHeight="1">
      <c r="A27" s="40"/>
      <c r="B27" s="41" t="s">
        <v>1530</v>
      </c>
      <c r="C27" s="42" t="s">
        <v>1392</v>
      </c>
      <c r="D27" s="94" t="s">
        <v>1536</v>
      </c>
      <c r="E27" s="40" t="s">
        <v>1379</v>
      </c>
      <c r="F27" s="40" t="s">
        <v>835</v>
      </c>
      <c r="G27" s="40" t="s">
        <v>836</v>
      </c>
      <c r="H27" s="40" t="s">
        <v>1380</v>
      </c>
    </row>
    <row r="28" spans="1:8" ht="17.25" customHeight="1">
      <c r="A28" s="95" t="s">
        <v>1385</v>
      </c>
      <c r="B28" s="96" t="s">
        <v>1386</v>
      </c>
      <c r="C28" s="97" t="s">
        <v>1387</v>
      </c>
      <c r="D28" s="98" t="s">
        <v>1365</v>
      </c>
      <c r="E28" s="99"/>
      <c r="F28" s="99"/>
      <c r="G28" s="99"/>
      <c r="H28" s="99"/>
    </row>
    <row r="29" spans="1:8" ht="17.25" customHeight="1">
      <c r="A29" s="37" t="s">
        <v>1388</v>
      </c>
      <c r="B29" s="37" t="s">
        <v>1389</v>
      </c>
      <c r="C29" s="14" t="s">
        <v>1390</v>
      </c>
      <c r="D29" s="38" t="s">
        <v>1391</v>
      </c>
      <c r="E29" s="105">
        <f>SUM(E30:E30)</f>
        <v>6500</v>
      </c>
      <c r="F29" s="105">
        <f>SUM(F30:F30)</f>
        <v>0</v>
      </c>
      <c r="G29" s="105">
        <f>SUM(G30:G30)</f>
        <v>0</v>
      </c>
      <c r="H29" s="105">
        <f>IF(E29=0,,F29/E29*100)</f>
        <v>0</v>
      </c>
    </row>
    <row r="30" spans="1:8" ht="17.25" customHeight="1">
      <c r="A30" s="20">
        <v>637</v>
      </c>
      <c r="B30" s="21" t="s">
        <v>1531</v>
      </c>
      <c r="C30" s="20" t="s">
        <v>416</v>
      </c>
      <c r="D30" s="101" t="s">
        <v>81</v>
      </c>
      <c r="E30" s="45">
        <v>6500</v>
      </c>
      <c r="F30" s="45">
        <v>0</v>
      </c>
      <c r="G30" s="45">
        <v>0</v>
      </c>
      <c r="H30" s="102">
        <f>IF(E30=0,,F30/E30*100)</f>
        <v>0</v>
      </c>
    </row>
    <row r="31" spans="1:8" ht="17.25" customHeight="1">
      <c r="A31" s="48"/>
      <c r="B31" s="103"/>
      <c r="C31" s="104"/>
      <c r="D31" s="48" t="s">
        <v>1381</v>
      </c>
      <c r="E31" s="50">
        <f>SUM(E29)</f>
        <v>6500</v>
      </c>
      <c r="F31" s="50">
        <f>SUM(F29)</f>
        <v>0</v>
      </c>
      <c r="G31" s="50">
        <f>SUM(G29)</f>
        <v>0</v>
      </c>
      <c r="H31" s="50">
        <f>IF(E31=0,,F31/E31*100)</f>
        <v>0</v>
      </c>
    </row>
    <row r="32" spans="1:8" ht="17.25" customHeight="1">
      <c r="A32" s="58"/>
      <c r="B32" s="59"/>
      <c r="C32" s="60"/>
      <c r="D32" s="61"/>
      <c r="E32" s="58"/>
      <c r="F32" s="58"/>
      <c r="G32" s="58"/>
      <c r="H32" s="58"/>
    </row>
    <row r="33" spans="1:8" ht="17.25" customHeight="1">
      <c r="A33" s="333" t="s">
        <v>72</v>
      </c>
      <c r="B33" s="333"/>
      <c r="C33" s="333"/>
      <c r="D33" s="333"/>
      <c r="E33" s="333"/>
      <c r="F33" s="333"/>
      <c r="G33" s="333"/>
      <c r="H33" s="334"/>
    </row>
    <row r="34" spans="1:8" ht="17.25" customHeight="1">
      <c r="A34" s="335" t="s">
        <v>1271</v>
      </c>
      <c r="B34" s="336"/>
      <c r="C34" s="336"/>
      <c r="D34" s="336"/>
      <c r="E34" s="336"/>
      <c r="F34" s="336"/>
      <c r="G34" s="336"/>
      <c r="H34" s="336"/>
    </row>
    <row r="35" spans="1:8" ht="17.25" customHeight="1">
      <c r="A35" s="336"/>
      <c r="B35" s="336"/>
      <c r="C35" s="336"/>
      <c r="D35" s="336"/>
      <c r="E35" s="336"/>
      <c r="F35" s="336"/>
      <c r="G35" s="336"/>
      <c r="H35" s="336"/>
    </row>
    <row r="36" spans="1:8" ht="17.25" customHeight="1">
      <c r="A36" s="58"/>
      <c r="B36" s="59"/>
      <c r="C36" s="60"/>
      <c r="D36" s="61"/>
      <c r="E36" s="58"/>
      <c r="F36" s="58"/>
      <c r="G36" s="58"/>
      <c r="H36" s="58"/>
    </row>
    <row r="37" spans="1:8" ht="17.25" customHeight="1">
      <c r="A37" s="40"/>
      <c r="B37" s="41" t="s">
        <v>1532</v>
      </c>
      <c r="C37" s="42" t="s">
        <v>1392</v>
      </c>
      <c r="D37" s="19" t="s">
        <v>1028</v>
      </c>
      <c r="E37" s="40" t="s">
        <v>1379</v>
      </c>
      <c r="F37" s="40" t="s">
        <v>835</v>
      </c>
      <c r="G37" s="40" t="s">
        <v>836</v>
      </c>
      <c r="H37" s="40" t="s">
        <v>1380</v>
      </c>
    </row>
    <row r="38" spans="1:8" ht="17.25" customHeight="1">
      <c r="A38" s="95" t="s">
        <v>1385</v>
      </c>
      <c r="B38" s="96" t="s">
        <v>1386</v>
      </c>
      <c r="C38" s="97" t="s">
        <v>1387</v>
      </c>
      <c r="D38" s="98" t="s">
        <v>1365</v>
      </c>
      <c r="E38" s="125"/>
      <c r="F38" s="125"/>
      <c r="G38" s="125"/>
      <c r="H38" s="125"/>
    </row>
    <row r="39" spans="1:8" ht="17.25" customHeight="1">
      <c r="A39" s="37" t="s">
        <v>1388</v>
      </c>
      <c r="B39" s="37" t="s">
        <v>1389</v>
      </c>
      <c r="C39" s="14" t="s">
        <v>1390</v>
      </c>
      <c r="D39" s="38" t="s">
        <v>1391</v>
      </c>
      <c r="E39" s="105">
        <f>SUM(E40:E42)</f>
        <v>0</v>
      </c>
      <c r="F39" s="105">
        <f>SUM(F40:F42)</f>
        <v>0</v>
      </c>
      <c r="G39" s="105">
        <f>SUM(G40:G42)</f>
        <v>0</v>
      </c>
      <c r="H39" s="105">
        <f>IF(E39=0,,F39/E39*100)</f>
        <v>0</v>
      </c>
    </row>
    <row r="40" spans="1:8" ht="17.25" customHeight="1">
      <c r="A40" s="68">
        <v>635</v>
      </c>
      <c r="B40" s="21" t="s">
        <v>1533</v>
      </c>
      <c r="C40" s="20" t="s">
        <v>416</v>
      </c>
      <c r="D40" s="69" t="s">
        <v>1469</v>
      </c>
      <c r="E40" s="45">
        <v>0</v>
      </c>
      <c r="F40" s="45">
        <v>0</v>
      </c>
      <c r="G40" s="45">
        <v>0</v>
      </c>
      <c r="H40" s="102">
        <f>IF(E40=0,,F40/E40*100)</f>
        <v>0</v>
      </c>
    </row>
    <row r="41" spans="1:8" ht="17.25" customHeight="1">
      <c r="A41" s="68">
        <v>716</v>
      </c>
      <c r="B41" s="21" t="s">
        <v>1534</v>
      </c>
      <c r="C41" s="20" t="s">
        <v>416</v>
      </c>
      <c r="D41" s="69" t="s">
        <v>1457</v>
      </c>
      <c r="E41" s="45">
        <v>0</v>
      </c>
      <c r="F41" s="45">
        <v>0</v>
      </c>
      <c r="G41" s="45">
        <v>0</v>
      </c>
      <c r="H41" s="102">
        <f>IF(E41=0,,F41/E41*100)</f>
        <v>0</v>
      </c>
    </row>
    <row r="42" spans="1:8" ht="17.25" customHeight="1">
      <c r="A42" s="68">
        <v>717</v>
      </c>
      <c r="B42" s="21" t="s">
        <v>1535</v>
      </c>
      <c r="C42" s="20" t="s">
        <v>416</v>
      </c>
      <c r="D42" s="69" t="s">
        <v>637</v>
      </c>
      <c r="E42" s="45">
        <v>0</v>
      </c>
      <c r="F42" s="45">
        <v>0</v>
      </c>
      <c r="G42" s="45">
        <v>0</v>
      </c>
      <c r="H42" s="102">
        <f>IF(E42=0,,F42/E42*100)</f>
        <v>0</v>
      </c>
    </row>
    <row r="43" spans="1:8" ht="17.25" customHeight="1">
      <c r="A43" s="48"/>
      <c r="B43" s="103"/>
      <c r="C43" s="104"/>
      <c r="D43" s="48" t="s">
        <v>1381</v>
      </c>
      <c r="E43" s="50">
        <f>SUM(E39)</f>
        <v>0</v>
      </c>
      <c r="F43" s="50">
        <f>SUM(F39)</f>
        <v>0</v>
      </c>
      <c r="G43" s="50">
        <f>SUM(G39)</f>
        <v>0</v>
      </c>
      <c r="H43" s="50">
        <f>IF(E43=0,,F43/E43*100)</f>
        <v>0</v>
      </c>
    </row>
    <row r="44" ht="17.25" customHeight="1"/>
    <row r="45" spans="1:8" ht="17.25" customHeight="1">
      <c r="A45" s="333" t="s">
        <v>72</v>
      </c>
      <c r="B45" s="333"/>
      <c r="C45" s="333"/>
      <c r="D45" s="333"/>
      <c r="E45" s="333"/>
      <c r="F45" s="333"/>
      <c r="G45" s="333"/>
      <c r="H45" s="334"/>
    </row>
    <row r="46" spans="1:8" ht="17.25" customHeight="1">
      <c r="A46" s="335" t="s">
        <v>1271</v>
      </c>
      <c r="B46" s="336"/>
      <c r="C46" s="336"/>
      <c r="D46" s="336"/>
      <c r="E46" s="336"/>
      <c r="F46" s="336"/>
      <c r="G46" s="336"/>
      <c r="H46" s="336"/>
    </row>
    <row r="47" spans="1:8" ht="17.25" customHeight="1">
      <c r="A47" s="336"/>
      <c r="B47" s="336"/>
      <c r="C47" s="336"/>
      <c r="D47" s="336"/>
      <c r="E47" s="336"/>
      <c r="F47" s="336"/>
      <c r="G47" s="336"/>
      <c r="H47" s="336"/>
    </row>
    <row r="48" ht="17.25" customHeight="1"/>
    <row r="49" ht="17.25" customHeight="1"/>
    <row r="50" spans="1:8" ht="17.25" customHeight="1">
      <c r="A50" s="383" t="s">
        <v>1537</v>
      </c>
      <c r="B50" s="383"/>
      <c r="C50" s="383"/>
      <c r="D50" s="383"/>
      <c r="E50" s="384">
        <v>2011</v>
      </c>
      <c r="F50" s="384"/>
      <c r="G50" s="384"/>
      <c r="H50" s="385"/>
    </row>
    <row r="51" spans="1:8" ht="17.25" customHeight="1">
      <c r="A51" s="86" t="s">
        <v>1385</v>
      </c>
      <c r="B51" s="37" t="s">
        <v>1386</v>
      </c>
      <c r="C51" s="14" t="s">
        <v>1387</v>
      </c>
      <c r="D51" s="15" t="s">
        <v>1365</v>
      </c>
      <c r="E51" s="86" t="s">
        <v>98</v>
      </c>
      <c r="F51" s="86" t="s">
        <v>99</v>
      </c>
      <c r="G51" s="86" t="s">
        <v>1384</v>
      </c>
      <c r="H51" s="86" t="s">
        <v>1381</v>
      </c>
    </row>
    <row r="52" spans="1:8" ht="17.25" customHeight="1">
      <c r="A52" s="106" t="s">
        <v>102</v>
      </c>
      <c r="B52" s="363" t="s">
        <v>1524</v>
      </c>
      <c r="C52" s="366" t="s">
        <v>1392</v>
      </c>
      <c r="D52" s="369" t="s">
        <v>1023</v>
      </c>
      <c r="E52" s="107">
        <f>SUM(E15:E18,E20)</f>
        <v>121029</v>
      </c>
      <c r="F52" s="107">
        <f>SUM(E19)</f>
        <v>0</v>
      </c>
      <c r="G52" s="107"/>
      <c r="H52" s="107">
        <f>SUM(E52:G52)</f>
        <v>121029</v>
      </c>
    </row>
    <row r="53" spans="1:8" ht="17.25" customHeight="1">
      <c r="A53" s="106" t="s">
        <v>104</v>
      </c>
      <c r="B53" s="364"/>
      <c r="C53" s="367"/>
      <c r="D53" s="370"/>
      <c r="E53" s="110">
        <f>SUM(F15:F18,F20)</f>
        <v>136310.83000000002</v>
      </c>
      <c r="F53" s="110">
        <f>SUM(F19)</f>
        <v>0</v>
      </c>
      <c r="G53" s="110"/>
      <c r="H53" s="107">
        <f>SUM(E53:G53)</f>
        <v>136310.83000000002</v>
      </c>
    </row>
    <row r="54" spans="1:8" ht="17.25" customHeight="1">
      <c r="A54" s="106" t="s">
        <v>105</v>
      </c>
      <c r="B54" s="365"/>
      <c r="C54" s="368"/>
      <c r="D54" s="371"/>
      <c r="E54" s="110">
        <f>IF(E53=0,,E53/E52*100)</f>
        <v>112.62658536383843</v>
      </c>
      <c r="F54" s="110">
        <f>IF(F53=0,,F53/F52*100)</f>
        <v>0</v>
      </c>
      <c r="G54" s="110">
        <f>IF(G53=0,,G53/G52*100)</f>
        <v>0</v>
      </c>
      <c r="H54" s="110">
        <f>IF(H53=0,,H53/H52*100)</f>
        <v>112.62658536383843</v>
      </c>
    </row>
    <row r="55" spans="1:8" ht="17.25" customHeight="1">
      <c r="A55" s="106" t="s">
        <v>102</v>
      </c>
      <c r="B55" s="363" t="s">
        <v>1530</v>
      </c>
      <c r="C55" s="366" t="s">
        <v>1392</v>
      </c>
      <c r="D55" s="369" t="s">
        <v>1536</v>
      </c>
      <c r="E55" s="110">
        <f>SUM(E30)</f>
        <v>6500</v>
      </c>
      <c r="F55" s="110"/>
      <c r="G55" s="110"/>
      <c r="H55" s="110">
        <f>SUM(E55:G55)</f>
        <v>6500</v>
      </c>
    </row>
    <row r="56" spans="1:8" ht="17.25" customHeight="1">
      <c r="A56" s="106" t="s">
        <v>104</v>
      </c>
      <c r="B56" s="364"/>
      <c r="C56" s="367"/>
      <c r="D56" s="370"/>
      <c r="E56" s="110">
        <f>SUM(F30)</f>
        <v>0</v>
      </c>
      <c r="F56" s="110"/>
      <c r="G56" s="110"/>
      <c r="H56" s="110">
        <f>SUM(E56:G56)</f>
        <v>0</v>
      </c>
    </row>
    <row r="57" spans="1:8" ht="17.25" customHeight="1">
      <c r="A57" s="106" t="s">
        <v>105</v>
      </c>
      <c r="B57" s="365"/>
      <c r="C57" s="368"/>
      <c r="D57" s="371"/>
      <c r="E57" s="110">
        <f>IF(E56=0,,E56/E55*100)</f>
        <v>0</v>
      </c>
      <c r="F57" s="110">
        <f>IF(F56=0,,F56/F55*100)</f>
        <v>0</v>
      </c>
      <c r="G57" s="110">
        <f>IF(G56=0,,G56/G55*100)</f>
        <v>0</v>
      </c>
      <c r="H57" s="110">
        <f>IF(H56=0,,H56/H55*100)</f>
        <v>0</v>
      </c>
    </row>
    <row r="58" spans="1:8" ht="17.25" customHeight="1">
      <c r="A58" s="106" t="s">
        <v>102</v>
      </c>
      <c r="B58" s="363" t="s">
        <v>1532</v>
      </c>
      <c r="C58" s="366" t="s">
        <v>1392</v>
      </c>
      <c r="D58" s="369" t="s">
        <v>1028</v>
      </c>
      <c r="E58" s="110">
        <f>SUM(E40)</f>
        <v>0</v>
      </c>
      <c r="F58" s="110">
        <f>SUM(E41:E42)</f>
        <v>0</v>
      </c>
      <c r="G58" s="110"/>
      <c r="H58" s="110">
        <f>SUM(E58:G58)</f>
        <v>0</v>
      </c>
    </row>
    <row r="59" spans="1:8" ht="17.25" customHeight="1">
      <c r="A59" s="106" t="s">
        <v>104</v>
      </c>
      <c r="B59" s="364"/>
      <c r="C59" s="367"/>
      <c r="D59" s="370"/>
      <c r="E59" s="110">
        <f>SUM(F40)</f>
        <v>0</v>
      </c>
      <c r="F59" s="110">
        <f>SUM(F41:F42)</f>
        <v>0</v>
      </c>
      <c r="G59" s="110"/>
      <c r="H59" s="110">
        <f>SUM(E59:G59)</f>
        <v>0</v>
      </c>
    </row>
    <row r="60" spans="1:8" ht="17.25" customHeight="1">
      <c r="A60" s="106" t="s">
        <v>105</v>
      </c>
      <c r="B60" s="365"/>
      <c r="C60" s="368"/>
      <c r="D60" s="371"/>
      <c r="E60" s="110">
        <f>IF(E59=0,,E59/E58*100)</f>
        <v>0</v>
      </c>
      <c r="F60" s="110">
        <f>IF(F59=0,,F59/F58*100)</f>
        <v>0</v>
      </c>
      <c r="G60" s="110">
        <f>IF(G59=0,,G59/G58*100)</f>
        <v>0</v>
      </c>
      <c r="H60" s="110">
        <f>IF(H59=0,,H59/H58*100)</f>
        <v>0</v>
      </c>
    </row>
    <row r="61" spans="1:8" ht="17.25" customHeight="1">
      <c r="A61" s="111" t="s">
        <v>102</v>
      </c>
      <c r="B61" s="112"/>
      <c r="C61" s="111"/>
      <c r="D61" s="48" t="s">
        <v>837</v>
      </c>
      <c r="E61" s="113">
        <f aca="true" t="shared" si="1" ref="E61:G62">SUM(E58,E55,E52)</f>
        <v>127529</v>
      </c>
      <c r="F61" s="113">
        <f t="shared" si="1"/>
        <v>0</v>
      </c>
      <c r="G61" s="113">
        <f t="shared" si="1"/>
        <v>0</v>
      </c>
      <c r="H61" s="113">
        <f>SUM(E61:G61)</f>
        <v>127529</v>
      </c>
    </row>
    <row r="62" spans="1:8" ht="17.25" customHeight="1">
      <c r="A62" s="111" t="s">
        <v>104</v>
      </c>
      <c r="B62" s="112"/>
      <c r="C62" s="111"/>
      <c r="D62" s="48" t="s">
        <v>838</v>
      </c>
      <c r="E62" s="113">
        <f t="shared" si="1"/>
        <v>136310.83000000002</v>
      </c>
      <c r="F62" s="113">
        <f t="shared" si="1"/>
        <v>0</v>
      </c>
      <c r="G62" s="113">
        <f t="shared" si="1"/>
        <v>0</v>
      </c>
      <c r="H62" s="113">
        <f>SUM(E62:G62)</f>
        <v>136310.83000000002</v>
      </c>
    </row>
    <row r="63" spans="1:8" ht="17.25" customHeight="1">
      <c r="A63" s="111" t="s">
        <v>105</v>
      </c>
      <c r="B63" s="112"/>
      <c r="C63" s="111"/>
      <c r="D63" s="48" t="s">
        <v>106</v>
      </c>
      <c r="E63" s="113">
        <f>IF(E62=0,,E62/E61*100)</f>
        <v>106.88614354382142</v>
      </c>
      <c r="F63" s="113">
        <f>IF(F62=0,,F62/F61*100)</f>
        <v>0</v>
      </c>
      <c r="G63" s="113">
        <f>IF(G62=0,,G62/G61*100)</f>
        <v>0</v>
      </c>
      <c r="H63" s="113">
        <f>IF(H62=0,,H62/H61*100)</f>
        <v>106.88614354382142</v>
      </c>
    </row>
    <row r="64" spans="1:7" ht="8.25">
      <c r="A64" s="115"/>
      <c r="B64" s="52"/>
      <c r="C64" s="51"/>
      <c r="D64" s="115"/>
      <c r="E64" s="115"/>
      <c r="F64" s="115"/>
      <c r="G64" s="116"/>
    </row>
    <row r="65" spans="1:7" ht="8.25">
      <c r="A65" s="115" t="s">
        <v>102</v>
      </c>
      <c r="B65" s="52" t="s">
        <v>837</v>
      </c>
      <c r="C65" s="51"/>
      <c r="D65" s="115"/>
      <c r="E65" s="115"/>
      <c r="F65" s="115"/>
      <c r="G65" s="116"/>
    </row>
    <row r="66" spans="1:7" ht="8.25">
      <c r="A66" s="115" t="s">
        <v>104</v>
      </c>
      <c r="B66" s="52" t="s">
        <v>838</v>
      </c>
      <c r="C66" s="51"/>
      <c r="D66" s="115"/>
      <c r="E66" s="115"/>
      <c r="F66" s="115"/>
      <c r="G66" s="116"/>
    </row>
    <row r="67" spans="1:7" ht="8.25">
      <c r="A67" s="115" t="s">
        <v>105</v>
      </c>
      <c r="B67" s="52" t="s">
        <v>106</v>
      </c>
      <c r="C67" s="51"/>
      <c r="D67" s="115"/>
      <c r="E67" s="115"/>
      <c r="F67" s="115"/>
      <c r="G67" s="116"/>
    </row>
    <row r="68" spans="1:7" ht="8.25">
      <c r="A68" s="115"/>
      <c r="B68" s="52"/>
      <c r="C68" s="51"/>
      <c r="D68" s="115"/>
      <c r="E68" s="115"/>
      <c r="F68" s="115"/>
      <c r="G68" s="116"/>
    </row>
    <row r="69" spans="1:7" ht="8.25">
      <c r="A69" s="333" t="s">
        <v>1376</v>
      </c>
      <c r="B69" s="333"/>
      <c r="C69" s="333"/>
      <c r="D69" s="333"/>
      <c r="E69" s="333"/>
      <c r="F69" s="333"/>
      <c r="G69" s="333"/>
    </row>
    <row r="70" spans="1:8" ht="8.25">
      <c r="A70" s="335" t="s">
        <v>1272</v>
      </c>
      <c r="B70" s="336"/>
      <c r="C70" s="336"/>
      <c r="D70" s="336"/>
      <c r="E70" s="336"/>
      <c r="F70" s="336"/>
      <c r="G70" s="336"/>
      <c r="H70" s="382"/>
    </row>
    <row r="71" spans="1:8" ht="8.25">
      <c r="A71" s="336"/>
      <c r="B71" s="336"/>
      <c r="C71" s="336"/>
      <c r="D71" s="336"/>
      <c r="E71" s="336"/>
      <c r="F71" s="336"/>
      <c r="G71" s="336"/>
      <c r="H71" s="382"/>
    </row>
    <row r="72" spans="1:8" ht="8.25">
      <c r="A72" s="336"/>
      <c r="B72" s="336"/>
      <c r="C72" s="336"/>
      <c r="D72" s="336"/>
      <c r="E72" s="336"/>
      <c r="F72" s="336"/>
      <c r="G72" s="336"/>
      <c r="H72" s="382"/>
    </row>
    <row r="73" spans="1:8" ht="12" customHeight="1">
      <c r="A73" s="336"/>
      <c r="B73" s="336"/>
      <c r="C73" s="336"/>
      <c r="D73" s="336"/>
      <c r="E73" s="336"/>
      <c r="F73" s="336"/>
      <c r="G73" s="336"/>
      <c r="H73" s="382"/>
    </row>
    <row r="76" spans="1:5" ht="8.25">
      <c r="A76" s="362" t="s">
        <v>1392</v>
      </c>
      <c r="B76" s="362"/>
      <c r="C76" s="362" t="s">
        <v>1029</v>
      </c>
      <c r="D76" s="362"/>
      <c r="E76" s="362"/>
    </row>
    <row r="77" spans="1:5" ht="8.25">
      <c r="A77" s="117" t="s">
        <v>107</v>
      </c>
      <c r="B77" s="117"/>
      <c r="C77" s="362" t="s">
        <v>1030</v>
      </c>
      <c r="D77" s="362"/>
      <c r="E77" s="362"/>
    </row>
    <row r="78" spans="1:5" ht="8.25">
      <c r="A78" s="362" t="s">
        <v>108</v>
      </c>
      <c r="B78" s="362"/>
      <c r="C78" s="362" t="s">
        <v>965</v>
      </c>
      <c r="D78" s="362"/>
      <c r="E78" s="362"/>
    </row>
    <row r="79" spans="1:5" ht="8.25">
      <c r="A79" s="117" t="s">
        <v>109</v>
      </c>
      <c r="B79" s="117" t="s">
        <v>110</v>
      </c>
      <c r="C79" s="362" t="s">
        <v>1538</v>
      </c>
      <c r="D79" s="362"/>
      <c r="E79" s="362"/>
    </row>
    <row r="80" spans="1:8" ht="8.25">
      <c r="A80" s="375" t="s">
        <v>111</v>
      </c>
      <c r="B80" s="375"/>
      <c r="C80" s="375"/>
      <c r="D80" s="378" t="s">
        <v>839</v>
      </c>
      <c r="E80" s="378"/>
      <c r="F80" s="378"/>
      <c r="G80" s="378"/>
      <c r="H80" s="378"/>
    </row>
    <row r="81" spans="1:8" ht="8.25">
      <c r="A81" s="362" t="s">
        <v>112</v>
      </c>
      <c r="B81" s="362"/>
      <c r="C81" s="362"/>
      <c r="D81" s="376">
        <v>170</v>
      </c>
      <c r="E81" s="379"/>
      <c r="F81" s="379"/>
      <c r="G81" s="379"/>
      <c r="H81" s="379"/>
    </row>
    <row r="82" spans="1:8" ht="8.25">
      <c r="A82" s="362" t="s">
        <v>113</v>
      </c>
      <c r="B82" s="362"/>
      <c r="C82" s="362"/>
      <c r="D82" s="376">
        <v>195</v>
      </c>
      <c r="E82" s="379"/>
      <c r="F82" s="379"/>
      <c r="G82" s="379"/>
      <c r="H82" s="379"/>
    </row>
    <row r="83" spans="1:8" ht="8.25">
      <c r="A83" s="362" t="s">
        <v>1380</v>
      </c>
      <c r="B83" s="362"/>
      <c r="C83" s="362"/>
      <c r="D83" s="377">
        <f>IF(D81=0,,D82/D81*100)</f>
        <v>114.70588235294117</v>
      </c>
      <c r="E83" s="381"/>
      <c r="F83" s="381"/>
      <c r="G83" s="381"/>
      <c r="H83" s="381"/>
    </row>
    <row r="84" spans="1:5" ht="8.25">
      <c r="A84" s="121"/>
      <c r="B84" s="121"/>
      <c r="C84" s="121"/>
      <c r="D84" s="121"/>
      <c r="E84" s="121"/>
    </row>
    <row r="85" spans="1:5" ht="8.25">
      <c r="A85" s="117" t="s">
        <v>109</v>
      </c>
      <c r="B85" s="117" t="s">
        <v>110</v>
      </c>
      <c r="C85" s="362" t="s">
        <v>1539</v>
      </c>
      <c r="D85" s="362"/>
      <c r="E85" s="362"/>
    </row>
    <row r="86" spans="1:8" ht="8.25">
      <c r="A86" s="362" t="s">
        <v>112</v>
      </c>
      <c r="B86" s="362"/>
      <c r="C86" s="362"/>
      <c r="D86" s="376">
        <v>200</v>
      </c>
      <c r="E86" s="379"/>
      <c r="F86" s="379"/>
      <c r="G86" s="379"/>
      <c r="H86" s="379"/>
    </row>
    <row r="87" spans="1:8" ht="8.25">
      <c r="A87" s="362" t="s">
        <v>113</v>
      </c>
      <c r="B87" s="362"/>
      <c r="C87" s="362"/>
      <c r="D87" s="376">
        <v>196</v>
      </c>
      <c r="E87" s="379"/>
      <c r="F87" s="379"/>
      <c r="G87" s="379"/>
      <c r="H87" s="379"/>
    </row>
    <row r="88" spans="1:8" ht="8.25">
      <c r="A88" s="362" t="s">
        <v>1380</v>
      </c>
      <c r="B88" s="362"/>
      <c r="C88" s="362"/>
      <c r="D88" s="377">
        <f>IF(D86=0,,D87/D86*100)</f>
        <v>98</v>
      </c>
      <c r="E88" s="381"/>
      <c r="F88" s="381"/>
      <c r="G88" s="381"/>
      <c r="H88" s="381"/>
    </row>
    <row r="89" spans="1:5" ht="8.25">
      <c r="A89" s="121"/>
      <c r="B89" s="121"/>
      <c r="C89" s="121"/>
      <c r="D89" s="121"/>
      <c r="E89" s="121"/>
    </row>
    <row r="90" spans="1:5" ht="8.25">
      <c r="A90" s="117" t="s">
        <v>109</v>
      </c>
      <c r="B90" s="117" t="s">
        <v>110</v>
      </c>
      <c r="C90" s="362" t="s">
        <v>1540</v>
      </c>
      <c r="D90" s="362"/>
      <c r="E90" s="362"/>
    </row>
    <row r="91" spans="1:8" ht="8.25">
      <c r="A91" s="362" t="s">
        <v>112</v>
      </c>
      <c r="B91" s="362"/>
      <c r="C91" s="362"/>
      <c r="D91" s="376">
        <v>160</v>
      </c>
      <c r="E91" s="379"/>
      <c r="F91" s="379"/>
      <c r="G91" s="379"/>
      <c r="H91" s="379"/>
    </row>
    <row r="92" spans="1:8" ht="8.25">
      <c r="A92" s="362" t="s">
        <v>113</v>
      </c>
      <c r="B92" s="362"/>
      <c r="C92" s="362"/>
      <c r="D92" s="376">
        <v>175</v>
      </c>
      <c r="E92" s="379"/>
      <c r="F92" s="379"/>
      <c r="G92" s="379"/>
      <c r="H92" s="379"/>
    </row>
    <row r="93" spans="1:8" ht="8.25">
      <c r="A93" s="362" t="s">
        <v>1380</v>
      </c>
      <c r="B93" s="362"/>
      <c r="C93" s="362"/>
      <c r="D93" s="377">
        <f>IF(D91=0,,D92/D91*100)</f>
        <v>109.375</v>
      </c>
      <c r="E93" s="381"/>
      <c r="F93" s="381"/>
      <c r="G93" s="381"/>
      <c r="H93" s="381"/>
    </row>
    <row r="95" spans="1:7" ht="8.25">
      <c r="A95" s="333" t="s">
        <v>1376</v>
      </c>
      <c r="B95" s="333"/>
      <c r="C95" s="333"/>
      <c r="D95" s="333"/>
      <c r="E95" s="333"/>
      <c r="F95" s="333"/>
      <c r="G95" s="333"/>
    </row>
    <row r="96" spans="1:8" ht="8.25" customHeight="1">
      <c r="A96" s="335" t="s">
        <v>1273</v>
      </c>
      <c r="B96" s="336"/>
      <c r="C96" s="336"/>
      <c r="D96" s="336"/>
      <c r="E96" s="336"/>
      <c r="F96" s="336"/>
      <c r="G96" s="336"/>
      <c r="H96" s="382"/>
    </row>
    <row r="97" spans="1:8" ht="15" customHeight="1">
      <c r="A97" s="336"/>
      <c r="B97" s="336"/>
      <c r="C97" s="336"/>
      <c r="D97" s="336"/>
      <c r="E97" s="336"/>
      <c r="F97" s="336"/>
      <c r="G97" s="336"/>
      <c r="H97" s="382"/>
    </row>
    <row r="98" spans="1:8" ht="8.25" customHeight="1">
      <c r="A98" s="336"/>
      <c r="B98" s="336"/>
      <c r="C98" s="336"/>
      <c r="D98" s="336"/>
      <c r="E98" s="336"/>
      <c r="F98" s="336"/>
      <c r="G98" s="336"/>
      <c r="H98" s="382"/>
    </row>
    <row r="99" spans="1:8" ht="8.25" customHeight="1">
      <c r="A99" s="336"/>
      <c r="B99" s="336"/>
      <c r="C99" s="336"/>
      <c r="D99" s="336"/>
      <c r="E99" s="336"/>
      <c r="F99" s="336"/>
      <c r="G99" s="336"/>
      <c r="H99" s="382"/>
    </row>
    <row r="101" spans="1:5" ht="8.25">
      <c r="A101" s="362" t="s">
        <v>1392</v>
      </c>
      <c r="B101" s="362"/>
      <c r="C101" s="362" t="s">
        <v>1536</v>
      </c>
      <c r="D101" s="362"/>
      <c r="E101" s="362"/>
    </row>
    <row r="102" spans="1:5" ht="8.25">
      <c r="A102" s="117" t="s">
        <v>107</v>
      </c>
      <c r="B102" s="117"/>
      <c r="C102" s="362" t="s">
        <v>1541</v>
      </c>
      <c r="D102" s="362"/>
      <c r="E102" s="362"/>
    </row>
    <row r="103" spans="1:5" ht="8.25">
      <c r="A103" s="362" t="s">
        <v>108</v>
      </c>
      <c r="B103" s="362"/>
      <c r="C103" s="362" t="s">
        <v>965</v>
      </c>
      <c r="D103" s="362"/>
      <c r="E103" s="362"/>
    </row>
    <row r="104" spans="1:5" ht="8.25">
      <c r="A104" s="117" t="s">
        <v>109</v>
      </c>
      <c r="B104" s="117" t="s">
        <v>110</v>
      </c>
      <c r="C104" s="362" t="s">
        <v>1542</v>
      </c>
      <c r="D104" s="362"/>
      <c r="E104" s="362"/>
    </row>
    <row r="105" spans="1:8" ht="8.25">
      <c r="A105" s="375" t="s">
        <v>111</v>
      </c>
      <c r="B105" s="375"/>
      <c r="C105" s="375"/>
      <c r="D105" s="378" t="s">
        <v>839</v>
      </c>
      <c r="E105" s="378"/>
      <c r="F105" s="378"/>
      <c r="G105" s="378"/>
      <c r="H105" s="378"/>
    </row>
    <row r="106" spans="1:8" ht="8.25">
      <c r="A106" s="362" t="s">
        <v>112</v>
      </c>
      <c r="B106" s="362"/>
      <c r="C106" s="362"/>
      <c r="D106" s="376">
        <v>20</v>
      </c>
      <c r="E106" s="379"/>
      <c r="F106" s="379"/>
      <c r="G106" s="379"/>
      <c r="H106" s="379"/>
    </row>
    <row r="107" spans="1:8" ht="8.25">
      <c r="A107" s="362" t="s">
        <v>113</v>
      </c>
      <c r="B107" s="362"/>
      <c r="C107" s="362"/>
      <c r="D107" s="376">
        <v>25</v>
      </c>
      <c r="E107" s="379"/>
      <c r="F107" s="379"/>
      <c r="G107" s="379"/>
      <c r="H107" s="379"/>
    </row>
    <row r="108" spans="1:8" ht="8.25">
      <c r="A108" s="362" t="s">
        <v>1380</v>
      </c>
      <c r="B108" s="362"/>
      <c r="C108" s="362"/>
      <c r="D108" s="377">
        <f>IF(D106=0,,D107/D106*100)</f>
        <v>125</v>
      </c>
      <c r="E108" s="381"/>
      <c r="F108" s="381"/>
      <c r="G108" s="381"/>
      <c r="H108" s="381"/>
    </row>
    <row r="109" spans="1:5" ht="8.25">
      <c r="A109" s="121"/>
      <c r="B109" s="121"/>
      <c r="C109" s="121"/>
      <c r="D109" s="121"/>
      <c r="E109" s="121"/>
    </row>
    <row r="110" spans="1:5" ht="8.25">
      <c r="A110" s="117" t="s">
        <v>109</v>
      </c>
      <c r="B110" s="117" t="s">
        <v>110</v>
      </c>
      <c r="C110" s="362" t="s">
        <v>1539</v>
      </c>
      <c r="D110" s="362"/>
      <c r="E110" s="362"/>
    </row>
    <row r="111" spans="1:8" ht="8.25">
      <c r="A111" s="362" t="s">
        <v>117</v>
      </c>
      <c r="B111" s="362"/>
      <c r="C111" s="362"/>
      <c r="D111" s="376">
        <v>570</v>
      </c>
      <c r="E111" s="379"/>
      <c r="F111" s="379"/>
      <c r="G111" s="379"/>
      <c r="H111" s="379"/>
    </row>
    <row r="112" spans="1:8" ht="8.25">
      <c r="A112" s="362" t="s">
        <v>113</v>
      </c>
      <c r="B112" s="362"/>
      <c r="C112" s="362"/>
      <c r="D112" s="376">
        <v>600</v>
      </c>
      <c r="E112" s="379"/>
      <c r="F112" s="379"/>
      <c r="G112" s="379"/>
      <c r="H112" s="379"/>
    </row>
    <row r="113" spans="1:8" ht="8.25">
      <c r="A113" s="362" t="s">
        <v>1380</v>
      </c>
      <c r="B113" s="362"/>
      <c r="C113" s="362"/>
      <c r="D113" s="377">
        <f>IF(D111=0,,D112/D111*100)</f>
        <v>105.26315789473684</v>
      </c>
      <c r="E113" s="381"/>
      <c r="F113" s="381"/>
      <c r="G113" s="381"/>
      <c r="H113" s="381"/>
    </row>
    <row r="114" spans="1:8" ht="8.25">
      <c r="A114" s="362"/>
      <c r="B114" s="362"/>
      <c r="C114" s="362"/>
      <c r="D114" s="376"/>
      <c r="E114" s="379"/>
      <c r="F114" s="379"/>
      <c r="G114" s="379"/>
      <c r="H114" s="379"/>
    </row>
    <row r="115" spans="4:5" ht="8.25">
      <c r="D115" s="121"/>
      <c r="E115" s="121"/>
    </row>
    <row r="116" spans="1:7" ht="8.25">
      <c r="A116" s="333" t="s">
        <v>1376</v>
      </c>
      <c r="B116" s="333"/>
      <c r="C116" s="333"/>
      <c r="D116" s="333"/>
      <c r="E116" s="333"/>
      <c r="F116" s="333"/>
      <c r="G116" s="333"/>
    </row>
    <row r="117" spans="1:8" ht="8.25" customHeight="1">
      <c r="A117" s="335" t="s">
        <v>1274</v>
      </c>
      <c r="B117" s="336"/>
      <c r="C117" s="336"/>
      <c r="D117" s="336"/>
      <c r="E117" s="336"/>
      <c r="F117" s="336"/>
      <c r="G117" s="336"/>
      <c r="H117" s="382"/>
    </row>
    <row r="118" spans="1:8" ht="17.25" customHeight="1">
      <c r="A118" s="336"/>
      <c r="B118" s="336"/>
      <c r="C118" s="336"/>
      <c r="D118" s="336"/>
      <c r="E118" s="336"/>
      <c r="F118" s="336"/>
      <c r="G118" s="336"/>
      <c r="H118" s="382"/>
    </row>
    <row r="119" spans="1:8" ht="8.25" customHeight="1">
      <c r="A119" s="336"/>
      <c r="B119" s="336"/>
      <c r="C119" s="336"/>
      <c r="D119" s="336"/>
      <c r="E119" s="336"/>
      <c r="F119" s="336"/>
      <c r="G119" s="336"/>
      <c r="H119" s="382"/>
    </row>
    <row r="120" spans="1:8" ht="8.25" customHeight="1">
      <c r="A120" s="336"/>
      <c r="B120" s="336"/>
      <c r="C120" s="336"/>
      <c r="D120" s="336"/>
      <c r="E120" s="336"/>
      <c r="F120" s="336"/>
      <c r="G120" s="336"/>
      <c r="H120" s="382"/>
    </row>
    <row r="122" spans="1:6" ht="8.25">
      <c r="A122" s="392" t="s">
        <v>1392</v>
      </c>
      <c r="B122" s="392"/>
      <c r="C122" s="392" t="s">
        <v>1028</v>
      </c>
      <c r="D122" s="392"/>
      <c r="E122" s="392"/>
      <c r="F122" s="392"/>
    </row>
    <row r="123" spans="1:6" ht="8.25">
      <c r="A123" s="55" t="s">
        <v>107</v>
      </c>
      <c r="B123" s="55"/>
      <c r="C123" s="392" t="s">
        <v>618</v>
      </c>
      <c r="D123" s="392"/>
      <c r="E123" s="392"/>
      <c r="F123" s="392"/>
    </row>
    <row r="124" spans="1:6" ht="8.25">
      <c r="A124" s="392" t="s">
        <v>108</v>
      </c>
      <c r="B124" s="392"/>
      <c r="C124" s="392" t="s">
        <v>965</v>
      </c>
      <c r="D124" s="392"/>
      <c r="E124" s="392"/>
      <c r="F124" s="392"/>
    </row>
    <row r="125" spans="1:6" ht="8.25">
      <c r="A125" s="55" t="s">
        <v>109</v>
      </c>
      <c r="B125" s="57" t="s">
        <v>110</v>
      </c>
      <c r="C125" s="392" t="s">
        <v>1031</v>
      </c>
      <c r="D125" s="392"/>
      <c r="E125" s="392"/>
      <c r="F125" s="392"/>
    </row>
    <row r="126" spans="1:8" ht="8.25" customHeight="1">
      <c r="A126" s="393" t="s">
        <v>111</v>
      </c>
      <c r="B126" s="393"/>
      <c r="C126" s="394" t="s">
        <v>839</v>
      </c>
      <c r="D126" s="394"/>
      <c r="E126" s="395"/>
      <c r="F126" s="395"/>
      <c r="G126" s="395"/>
      <c r="H126" s="395"/>
    </row>
    <row r="127" spans="1:8" ht="9.75" customHeight="1">
      <c r="A127" s="392" t="s">
        <v>112</v>
      </c>
      <c r="B127" s="392"/>
      <c r="C127" s="396">
        <v>0</v>
      </c>
      <c r="D127" s="396"/>
      <c r="E127" s="395"/>
      <c r="F127" s="395"/>
      <c r="G127" s="395"/>
      <c r="H127" s="395"/>
    </row>
    <row r="128" spans="1:8" ht="9.75" customHeight="1">
      <c r="A128" s="392" t="s">
        <v>113</v>
      </c>
      <c r="B128" s="392"/>
      <c r="C128" s="396">
        <v>0</v>
      </c>
      <c r="D128" s="396"/>
      <c r="E128" s="395"/>
      <c r="F128" s="395"/>
      <c r="G128" s="395"/>
      <c r="H128" s="395"/>
    </row>
    <row r="129" spans="1:8" ht="9.75" customHeight="1">
      <c r="A129" s="392" t="s">
        <v>1380</v>
      </c>
      <c r="B129" s="392"/>
      <c r="C129" s="396">
        <v>0</v>
      </c>
      <c r="D129" s="396"/>
      <c r="E129" s="395"/>
      <c r="F129" s="395"/>
      <c r="G129" s="395"/>
      <c r="H129" s="395"/>
    </row>
    <row r="131" spans="1:7" ht="8.25">
      <c r="A131" s="333" t="s">
        <v>1376</v>
      </c>
      <c r="B131" s="333"/>
      <c r="C131" s="333"/>
      <c r="D131" s="333"/>
      <c r="E131" s="333"/>
      <c r="F131" s="333"/>
      <c r="G131" s="333"/>
    </row>
    <row r="132" spans="1:8" ht="8.25">
      <c r="A132" s="335" t="s">
        <v>1275</v>
      </c>
      <c r="B132" s="336"/>
      <c r="C132" s="336"/>
      <c r="D132" s="336"/>
      <c r="E132" s="336"/>
      <c r="F132" s="336"/>
      <c r="G132" s="336"/>
      <c r="H132" s="382"/>
    </row>
    <row r="133" spans="1:8" ht="8.25">
      <c r="A133" s="336"/>
      <c r="B133" s="336"/>
      <c r="C133" s="336"/>
      <c r="D133" s="336"/>
      <c r="E133" s="336"/>
      <c r="F133" s="336"/>
      <c r="G133" s="336"/>
      <c r="H133" s="382"/>
    </row>
    <row r="134" spans="1:8" ht="8.25">
      <c r="A134" s="336"/>
      <c r="B134" s="336"/>
      <c r="C134" s="336"/>
      <c r="D134" s="336"/>
      <c r="E134" s="336"/>
      <c r="F134" s="336"/>
      <c r="G134" s="336"/>
      <c r="H134" s="382"/>
    </row>
    <row r="135" spans="1:8" ht="8.25">
      <c r="A135" s="336"/>
      <c r="B135" s="336"/>
      <c r="C135" s="336"/>
      <c r="D135" s="336"/>
      <c r="E135" s="336"/>
      <c r="F135" s="336"/>
      <c r="G135" s="336"/>
      <c r="H135" s="382"/>
    </row>
  </sheetData>
  <mergeCells count="91">
    <mergeCell ref="A131:G131"/>
    <mergeCell ref="A132:H135"/>
    <mergeCell ref="A129:B129"/>
    <mergeCell ref="C129:H129"/>
    <mergeCell ref="A127:B127"/>
    <mergeCell ref="A128:B128"/>
    <mergeCell ref="C127:H127"/>
    <mergeCell ref="C128:H128"/>
    <mergeCell ref="C125:F125"/>
    <mergeCell ref="A126:B126"/>
    <mergeCell ref="C126:H126"/>
    <mergeCell ref="A122:B122"/>
    <mergeCell ref="C122:F122"/>
    <mergeCell ref="C123:F123"/>
    <mergeCell ref="A124:B124"/>
    <mergeCell ref="C124:F124"/>
    <mergeCell ref="A117:H120"/>
    <mergeCell ref="D112:H112"/>
    <mergeCell ref="D113:H113"/>
    <mergeCell ref="D114:H114"/>
    <mergeCell ref="A116:G116"/>
    <mergeCell ref="A112:C112"/>
    <mergeCell ref="A113:C113"/>
    <mergeCell ref="A114:C114"/>
    <mergeCell ref="D111:H111"/>
    <mergeCell ref="C110:E110"/>
    <mergeCell ref="A111:C111"/>
    <mergeCell ref="D105:H105"/>
    <mergeCell ref="D106:H106"/>
    <mergeCell ref="D107:H107"/>
    <mergeCell ref="D108:H108"/>
    <mergeCell ref="A105:C105"/>
    <mergeCell ref="A106:C106"/>
    <mergeCell ref="A107:C107"/>
    <mergeCell ref="A108:C108"/>
    <mergeCell ref="C102:E102"/>
    <mergeCell ref="A103:B103"/>
    <mergeCell ref="C103:E103"/>
    <mergeCell ref="C104:E104"/>
    <mergeCell ref="A101:B101"/>
    <mergeCell ref="C101:E101"/>
    <mergeCell ref="A95:G95"/>
    <mergeCell ref="A96:H99"/>
    <mergeCell ref="A92:C92"/>
    <mergeCell ref="A93:C93"/>
    <mergeCell ref="D80:H80"/>
    <mergeCell ref="D81:H81"/>
    <mergeCell ref="D82:H82"/>
    <mergeCell ref="D83:H83"/>
    <mergeCell ref="D91:H91"/>
    <mergeCell ref="D92:H92"/>
    <mergeCell ref="D93:H93"/>
    <mergeCell ref="A88:C88"/>
    <mergeCell ref="C90:E90"/>
    <mergeCell ref="D88:H88"/>
    <mergeCell ref="A91:C91"/>
    <mergeCell ref="A86:C86"/>
    <mergeCell ref="A87:C87"/>
    <mergeCell ref="D86:H86"/>
    <mergeCell ref="D87:H87"/>
    <mergeCell ref="A81:C81"/>
    <mergeCell ref="A82:C82"/>
    <mergeCell ref="A83:C83"/>
    <mergeCell ref="C85:E85"/>
    <mergeCell ref="A78:B78"/>
    <mergeCell ref="C78:E78"/>
    <mergeCell ref="C79:E79"/>
    <mergeCell ref="A80:C80"/>
    <mergeCell ref="A70:H73"/>
    <mergeCell ref="A76:B76"/>
    <mergeCell ref="C76:E76"/>
    <mergeCell ref="C77:E77"/>
    <mergeCell ref="B58:B60"/>
    <mergeCell ref="C58:C60"/>
    <mergeCell ref="D58:D60"/>
    <mergeCell ref="A69:G69"/>
    <mergeCell ref="B55:B57"/>
    <mergeCell ref="C55:C57"/>
    <mergeCell ref="D55:D57"/>
    <mergeCell ref="A46:H47"/>
    <mergeCell ref="A50:D50"/>
    <mergeCell ref="E50:H50"/>
    <mergeCell ref="B52:B54"/>
    <mergeCell ref="C52:C54"/>
    <mergeCell ref="D52:D54"/>
    <mergeCell ref="A33:H33"/>
    <mergeCell ref="A34:H35"/>
    <mergeCell ref="A45:H45"/>
    <mergeCell ref="A5:C8"/>
    <mergeCell ref="A23:H23"/>
    <mergeCell ref="A24:H25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97"/>
  <sheetViews>
    <sheetView workbookViewId="0" topLeftCell="A1">
      <selection activeCell="K11" sqref="K11"/>
    </sheetView>
  </sheetViews>
  <sheetFormatPr defaultColWidth="9.140625" defaultRowHeight="12.75"/>
  <cols>
    <col min="1" max="2" width="7.00390625" style="81" customWidth="1"/>
    <col min="3" max="3" width="10.28125" style="81" customWidth="1"/>
    <col min="4" max="4" width="17.7109375" style="81" customWidth="1"/>
    <col min="5" max="7" width="10.140625" style="81" customWidth="1"/>
    <col min="8" max="16384" width="9.140625" style="81" customWidth="1"/>
  </cols>
  <sheetData>
    <row r="2" ht="11.25">
      <c r="A2" s="122" t="s">
        <v>1544</v>
      </c>
    </row>
    <row r="4" spans="1:7" ht="17.2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7.25" customHeight="1">
      <c r="A5" s="351" t="s">
        <v>1543</v>
      </c>
      <c r="B5" s="352"/>
      <c r="C5" s="353"/>
      <c r="D5" s="48" t="s">
        <v>1381</v>
      </c>
      <c r="E5" s="222">
        <f>SUM(E6:E8)</f>
        <v>0</v>
      </c>
      <c r="F5" s="222">
        <f>SUM(F6:F8)</f>
        <v>0</v>
      </c>
      <c r="G5" s="223">
        <f>SUM(H46)</f>
        <v>0</v>
      </c>
    </row>
    <row r="6" spans="1:7" ht="17.25" customHeight="1">
      <c r="A6" s="354"/>
      <c r="B6" s="355"/>
      <c r="C6" s="356"/>
      <c r="D6" s="69" t="s">
        <v>98</v>
      </c>
      <c r="E6" s="87">
        <f>SUM(E44)</f>
        <v>0</v>
      </c>
      <c r="F6" s="87">
        <f>SUM(E45)</f>
        <v>0</v>
      </c>
      <c r="G6" s="88">
        <f>SUM(E46)</f>
        <v>0</v>
      </c>
    </row>
    <row r="7" spans="1:7" ht="17.25" customHeight="1">
      <c r="A7" s="354"/>
      <c r="B7" s="355"/>
      <c r="C7" s="356"/>
      <c r="D7" s="69" t="s">
        <v>99</v>
      </c>
      <c r="E7" s="87">
        <f>SUM(F44)</f>
        <v>0</v>
      </c>
      <c r="F7" s="87">
        <f>SUM(F45)</f>
        <v>0</v>
      </c>
      <c r="G7" s="88">
        <f>SUM(F46)</f>
        <v>0</v>
      </c>
    </row>
    <row r="8" spans="1:7" ht="17.25" customHeight="1">
      <c r="A8" s="357"/>
      <c r="B8" s="358"/>
      <c r="C8" s="359"/>
      <c r="D8" s="69" t="s">
        <v>1384</v>
      </c>
      <c r="E8" s="87">
        <f>SUM(G44)</f>
        <v>0</v>
      </c>
      <c r="F8" s="87">
        <f>SUM(G45)</f>
        <v>0</v>
      </c>
      <c r="G8" s="88">
        <f>SUM(G46)</f>
        <v>0</v>
      </c>
    </row>
    <row r="9" ht="17.25" customHeight="1"/>
    <row r="10" ht="17.25" customHeight="1"/>
    <row r="11" spans="1:8" ht="17.25" customHeight="1">
      <c r="A11" s="89" t="s">
        <v>1545</v>
      </c>
      <c r="B11" s="90"/>
      <c r="C11" s="91"/>
      <c r="D11" s="92"/>
      <c r="E11" s="93">
        <f>SUM(E17,E29)</f>
        <v>0</v>
      </c>
      <c r="F11" s="93">
        <f>SUM(F17,F29)</f>
        <v>0</v>
      </c>
      <c r="G11" s="93">
        <f>SUM(G17,G29)</f>
        <v>0</v>
      </c>
      <c r="H11" s="93">
        <f>SUM(H17,H29)</f>
        <v>0</v>
      </c>
    </row>
    <row r="12" spans="1:8" ht="17.25" customHeight="1">
      <c r="A12" s="40"/>
      <c r="B12" s="41" t="s">
        <v>1546</v>
      </c>
      <c r="C12" s="42" t="s">
        <v>1392</v>
      </c>
      <c r="D12" s="94" t="s">
        <v>1547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17.25" customHeight="1">
      <c r="A13" s="95" t="s">
        <v>1385</v>
      </c>
      <c r="B13" s="96" t="s">
        <v>1386</v>
      </c>
      <c r="C13" s="97" t="s">
        <v>1387</v>
      </c>
      <c r="D13" s="98" t="s">
        <v>1365</v>
      </c>
      <c r="E13" s="99"/>
      <c r="F13" s="99"/>
      <c r="G13" s="99"/>
      <c r="H13" s="99"/>
    </row>
    <row r="14" spans="1:8" ht="17.25" customHeight="1">
      <c r="A14" s="37" t="s">
        <v>1388</v>
      </c>
      <c r="B14" s="37" t="s">
        <v>1389</v>
      </c>
      <c r="C14" s="14" t="s">
        <v>1390</v>
      </c>
      <c r="D14" s="38" t="s">
        <v>1391</v>
      </c>
      <c r="E14" s="100">
        <f>SUM(E15:E16)</f>
        <v>0</v>
      </c>
      <c r="F14" s="100">
        <f>SUM(F15:F16)</f>
        <v>0</v>
      </c>
      <c r="G14" s="100">
        <f>SUM(G15:G16)</f>
        <v>0</v>
      </c>
      <c r="H14" s="100">
        <f>IF(E14=0,,F14/E14*100)</f>
        <v>0</v>
      </c>
    </row>
    <row r="15" spans="1:8" ht="17.25" customHeight="1">
      <c r="A15" s="32">
        <v>713</v>
      </c>
      <c r="B15" s="21" t="s">
        <v>1548</v>
      </c>
      <c r="C15" s="20" t="s">
        <v>416</v>
      </c>
      <c r="D15" s="33" t="s">
        <v>1032</v>
      </c>
      <c r="E15" s="45">
        <v>0</v>
      </c>
      <c r="F15" s="45">
        <v>0</v>
      </c>
      <c r="G15" s="45">
        <v>0</v>
      </c>
      <c r="H15" s="102">
        <f>IF(E15=0,,F15/E15*100)</f>
        <v>0</v>
      </c>
    </row>
    <row r="16" spans="1:8" ht="17.25" customHeight="1">
      <c r="A16" s="32"/>
      <c r="B16" s="21" t="s">
        <v>1549</v>
      </c>
      <c r="C16" s="20" t="s">
        <v>416</v>
      </c>
      <c r="D16" s="33"/>
      <c r="E16" s="45"/>
      <c r="F16" s="45"/>
      <c r="G16" s="45"/>
      <c r="H16" s="45">
        <f>IF(E16=0,,F16/E16*100)</f>
        <v>0</v>
      </c>
    </row>
    <row r="17" spans="1:8" ht="17.25" customHeight="1">
      <c r="A17" s="48"/>
      <c r="B17" s="103"/>
      <c r="C17" s="104"/>
      <c r="D17" s="48" t="s">
        <v>1381</v>
      </c>
      <c r="E17" s="50">
        <f>SUM(E14)</f>
        <v>0</v>
      </c>
      <c r="F17" s="50">
        <f>SUM(F14)</f>
        <v>0</v>
      </c>
      <c r="G17" s="50">
        <f>SUM(G14)</f>
        <v>0</v>
      </c>
      <c r="H17" s="50">
        <f>IF(E17=0,,F17/E17*100)</f>
        <v>0</v>
      </c>
    </row>
    <row r="18" spans="1:8" ht="17.25" customHeight="1">
      <c r="A18" s="58"/>
      <c r="B18" s="59"/>
      <c r="C18" s="60"/>
      <c r="D18" s="61"/>
      <c r="E18" s="58"/>
      <c r="F18" s="58"/>
      <c r="G18" s="58"/>
      <c r="H18" s="58"/>
    </row>
    <row r="19" spans="1:8" ht="8.25">
      <c r="A19" s="333" t="s">
        <v>72</v>
      </c>
      <c r="B19" s="333"/>
      <c r="C19" s="333"/>
      <c r="D19" s="333"/>
      <c r="E19" s="333"/>
      <c r="F19" s="333"/>
      <c r="G19" s="333"/>
      <c r="H19" s="334"/>
    </row>
    <row r="20" spans="1:8" ht="8.25">
      <c r="A20" s="335" t="s">
        <v>1276</v>
      </c>
      <c r="B20" s="336"/>
      <c r="C20" s="336"/>
      <c r="D20" s="336"/>
      <c r="E20" s="336"/>
      <c r="F20" s="336"/>
      <c r="G20" s="336"/>
      <c r="H20" s="336"/>
    </row>
    <row r="21" spans="1:8" ht="17.25" customHeight="1">
      <c r="A21" s="336"/>
      <c r="B21" s="336"/>
      <c r="C21" s="336"/>
      <c r="D21" s="336"/>
      <c r="E21" s="336"/>
      <c r="F21" s="336"/>
      <c r="G21" s="336"/>
      <c r="H21" s="336"/>
    </row>
    <row r="22" spans="1:8" ht="17.25" customHeight="1">
      <c r="A22" s="58"/>
      <c r="B22" s="59"/>
      <c r="C22" s="60"/>
      <c r="D22" s="61"/>
      <c r="E22" s="58"/>
      <c r="F22" s="58"/>
      <c r="G22" s="58"/>
      <c r="H22" s="58"/>
    </row>
    <row r="23" spans="1:8" ht="17.25" customHeight="1">
      <c r="A23" s="40"/>
      <c r="B23" s="41" t="s">
        <v>1550</v>
      </c>
      <c r="C23" s="42" t="s">
        <v>1392</v>
      </c>
      <c r="D23" s="94" t="s">
        <v>1551</v>
      </c>
      <c r="E23" s="40" t="s">
        <v>1379</v>
      </c>
      <c r="F23" s="40" t="s">
        <v>835</v>
      </c>
      <c r="G23" s="40" t="s">
        <v>836</v>
      </c>
      <c r="H23" s="40" t="s">
        <v>1380</v>
      </c>
    </row>
    <row r="24" spans="1:8" ht="17.25" customHeight="1">
      <c r="A24" s="95" t="s">
        <v>1385</v>
      </c>
      <c r="B24" s="96" t="s">
        <v>1386</v>
      </c>
      <c r="C24" s="97" t="s">
        <v>1387</v>
      </c>
      <c r="D24" s="98" t="s">
        <v>1365</v>
      </c>
      <c r="E24" s="99"/>
      <c r="F24" s="99"/>
      <c r="G24" s="99"/>
      <c r="H24" s="99"/>
    </row>
    <row r="25" spans="1:8" ht="17.25" customHeight="1">
      <c r="A25" s="37" t="s">
        <v>1388</v>
      </c>
      <c r="B25" s="37" t="s">
        <v>1389</v>
      </c>
      <c r="C25" s="14" t="s">
        <v>1390</v>
      </c>
      <c r="D25" s="38" t="s">
        <v>1391</v>
      </c>
      <c r="E25" s="105">
        <f>SUM(E26:E28)</f>
        <v>0</v>
      </c>
      <c r="F25" s="105">
        <f>SUM(F26:F28)</f>
        <v>0</v>
      </c>
      <c r="G25" s="105">
        <f>SUM(G26:G28)</f>
        <v>0</v>
      </c>
      <c r="H25" s="105">
        <f>IF(E25=0,,F25/E25*100)</f>
        <v>0</v>
      </c>
    </row>
    <row r="26" spans="1:8" ht="17.25" customHeight="1">
      <c r="A26" s="68">
        <v>635</v>
      </c>
      <c r="B26" s="21" t="s">
        <v>1552</v>
      </c>
      <c r="C26" s="20" t="s">
        <v>416</v>
      </c>
      <c r="D26" s="61" t="s">
        <v>1469</v>
      </c>
      <c r="E26" s="45">
        <v>0</v>
      </c>
      <c r="F26" s="45">
        <v>0</v>
      </c>
      <c r="G26" s="45">
        <v>0</v>
      </c>
      <c r="H26" s="102">
        <f>IF(E26=0,,F26/E26*100)</f>
        <v>0</v>
      </c>
    </row>
    <row r="27" spans="1:8" ht="17.25" customHeight="1">
      <c r="A27" s="20">
        <v>716</v>
      </c>
      <c r="B27" s="21" t="s">
        <v>1553</v>
      </c>
      <c r="C27" s="20" t="s">
        <v>416</v>
      </c>
      <c r="D27" s="101" t="s">
        <v>1457</v>
      </c>
      <c r="E27" s="45">
        <v>0</v>
      </c>
      <c r="F27" s="45">
        <v>0</v>
      </c>
      <c r="G27" s="45">
        <v>0</v>
      </c>
      <c r="H27" s="102">
        <f>IF(E27=0,,F27/E27*100)</f>
        <v>0</v>
      </c>
    </row>
    <row r="28" spans="1:8" ht="17.25" customHeight="1">
      <c r="A28" s="20">
        <v>717</v>
      </c>
      <c r="B28" s="21" t="s">
        <v>1554</v>
      </c>
      <c r="C28" s="20" t="s">
        <v>416</v>
      </c>
      <c r="D28" s="101" t="s">
        <v>637</v>
      </c>
      <c r="E28" s="45">
        <v>0</v>
      </c>
      <c r="F28" s="45">
        <v>0</v>
      </c>
      <c r="G28" s="45">
        <v>0</v>
      </c>
      <c r="H28" s="102">
        <f>IF(E28=0,,F28/E28*100)</f>
        <v>0</v>
      </c>
    </row>
    <row r="29" spans="1:8" ht="17.25" customHeight="1">
      <c r="A29" s="48"/>
      <c r="B29" s="103"/>
      <c r="C29" s="104" t="s">
        <v>416</v>
      </c>
      <c r="D29" s="48" t="s">
        <v>1381</v>
      </c>
      <c r="E29" s="50">
        <f>SUM(E25)</f>
        <v>0</v>
      </c>
      <c r="F29" s="50">
        <f>SUM(F25)</f>
        <v>0</v>
      </c>
      <c r="G29" s="50">
        <f>SUM(G25)</f>
        <v>0</v>
      </c>
      <c r="H29" s="50">
        <f>IF(E29=0,,F29/E29*100)</f>
        <v>0</v>
      </c>
    </row>
    <row r="30" ht="17.25" customHeight="1"/>
    <row r="31" spans="1:8" ht="8.25">
      <c r="A31" s="333" t="s">
        <v>72</v>
      </c>
      <c r="B31" s="333"/>
      <c r="C31" s="333"/>
      <c r="D31" s="333"/>
      <c r="E31" s="333"/>
      <c r="F31" s="333"/>
      <c r="G31" s="333"/>
      <c r="H31" s="334"/>
    </row>
    <row r="32" spans="1:8" ht="8.25" customHeight="1">
      <c r="A32" s="335" t="s">
        <v>1276</v>
      </c>
      <c r="B32" s="336"/>
      <c r="C32" s="336"/>
      <c r="D32" s="336"/>
      <c r="E32" s="336"/>
      <c r="F32" s="336"/>
      <c r="G32" s="336"/>
      <c r="H32" s="336"/>
    </row>
    <row r="33" spans="1:8" ht="17.25" customHeight="1">
      <c r="A33" s="336"/>
      <c r="B33" s="336"/>
      <c r="C33" s="336"/>
      <c r="D33" s="336"/>
      <c r="E33" s="336"/>
      <c r="F33" s="336"/>
      <c r="G33" s="336"/>
      <c r="H33" s="336"/>
    </row>
    <row r="35" ht="17.25" customHeight="1"/>
    <row r="36" spans="1:8" ht="17.25" customHeight="1">
      <c r="A36" s="383" t="s">
        <v>1544</v>
      </c>
      <c r="B36" s="383"/>
      <c r="C36" s="383"/>
      <c r="D36" s="383"/>
      <c r="E36" s="384">
        <v>2011</v>
      </c>
      <c r="F36" s="384"/>
      <c r="G36" s="384"/>
      <c r="H36" s="385"/>
    </row>
    <row r="37" spans="1:8" ht="17.25" customHeight="1">
      <c r="A37" s="86" t="s">
        <v>1385</v>
      </c>
      <c r="B37" s="37" t="s">
        <v>1386</v>
      </c>
      <c r="C37" s="14" t="s">
        <v>1387</v>
      </c>
      <c r="D37" s="15" t="s">
        <v>1365</v>
      </c>
      <c r="E37" s="86" t="s">
        <v>98</v>
      </c>
      <c r="F37" s="86" t="s">
        <v>99</v>
      </c>
      <c r="G37" s="86" t="s">
        <v>1384</v>
      </c>
      <c r="H37" s="86" t="s">
        <v>1381</v>
      </c>
    </row>
    <row r="38" spans="1:8" ht="17.25" customHeight="1">
      <c r="A38" s="106" t="s">
        <v>102</v>
      </c>
      <c r="B38" s="363" t="s">
        <v>1546</v>
      </c>
      <c r="C38" s="366" t="s">
        <v>1392</v>
      </c>
      <c r="D38" s="369" t="s">
        <v>1547</v>
      </c>
      <c r="E38" s="107"/>
      <c r="F38" s="107">
        <f>SUM(E15)</f>
        <v>0</v>
      </c>
      <c r="G38" s="108"/>
      <c r="H38" s="108">
        <f>SUM(E38:G38)</f>
        <v>0</v>
      </c>
    </row>
    <row r="39" spans="1:8" ht="17.25" customHeight="1">
      <c r="A39" s="106" t="s">
        <v>104</v>
      </c>
      <c r="B39" s="364"/>
      <c r="C39" s="367"/>
      <c r="D39" s="370"/>
      <c r="E39" s="109"/>
      <c r="F39" s="110">
        <f>SUM(F15)</f>
        <v>0</v>
      </c>
      <c r="G39" s="109"/>
      <c r="H39" s="108">
        <f>SUM(E39:G39)</f>
        <v>0</v>
      </c>
    </row>
    <row r="40" spans="1:8" ht="17.25" customHeight="1">
      <c r="A40" s="106" t="s">
        <v>105</v>
      </c>
      <c r="B40" s="365"/>
      <c r="C40" s="368"/>
      <c r="D40" s="371"/>
      <c r="E40" s="109">
        <f>IF(E39=0,,E39/E38*100)</f>
        <v>0</v>
      </c>
      <c r="F40" s="109">
        <f>IF(F39=0,,F39/F38*100)</f>
        <v>0</v>
      </c>
      <c r="G40" s="109">
        <f>IF(G39=0,,G39/G38*100)</f>
        <v>0</v>
      </c>
      <c r="H40" s="109">
        <f>IF(H39=0,,H39/H38*100)</f>
        <v>0</v>
      </c>
    </row>
    <row r="41" spans="1:8" ht="17.25" customHeight="1">
      <c r="A41" s="106" t="s">
        <v>102</v>
      </c>
      <c r="B41" s="363" t="s">
        <v>1550</v>
      </c>
      <c r="C41" s="366" t="s">
        <v>1392</v>
      </c>
      <c r="D41" s="369" t="s">
        <v>1551</v>
      </c>
      <c r="E41" s="110">
        <f>SUM(E26)</f>
        <v>0</v>
      </c>
      <c r="F41" s="110">
        <f>SUM(E27:E28)</f>
        <v>0</v>
      </c>
      <c r="G41" s="109"/>
      <c r="H41" s="109">
        <f>SUM(E41:G41)</f>
        <v>0</v>
      </c>
    </row>
    <row r="42" spans="1:8" ht="17.25" customHeight="1">
      <c r="A42" s="106" t="s">
        <v>104</v>
      </c>
      <c r="B42" s="364"/>
      <c r="C42" s="367"/>
      <c r="D42" s="370"/>
      <c r="E42" s="109">
        <f>SUM(F26)</f>
        <v>0</v>
      </c>
      <c r="F42" s="109">
        <f>SUM(F27:F28)</f>
        <v>0</v>
      </c>
      <c r="G42" s="109"/>
      <c r="H42" s="109">
        <f>SUM(E42:G42)</f>
        <v>0</v>
      </c>
    </row>
    <row r="43" spans="1:8" ht="17.25" customHeight="1">
      <c r="A43" s="106" t="s">
        <v>105</v>
      </c>
      <c r="B43" s="365"/>
      <c r="C43" s="368"/>
      <c r="D43" s="371"/>
      <c r="E43" s="109">
        <f>IF(E42=0,,E42/E41*100)</f>
        <v>0</v>
      </c>
      <c r="F43" s="109">
        <f>IF(F42=0,,F42/F41*100)</f>
        <v>0</v>
      </c>
      <c r="G43" s="109">
        <f>IF(G42=0,,G42/G41*100)</f>
        <v>0</v>
      </c>
      <c r="H43" s="109">
        <f>IF(H42=0,,H42/H41*100)</f>
        <v>0</v>
      </c>
    </row>
    <row r="44" spans="1:8" ht="17.25" customHeight="1">
      <c r="A44" s="111" t="s">
        <v>102</v>
      </c>
      <c r="B44" s="112"/>
      <c r="C44" s="111"/>
      <c r="D44" s="48" t="s">
        <v>837</v>
      </c>
      <c r="E44" s="113">
        <f aca="true" t="shared" si="0" ref="E44:G45">SUM(E38,E41)</f>
        <v>0</v>
      </c>
      <c r="F44" s="113">
        <f t="shared" si="0"/>
        <v>0</v>
      </c>
      <c r="G44" s="113">
        <f t="shared" si="0"/>
        <v>0</v>
      </c>
      <c r="H44" s="114">
        <f>SUM(E44:G44)</f>
        <v>0</v>
      </c>
    </row>
    <row r="45" spans="1:8" ht="17.25" customHeight="1">
      <c r="A45" s="111" t="s">
        <v>104</v>
      </c>
      <c r="B45" s="112"/>
      <c r="C45" s="111"/>
      <c r="D45" s="48" t="s">
        <v>838</v>
      </c>
      <c r="E45" s="114">
        <f t="shared" si="0"/>
        <v>0</v>
      </c>
      <c r="F45" s="114">
        <f t="shared" si="0"/>
        <v>0</v>
      </c>
      <c r="G45" s="114">
        <f t="shared" si="0"/>
        <v>0</v>
      </c>
      <c r="H45" s="114">
        <f>SUM(E45:G45)</f>
        <v>0</v>
      </c>
    </row>
    <row r="46" spans="1:8" ht="17.25" customHeight="1">
      <c r="A46" s="111" t="s">
        <v>105</v>
      </c>
      <c r="B46" s="112"/>
      <c r="C46" s="111"/>
      <c r="D46" s="48" t="s">
        <v>106</v>
      </c>
      <c r="E46" s="114">
        <f>IF(E45=0,,E45/E44*100)</f>
        <v>0</v>
      </c>
      <c r="F46" s="114">
        <f>IF(F45=0,,F45/F44*100)</f>
        <v>0</v>
      </c>
      <c r="G46" s="114">
        <f>IF(G45=0,,G45/G44*100)</f>
        <v>0</v>
      </c>
      <c r="H46" s="114">
        <f>IF(H45=0,,H45/H44*100)</f>
        <v>0</v>
      </c>
    </row>
    <row r="47" spans="1:7" ht="8.25">
      <c r="A47" s="115"/>
      <c r="B47" s="52"/>
      <c r="C47" s="51"/>
      <c r="D47" s="115"/>
      <c r="E47" s="115"/>
      <c r="F47" s="115"/>
      <c r="G47" s="116"/>
    </row>
    <row r="48" spans="1:7" ht="8.25">
      <c r="A48" s="115" t="s">
        <v>102</v>
      </c>
      <c r="B48" s="52" t="s">
        <v>837</v>
      </c>
      <c r="C48" s="51"/>
      <c r="D48" s="115"/>
      <c r="E48" s="115"/>
      <c r="F48" s="115"/>
      <c r="G48" s="116"/>
    </row>
    <row r="49" spans="1:7" ht="8.25">
      <c r="A49" s="115" t="s">
        <v>104</v>
      </c>
      <c r="B49" s="52" t="s">
        <v>838</v>
      </c>
      <c r="C49" s="51"/>
      <c r="D49" s="115"/>
      <c r="E49" s="115"/>
      <c r="F49" s="115"/>
      <c r="G49" s="116"/>
    </row>
    <row r="50" spans="1:7" ht="8.25">
      <c r="A50" s="115" t="s">
        <v>105</v>
      </c>
      <c r="B50" s="52" t="s">
        <v>106</v>
      </c>
      <c r="C50" s="51"/>
      <c r="D50" s="115"/>
      <c r="E50" s="115"/>
      <c r="F50" s="115"/>
      <c r="G50" s="116"/>
    </row>
    <row r="51" spans="1:7" ht="8.25">
      <c r="A51" s="115"/>
      <c r="B51" s="52"/>
      <c r="C51" s="51"/>
      <c r="D51" s="115"/>
      <c r="E51" s="115"/>
      <c r="F51" s="115"/>
      <c r="G51" s="116"/>
    </row>
    <row r="52" spans="1:7" ht="8.25">
      <c r="A52" s="333" t="s">
        <v>1376</v>
      </c>
      <c r="B52" s="333"/>
      <c r="C52" s="333"/>
      <c r="D52" s="333"/>
      <c r="E52" s="333"/>
      <c r="F52" s="333"/>
      <c r="G52" s="333"/>
    </row>
    <row r="53" spans="1:8" ht="8.25">
      <c r="A53" s="335" t="s">
        <v>1277</v>
      </c>
      <c r="B53" s="336"/>
      <c r="C53" s="336"/>
      <c r="D53" s="336"/>
      <c r="E53" s="336"/>
      <c r="F53" s="336"/>
      <c r="G53" s="336"/>
      <c r="H53" s="382"/>
    </row>
    <row r="54" spans="1:8" ht="8.25">
      <c r="A54" s="336"/>
      <c r="B54" s="336"/>
      <c r="C54" s="336"/>
      <c r="D54" s="336"/>
      <c r="E54" s="336"/>
      <c r="F54" s="336"/>
      <c r="G54" s="336"/>
      <c r="H54" s="382"/>
    </row>
    <row r="55" spans="1:8" ht="8.25">
      <c r="A55" s="336"/>
      <c r="B55" s="336"/>
      <c r="C55" s="336"/>
      <c r="D55" s="336"/>
      <c r="E55" s="336"/>
      <c r="F55" s="336"/>
      <c r="G55" s="336"/>
      <c r="H55" s="382"/>
    </row>
    <row r="58" spans="1:5" ht="8.25">
      <c r="A58" s="362" t="s">
        <v>1392</v>
      </c>
      <c r="B58" s="362"/>
      <c r="C58" s="362" t="s">
        <v>1547</v>
      </c>
      <c r="D58" s="362"/>
      <c r="E58" s="362"/>
    </row>
    <row r="59" spans="1:5" ht="8.25">
      <c r="A59" s="117" t="s">
        <v>107</v>
      </c>
      <c r="B59" s="117"/>
      <c r="C59" s="362" t="s">
        <v>1555</v>
      </c>
      <c r="D59" s="362"/>
      <c r="E59" s="362"/>
    </row>
    <row r="60" spans="1:5" ht="8.25">
      <c r="A60" s="362" t="s">
        <v>108</v>
      </c>
      <c r="B60" s="362"/>
      <c r="C60" s="362" t="s">
        <v>965</v>
      </c>
      <c r="D60" s="362"/>
      <c r="E60" s="362"/>
    </row>
    <row r="61" spans="1:5" ht="8.25">
      <c r="A61" s="117" t="s">
        <v>109</v>
      </c>
      <c r="B61" s="118" t="s">
        <v>110</v>
      </c>
      <c r="C61" s="362" t="s">
        <v>1556</v>
      </c>
      <c r="D61" s="362"/>
      <c r="E61" s="362"/>
    </row>
    <row r="62" spans="1:8" ht="8.25">
      <c r="A62" s="375" t="s">
        <v>111</v>
      </c>
      <c r="B62" s="375"/>
      <c r="C62" s="375"/>
      <c r="D62" s="378" t="s">
        <v>839</v>
      </c>
      <c r="E62" s="378"/>
      <c r="F62" s="378"/>
      <c r="G62" s="378"/>
      <c r="H62" s="378"/>
    </row>
    <row r="63" spans="1:8" ht="8.25">
      <c r="A63" s="362" t="s">
        <v>112</v>
      </c>
      <c r="B63" s="362"/>
      <c r="C63" s="362"/>
      <c r="D63" s="376">
        <v>0</v>
      </c>
      <c r="E63" s="379"/>
      <c r="F63" s="379"/>
      <c r="G63" s="379"/>
      <c r="H63" s="379"/>
    </row>
    <row r="64" spans="1:17" ht="8.25">
      <c r="A64" s="362" t="s">
        <v>113</v>
      </c>
      <c r="B64" s="362"/>
      <c r="C64" s="362"/>
      <c r="D64" s="376">
        <v>0</v>
      </c>
      <c r="E64" s="379"/>
      <c r="F64" s="379"/>
      <c r="G64" s="379"/>
      <c r="H64" s="379"/>
      <c r="J64" s="261"/>
      <c r="K64" s="261"/>
      <c r="L64" s="261"/>
      <c r="M64" s="261"/>
      <c r="N64" s="261"/>
      <c r="O64" s="261"/>
      <c r="P64" s="261"/>
      <c r="Q64" s="261"/>
    </row>
    <row r="65" spans="1:17" ht="8.25">
      <c r="A65" s="362" t="s">
        <v>1380</v>
      </c>
      <c r="B65" s="362"/>
      <c r="C65" s="362"/>
      <c r="D65" s="377">
        <f>IF(D63=0,,D64/D63*100)</f>
        <v>0</v>
      </c>
      <c r="E65" s="381"/>
      <c r="F65" s="381"/>
      <c r="G65" s="381"/>
      <c r="H65" s="381"/>
      <c r="J65" s="261"/>
      <c r="K65" s="261"/>
      <c r="L65" s="261"/>
      <c r="M65" s="261"/>
      <c r="N65" s="261"/>
      <c r="O65" s="261"/>
      <c r="P65" s="261"/>
      <c r="Q65" s="261"/>
    </row>
    <row r="66" spans="1:17" ht="8.25">
      <c r="A66" s="121"/>
      <c r="B66" s="121"/>
      <c r="C66" s="121"/>
      <c r="D66" s="121"/>
      <c r="E66" s="121"/>
      <c r="J66" s="261"/>
      <c r="K66" s="261"/>
      <c r="L66" s="261"/>
      <c r="M66" s="261"/>
      <c r="N66" s="261"/>
      <c r="O66" s="261"/>
      <c r="P66" s="261"/>
      <c r="Q66" s="261"/>
    </row>
    <row r="67" spans="10:17" ht="8.25">
      <c r="J67" s="261"/>
      <c r="K67" s="261"/>
      <c r="L67" s="261"/>
      <c r="M67" s="261"/>
      <c r="N67" s="261"/>
      <c r="O67" s="261"/>
      <c r="P67" s="261"/>
      <c r="Q67" s="261"/>
    </row>
    <row r="68" spans="1:17" ht="8.25">
      <c r="A68" s="333" t="s">
        <v>1376</v>
      </c>
      <c r="B68" s="333"/>
      <c r="C68" s="333"/>
      <c r="D68" s="333"/>
      <c r="E68" s="333"/>
      <c r="F68" s="333"/>
      <c r="G68" s="333"/>
      <c r="J68" s="274"/>
      <c r="K68" s="274"/>
      <c r="L68" s="274"/>
      <c r="M68" s="274"/>
      <c r="N68" s="274"/>
      <c r="O68" s="274"/>
      <c r="P68" s="274"/>
      <c r="Q68" s="274"/>
    </row>
    <row r="69" spans="1:17" ht="8.25" customHeight="1">
      <c r="A69" s="335" t="s">
        <v>1278</v>
      </c>
      <c r="B69" s="335"/>
      <c r="C69" s="335"/>
      <c r="D69" s="335"/>
      <c r="E69" s="335"/>
      <c r="F69" s="335"/>
      <c r="G69" s="335"/>
      <c r="H69" s="335"/>
      <c r="J69" s="268"/>
      <c r="K69" s="269"/>
      <c r="L69" s="269"/>
      <c r="M69" s="269"/>
      <c r="N69" s="269"/>
      <c r="O69" s="269"/>
      <c r="P69" s="269"/>
      <c r="Q69" s="276"/>
    </row>
    <row r="70" spans="1:17" ht="8.25" customHeight="1">
      <c r="A70" s="335"/>
      <c r="B70" s="335"/>
      <c r="C70" s="335"/>
      <c r="D70" s="335"/>
      <c r="E70" s="335"/>
      <c r="F70" s="335"/>
      <c r="G70" s="335"/>
      <c r="H70" s="335"/>
      <c r="J70" s="269"/>
      <c r="K70" s="269"/>
      <c r="L70" s="269"/>
      <c r="M70" s="269"/>
      <c r="N70" s="269"/>
      <c r="O70" s="269"/>
      <c r="P70" s="269"/>
      <c r="Q70" s="276"/>
    </row>
    <row r="71" spans="1:17" ht="8.25" customHeight="1">
      <c r="A71" s="335"/>
      <c r="B71" s="335"/>
      <c r="C71" s="335"/>
      <c r="D71" s="335"/>
      <c r="E71" s="335"/>
      <c r="F71" s="335"/>
      <c r="G71" s="335"/>
      <c r="H71" s="335"/>
      <c r="J71" s="269"/>
      <c r="K71" s="269"/>
      <c r="L71" s="269"/>
      <c r="M71" s="269"/>
      <c r="N71" s="269"/>
      <c r="O71" s="269"/>
      <c r="P71" s="269"/>
      <c r="Q71" s="276"/>
    </row>
    <row r="72" spans="10:17" ht="11.25">
      <c r="J72" s="269"/>
      <c r="K72" s="269"/>
      <c r="L72" s="269"/>
      <c r="M72" s="269"/>
      <c r="N72" s="269"/>
      <c r="O72" s="269"/>
      <c r="P72" s="269"/>
      <c r="Q72" s="276"/>
    </row>
    <row r="73" spans="1:17" ht="8.25">
      <c r="A73" s="362" t="s">
        <v>1392</v>
      </c>
      <c r="B73" s="362"/>
      <c r="C73" s="362" t="s">
        <v>1551</v>
      </c>
      <c r="D73" s="362"/>
      <c r="E73" s="362"/>
      <c r="J73" s="274"/>
      <c r="K73" s="274"/>
      <c r="L73" s="274"/>
      <c r="M73" s="274"/>
      <c r="N73" s="274"/>
      <c r="O73" s="274"/>
      <c r="P73" s="274"/>
      <c r="Q73" s="274"/>
    </row>
    <row r="74" spans="1:17" ht="8.25">
      <c r="A74" s="117" t="s">
        <v>107</v>
      </c>
      <c r="B74" s="117"/>
      <c r="C74" s="362" t="s">
        <v>150</v>
      </c>
      <c r="D74" s="362"/>
      <c r="E74" s="362"/>
      <c r="J74" s="274"/>
      <c r="K74" s="274"/>
      <c r="L74" s="274"/>
      <c r="M74" s="274"/>
      <c r="N74" s="274"/>
      <c r="O74" s="274"/>
      <c r="P74" s="274"/>
      <c r="Q74" s="274"/>
    </row>
    <row r="75" spans="1:17" ht="8.25">
      <c r="A75" s="362" t="s">
        <v>108</v>
      </c>
      <c r="B75" s="362"/>
      <c r="C75" s="362" t="s">
        <v>965</v>
      </c>
      <c r="D75" s="362"/>
      <c r="E75" s="362"/>
      <c r="J75" s="261"/>
      <c r="K75" s="261"/>
      <c r="L75" s="261"/>
      <c r="M75" s="261"/>
      <c r="N75" s="261"/>
      <c r="O75" s="261"/>
      <c r="P75" s="261"/>
      <c r="Q75" s="261"/>
    </row>
    <row r="76" spans="1:17" ht="8.25">
      <c r="A76" s="117" t="s">
        <v>109</v>
      </c>
      <c r="B76" s="117" t="s">
        <v>110</v>
      </c>
      <c r="C76" s="362" t="s">
        <v>151</v>
      </c>
      <c r="D76" s="362"/>
      <c r="E76" s="362"/>
      <c r="J76" s="261"/>
      <c r="K76" s="261"/>
      <c r="L76" s="261"/>
      <c r="M76" s="261"/>
      <c r="N76" s="261"/>
      <c r="O76" s="261"/>
      <c r="P76" s="261"/>
      <c r="Q76" s="261"/>
    </row>
    <row r="77" spans="1:17" ht="8.25">
      <c r="A77" s="375" t="s">
        <v>111</v>
      </c>
      <c r="B77" s="375"/>
      <c r="C77" s="375"/>
      <c r="D77" s="378" t="s">
        <v>839</v>
      </c>
      <c r="E77" s="378"/>
      <c r="F77" s="378"/>
      <c r="G77" s="378"/>
      <c r="H77" s="378"/>
      <c r="J77" s="261"/>
      <c r="K77" s="261"/>
      <c r="L77" s="261"/>
      <c r="M77" s="261"/>
      <c r="N77" s="261"/>
      <c r="O77" s="261"/>
      <c r="P77" s="261"/>
      <c r="Q77" s="261"/>
    </row>
    <row r="78" spans="1:17" ht="8.25">
      <c r="A78" s="362" t="s">
        <v>112</v>
      </c>
      <c r="B78" s="362"/>
      <c r="C78" s="362"/>
      <c r="D78" s="376">
        <v>0</v>
      </c>
      <c r="E78" s="379"/>
      <c r="F78" s="379"/>
      <c r="G78" s="379"/>
      <c r="H78" s="379"/>
      <c r="J78" s="261"/>
      <c r="K78" s="261"/>
      <c r="L78" s="261"/>
      <c r="M78" s="261"/>
      <c r="N78" s="261"/>
      <c r="O78" s="261"/>
      <c r="P78" s="261"/>
      <c r="Q78" s="261"/>
    </row>
    <row r="79" spans="1:8" ht="8.25">
      <c r="A79" s="362" t="s">
        <v>113</v>
      </c>
      <c r="B79" s="362"/>
      <c r="C79" s="362"/>
      <c r="D79" s="376">
        <v>0</v>
      </c>
      <c r="E79" s="379"/>
      <c r="F79" s="379"/>
      <c r="G79" s="379"/>
      <c r="H79" s="379"/>
    </row>
    <row r="80" spans="1:8" ht="8.25">
      <c r="A80" s="362" t="s">
        <v>1380</v>
      </c>
      <c r="B80" s="362"/>
      <c r="C80" s="362"/>
      <c r="D80" s="377">
        <f>IF(D78=0,,D79/D78*100)</f>
        <v>0</v>
      </c>
      <c r="E80" s="381"/>
      <c r="F80" s="381"/>
      <c r="G80" s="381"/>
      <c r="H80" s="381"/>
    </row>
    <row r="81" spans="1:5" ht="8.25">
      <c r="A81" s="121"/>
      <c r="B81" s="121"/>
      <c r="C81" s="121"/>
      <c r="D81" s="121"/>
      <c r="E81" s="121"/>
    </row>
    <row r="82" spans="1:5" ht="8.25">
      <c r="A82" s="117" t="s">
        <v>109</v>
      </c>
      <c r="B82" s="117" t="s">
        <v>110</v>
      </c>
      <c r="C82" s="362" t="s">
        <v>152</v>
      </c>
      <c r="D82" s="362"/>
      <c r="E82" s="362"/>
    </row>
    <row r="83" spans="1:8" ht="8.25">
      <c r="A83" s="362" t="s">
        <v>112</v>
      </c>
      <c r="B83" s="362"/>
      <c r="C83" s="362"/>
      <c r="D83" s="376">
        <v>0</v>
      </c>
      <c r="E83" s="379"/>
      <c r="F83" s="379"/>
      <c r="G83" s="379"/>
      <c r="H83" s="379"/>
    </row>
    <row r="84" spans="1:8" ht="8.25">
      <c r="A84" s="362" t="s">
        <v>113</v>
      </c>
      <c r="B84" s="362"/>
      <c r="C84" s="362"/>
      <c r="D84" s="376">
        <v>0</v>
      </c>
      <c r="E84" s="379"/>
      <c r="F84" s="379"/>
      <c r="G84" s="379"/>
      <c r="H84" s="379"/>
    </row>
    <row r="85" spans="1:8" ht="8.25">
      <c r="A85" s="362" t="s">
        <v>1380</v>
      </c>
      <c r="B85" s="362"/>
      <c r="C85" s="362"/>
      <c r="D85" s="377">
        <f>IF(D83=0,,D84/D83*100)</f>
        <v>0</v>
      </c>
      <c r="E85" s="381"/>
      <c r="F85" s="381"/>
      <c r="G85" s="381"/>
      <c r="H85" s="381"/>
    </row>
    <row r="86" spans="1:8" ht="8.25">
      <c r="A86" s="362"/>
      <c r="B86" s="362"/>
      <c r="C86" s="362"/>
      <c r="D86" s="376"/>
      <c r="E86" s="379"/>
      <c r="F86" s="379"/>
      <c r="G86" s="379"/>
      <c r="H86" s="379"/>
    </row>
    <row r="87" spans="1:5" ht="8.25">
      <c r="A87" s="117" t="s">
        <v>109</v>
      </c>
      <c r="B87" s="117" t="s">
        <v>110</v>
      </c>
      <c r="C87" s="362" t="s">
        <v>153</v>
      </c>
      <c r="D87" s="362"/>
      <c r="E87" s="362"/>
    </row>
    <row r="88" spans="1:8" ht="8.25">
      <c r="A88" s="362" t="s">
        <v>112</v>
      </c>
      <c r="B88" s="362"/>
      <c r="C88" s="362"/>
      <c r="D88" s="376">
        <v>10</v>
      </c>
      <c r="E88" s="379"/>
      <c r="F88" s="379"/>
      <c r="G88" s="379"/>
      <c r="H88" s="379"/>
    </row>
    <row r="89" spans="1:8" ht="8.25">
      <c r="A89" s="362" t="s">
        <v>113</v>
      </c>
      <c r="B89" s="362"/>
      <c r="C89" s="362"/>
      <c r="D89" s="376">
        <v>10</v>
      </c>
      <c r="E89" s="379"/>
      <c r="F89" s="379"/>
      <c r="G89" s="379"/>
      <c r="H89" s="379"/>
    </row>
    <row r="90" spans="1:8" ht="8.25">
      <c r="A90" s="362" t="s">
        <v>1380</v>
      </c>
      <c r="B90" s="362"/>
      <c r="C90" s="362"/>
      <c r="D90" s="377">
        <f>IF(D88=0,,D89/D88*100)</f>
        <v>100</v>
      </c>
      <c r="E90" s="381"/>
      <c r="F90" s="381"/>
      <c r="G90" s="381"/>
      <c r="H90" s="381"/>
    </row>
    <row r="91" spans="1:8" ht="8.25">
      <c r="A91" s="362"/>
      <c r="B91" s="362"/>
      <c r="C91" s="362"/>
      <c r="D91" s="376"/>
      <c r="E91" s="379"/>
      <c r="F91" s="379"/>
      <c r="G91" s="379"/>
      <c r="H91" s="379"/>
    </row>
    <row r="93" spans="1:7" ht="8.25">
      <c r="A93" s="333" t="s">
        <v>1376</v>
      </c>
      <c r="B93" s="333"/>
      <c r="C93" s="333"/>
      <c r="D93" s="333"/>
      <c r="E93" s="333"/>
      <c r="F93" s="333"/>
      <c r="G93" s="333"/>
    </row>
    <row r="94" spans="1:8" ht="8.25">
      <c r="A94" s="335" t="s">
        <v>1279</v>
      </c>
      <c r="B94" s="336"/>
      <c r="C94" s="336"/>
      <c r="D94" s="336"/>
      <c r="E94" s="336"/>
      <c r="F94" s="336"/>
      <c r="G94" s="336"/>
      <c r="H94" s="382"/>
    </row>
    <row r="95" spans="1:8" ht="8.25">
      <c r="A95" s="336"/>
      <c r="B95" s="336"/>
      <c r="C95" s="336"/>
      <c r="D95" s="336"/>
      <c r="E95" s="336"/>
      <c r="F95" s="336"/>
      <c r="G95" s="336"/>
      <c r="H95" s="382"/>
    </row>
    <row r="96" spans="1:8" ht="8.25">
      <c r="A96" s="336"/>
      <c r="B96" s="336"/>
      <c r="C96" s="336"/>
      <c r="D96" s="336"/>
      <c r="E96" s="336"/>
      <c r="F96" s="336"/>
      <c r="G96" s="336"/>
      <c r="H96" s="382"/>
    </row>
    <row r="97" spans="1:8" ht="8.25">
      <c r="A97" s="336"/>
      <c r="B97" s="336"/>
      <c r="C97" s="336"/>
      <c r="D97" s="336"/>
      <c r="E97" s="336"/>
      <c r="F97" s="336"/>
      <c r="G97" s="336"/>
      <c r="H97" s="382"/>
    </row>
  </sheetData>
  <mergeCells count="65">
    <mergeCell ref="D91:H91"/>
    <mergeCell ref="A93:G93"/>
    <mergeCell ref="A94:H97"/>
    <mergeCell ref="D88:H88"/>
    <mergeCell ref="D89:H89"/>
    <mergeCell ref="D90:H90"/>
    <mergeCell ref="A91:C91"/>
    <mergeCell ref="A90:C90"/>
    <mergeCell ref="A88:C88"/>
    <mergeCell ref="A89:C89"/>
    <mergeCell ref="D84:H84"/>
    <mergeCell ref="A84:C84"/>
    <mergeCell ref="A85:C85"/>
    <mergeCell ref="D77:H77"/>
    <mergeCell ref="D78:H78"/>
    <mergeCell ref="D79:H79"/>
    <mergeCell ref="D80:H80"/>
    <mergeCell ref="C82:E82"/>
    <mergeCell ref="A83:C83"/>
    <mergeCell ref="A77:C77"/>
    <mergeCell ref="A86:C86"/>
    <mergeCell ref="C87:E87"/>
    <mergeCell ref="D86:H86"/>
    <mergeCell ref="D85:H85"/>
    <mergeCell ref="A78:C78"/>
    <mergeCell ref="A79:C79"/>
    <mergeCell ref="A80:C80"/>
    <mergeCell ref="D83:H83"/>
    <mergeCell ref="C74:E74"/>
    <mergeCell ref="A75:B75"/>
    <mergeCell ref="C75:E75"/>
    <mergeCell ref="C76:E76"/>
    <mergeCell ref="A68:G68"/>
    <mergeCell ref="A69:H71"/>
    <mergeCell ref="A73:B73"/>
    <mergeCell ref="C73:E73"/>
    <mergeCell ref="A63:C63"/>
    <mergeCell ref="A64:C64"/>
    <mergeCell ref="A65:C65"/>
    <mergeCell ref="D63:H63"/>
    <mergeCell ref="D64:H64"/>
    <mergeCell ref="D65:H65"/>
    <mergeCell ref="A60:B60"/>
    <mergeCell ref="C60:E60"/>
    <mergeCell ref="C61:E61"/>
    <mergeCell ref="A62:C62"/>
    <mergeCell ref="D62:H62"/>
    <mergeCell ref="A53:H55"/>
    <mergeCell ref="A58:B58"/>
    <mergeCell ref="C58:E58"/>
    <mergeCell ref="C59:E59"/>
    <mergeCell ref="B41:B43"/>
    <mergeCell ref="C41:C43"/>
    <mergeCell ref="D41:D43"/>
    <mergeCell ref="A52:G52"/>
    <mergeCell ref="A32:H33"/>
    <mergeCell ref="A36:D36"/>
    <mergeCell ref="E36:H36"/>
    <mergeCell ref="B38:B40"/>
    <mergeCell ref="C38:C40"/>
    <mergeCell ref="D38:D40"/>
    <mergeCell ref="A5:C8"/>
    <mergeCell ref="A19:H19"/>
    <mergeCell ref="A20:H21"/>
    <mergeCell ref="A31:H31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S692"/>
  <sheetViews>
    <sheetView workbookViewId="0" topLeftCell="C1">
      <selection activeCell="J8" sqref="J8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10.28125" style="0" customWidth="1"/>
    <col min="4" max="4" width="19.57421875" style="0" customWidth="1"/>
    <col min="5" max="8" width="9.7109375" style="0" customWidth="1"/>
    <col min="9" max="11" width="9.140625" style="1" customWidth="1"/>
    <col min="12" max="12" width="9.57421875" style="1" bestFit="1" customWidth="1"/>
    <col min="13" max="19" width="9.140625" style="1" customWidth="1"/>
  </cols>
  <sheetData>
    <row r="2" ht="12.75">
      <c r="A2" s="133" t="s">
        <v>154</v>
      </c>
    </row>
    <row r="4" spans="1:7" ht="19.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9.5" customHeight="1">
      <c r="A5" s="351" t="s">
        <v>155</v>
      </c>
      <c r="B5" s="352"/>
      <c r="C5" s="353"/>
      <c r="D5" s="48" t="s">
        <v>1381</v>
      </c>
      <c r="E5" s="222">
        <f>SUM(E6:E8)</f>
        <v>2621016</v>
      </c>
      <c r="F5" s="222">
        <f>SUM(F6:F8)</f>
        <v>3812384.169999999</v>
      </c>
      <c r="G5" s="162">
        <f>SUM(H414)</f>
        <v>145.45444094961644</v>
      </c>
    </row>
    <row r="6" spans="1:7" ht="19.5" customHeight="1">
      <c r="A6" s="354"/>
      <c r="B6" s="355"/>
      <c r="C6" s="356"/>
      <c r="D6" s="69" t="s">
        <v>98</v>
      </c>
      <c r="E6" s="87">
        <f>SUM(E412)</f>
        <v>2532754</v>
      </c>
      <c r="F6" s="87">
        <f>SUM(E413)</f>
        <v>2547919.8199999994</v>
      </c>
      <c r="G6" s="88">
        <f>SUM(E414)</f>
        <v>100.5987877227713</v>
      </c>
    </row>
    <row r="7" spans="1:7" ht="19.5" customHeight="1">
      <c r="A7" s="354"/>
      <c r="B7" s="355"/>
      <c r="C7" s="356"/>
      <c r="D7" s="69" t="s">
        <v>99</v>
      </c>
      <c r="E7" s="87">
        <f>SUM(F412)</f>
        <v>88262</v>
      </c>
      <c r="F7" s="87">
        <f>SUM(F413)</f>
        <v>506538.86</v>
      </c>
      <c r="G7" s="88">
        <f>SUM(F414)</f>
        <v>573.9036731549251</v>
      </c>
    </row>
    <row r="8" spans="1:7" ht="19.5" customHeight="1">
      <c r="A8" s="357"/>
      <c r="B8" s="358"/>
      <c r="C8" s="359"/>
      <c r="D8" s="69" t="s">
        <v>1384</v>
      </c>
      <c r="E8" s="87">
        <f>SUM(G412)</f>
        <v>0</v>
      </c>
      <c r="F8" s="87">
        <f>SUM(G413)</f>
        <v>757925.49</v>
      </c>
      <c r="G8" s="88">
        <f>SUM(G414)</f>
        <v>0</v>
      </c>
    </row>
    <row r="11" spans="1:8" ht="18.75" customHeight="1">
      <c r="A11" s="138" t="s">
        <v>156</v>
      </c>
      <c r="B11" s="139"/>
      <c r="C11" s="140"/>
      <c r="D11" s="141"/>
      <c r="E11" s="142">
        <f>SUM(E33,E57,E82,E123,E148,E184,E229,E249,E269,E279,E304,E314,E347,E361)</f>
        <v>2621016</v>
      </c>
      <c r="F11" s="142">
        <f>SUM(F33,F57,F82,F123,F148,F184,F229,F249,F269,F279,F304,F314,F347,F361)</f>
        <v>3812384.17</v>
      </c>
      <c r="G11" s="142">
        <f>SUM(G33,G57,G82,G123,G148,G184,G229,G249,G269,G279,G304,G314,G347,G361)</f>
        <v>2090514</v>
      </c>
      <c r="H11" s="142">
        <f>IF(E11=0,,F11/E11*100)</f>
        <v>145.45444094961647</v>
      </c>
    </row>
    <row r="12" spans="1:8" ht="18.75" customHeight="1">
      <c r="A12" s="27"/>
      <c r="B12" s="134" t="s">
        <v>158</v>
      </c>
      <c r="C12" s="27" t="s">
        <v>1392</v>
      </c>
      <c r="D12" s="19" t="s">
        <v>1046</v>
      </c>
      <c r="E12" s="40" t="s">
        <v>1379</v>
      </c>
      <c r="F12" s="40" t="s">
        <v>835</v>
      </c>
      <c r="G12" s="40" t="s">
        <v>836</v>
      </c>
      <c r="H12" s="18" t="s">
        <v>1380</v>
      </c>
    </row>
    <row r="13" spans="1:8" ht="18.75" customHeight="1">
      <c r="A13" s="78" t="s">
        <v>1385</v>
      </c>
      <c r="B13" s="143" t="s">
        <v>1386</v>
      </c>
      <c r="C13" s="78"/>
      <c r="D13" s="79" t="s">
        <v>1365</v>
      </c>
      <c r="E13" s="80"/>
      <c r="F13" s="80"/>
      <c r="G13" s="80"/>
      <c r="H13" s="80"/>
    </row>
    <row r="14" spans="1:8" ht="18.75" customHeight="1">
      <c r="A14" s="47" t="s">
        <v>1388</v>
      </c>
      <c r="B14" s="47" t="s">
        <v>1389</v>
      </c>
      <c r="C14" s="25" t="s">
        <v>1390</v>
      </c>
      <c r="D14" s="38" t="s">
        <v>1391</v>
      </c>
      <c r="E14" s="135">
        <f>SUM(E15:E32)</f>
        <v>138309</v>
      </c>
      <c r="F14" s="135">
        <f>SUM(F15:F32)</f>
        <v>143914.34000000003</v>
      </c>
      <c r="G14" s="135">
        <f>SUM(G15:G32)</f>
        <v>143522</v>
      </c>
      <c r="H14" s="135">
        <f aca="true" t="shared" si="0" ref="H14:H33">IF(E14=0,,F14/E14*100)</f>
        <v>104.05276590822001</v>
      </c>
    </row>
    <row r="15" spans="1:8" ht="18.75" customHeight="1">
      <c r="A15" s="68">
        <v>61</v>
      </c>
      <c r="B15" s="73" t="s">
        <v>159</v>
      </c>
      <c r="C15" s="32" t="s">
        <v>416</v>
      </c>
      <c r="D15" s="69" t="s">
        <v>614</v>
      </c>
      <c r="E15" s="34">
        <v>70794</v>
      </c>
      <c r="F15" s="34">
        <v>74548.72</v>
      </c>
      <c r="G15" s="34">
        <v>70794</v>
      </c>
      <c r="H15" s="34">
        <f t="shared" si="0"/>
        <v>105.30372630448908</v>
      </c>
    </row>
    <row r="16" spans="1:8" ht="18.75" customHeight="1">
      <c r="A16" s="68">
        <v>62</v>
      </c>
      <c r="B16" s="73" t="s">
        <v>160</v>
      </c>
      <c r="C16" s="32" t="s">
        <v>416</v>
      </c>
      <c r="D16" s="69" t="s">
        <v>90</v>
      </c>
      <c r="E16" s="34">
        <v>24464</v>
      </c>
      <c r="F16" s="34">
        <v>26056.27</v>
      </c>
      <c r="G16" s="34">
        <v>24464</v>
      </c>
      <c r="H16" s="34">
        <f t="shared" si="0"/>
        <v>106.50862491824722</v>
      </c>
    </row>
    <row r="17" spans="1:8" ht="18.75" customHeight="1">
      <c r="A17" s="74">
        <v>631</v>
      </c>
      <c r="B17" s="64" t="s">
        <v>161</v>
      </c>
      <c r="C17" s="65" t="s">
        <v>416</v>
      </c>
      <c r="D17" s="75" t="s">
        <v>75</v>
      </c>
      <c r="E17" s="66">
        <v>200</v>
      </c>
      <c r="F17" s="66">
        <v>156.21</v>
      </c>
      <c r="G17" s="66">
        <v>200</v>
      </c>
      <c r="H17" s="66">
        <f t="shared" si="0"/>
        <v>78.105</v>
      </c>
    </row>
    <row r="18" spans="1:8" ht="18.75" customHeight="1">
      <c r="A18" s="65">
        <v>632</v>
      </c>
      <c r="B18" s="64" t="s">
        <v>162</v>
      </c>
      <c r="C18" s="65" t="s">
        <v>416</v>
      </c>
      <c r="D18" s="75" t="s">
        <v>626</v>
      </c>
      <c r="E18" s="66">
        <v>29300</v>
      </c>
      <c r="F18" s="66">
        <v>26913.03</v>
      </c>
      <c r="G18" s="66">
        <v>28925</v>
      </c>
      <c r="H18" s="66">
        <f t="shared" si="0"/>
        <v>91.85334470989761</v>
      </c>
    </row>
    <row r="19" spans="1:8" ht="18.75" customHeight="1">
      <c r="A19" s="65">
        <v>633</v>
      </c>
      <c r="B19" s="64" t="s">
        <v>163</v>
      </c>
      <c r="C19" s="65" t="s">
        <v>416</v>
      </c>
      <c r="D19" s="70" t="s">
        <v>129</v>
      </c>
      <c r="E19" s="66">
        <v>2710</v>
      </c>
      <c r="F19" s="66">
        <v>1990.41</v>
      </c>
      <c r="G19" s="66">
        <v>1960</v>
      </c>
      <c r="H19" s="66">
        <f t="shared" si="0"/>
        <v>73.44686346863469</v>
      </c>
    </row>
    <row r="20" spans="1:8" ht="18.75" customHeight="1">
      <c r="A20" s="65">
        <v>634</v>
      </c>
      <c r="B20" s="64" t="s">
        <v>164</v>
      </c>
      <c r="C20" s="65" t="s">
        <v>416</v>
      </c>
      <c r="D20" s="70" t="s">
        <v>130</v>
      </c>
      <c r="E20" s="66">
        <v>0</v>
      </c>
      <c r="F20" s="66">
        <v>0</v>
      </c>
      <c r="G20" s="66"/>
      <c r="H20" s="66">
        <f t="shared" si="0"/>
        <v>0</v>
      </c>
    </row>
    <row r="21" spans="1:8" ht="18.75" customHeight="1">
      <c r="A21" s="65">
        <v>635</v>
      </c>
      <c r="B21" s="64" t="s">
        <v>165</v>
      </c>
      <c r="C21" s="65" t="s">
        <v>416</v>
      </c>
      <c r="D21" s="70" t="s">
        <v>1469</v>
      </c>
      <c r="E21" s="66">
        <v>2776</v>
      </c>
      <c r="F21" s="66">
        <v>5877.55</v>
      </c>
      <c r="G21" s="66">
        <v>8109</v>
      </c>
      <c r="H21" s="66">
        <f t="shared" si="0"/>
        <v>211.72730547550432</v>
      </c>
    </row>
    <row r="22" spans="1:8" ht="18.75" customHeight="1">
      <c r="A22" s="65">
        <v>637</v>
      </c>
      <c r="B22" s="64" t="s">
        <v>166</v>
      </c>
      <c r="C22" s="65" t="s">
        <v>416</v>
      </c>
      <c r="D22" s="70" t="s">
        <v>81</v>
      </c>
      <c r="E22" s="66">
        <v>3649</v>
      </c>
      <c r="F22" s="66">
        <v>3963.17</v>
      </c>
      <c r="G22" s="66">
        <v>4674</v>
      </c>
      <c r="H22" s="66">
        <f t="shared" si="0"/>
        <v>108.60975609756099</v>
      </c>
    </row>
    <row r="23" spans="1:8" ht="18.75" customHeight="1">
      <c r="A23" s="65">
        <v>630</v>
      </c>
      <c r="B23" s="64" t="s">
        <v>167</v>
      </c>
      <c r="C23" s="65" t="s">
        <v>416</v>
      </c>
      <c r="D23" s="70" t="s">
        <v>569</v>
      </c>
      <c r="E23" s="66">
        <v>0</v>
      </c>
      <c r="F23" s="66">
        <v>18.98</v>
      </c>
      <c r="G23" s="66"/>
      <c r="H23" s="66">
        <f t="shared" si="0"/>
        <v>0</v>
      </c>
    </row>
    <row r="24" spans="1:8" ht="18.75" customHeight="1">
      <c r="A24" s="65">
        <v>716</v>
      </c>
      <c r="B24" s="64" t="s">
        <v>168</v>
      </c>
      <c r="C24" s="65" t="s">
        <v>416</v>
      </c>
      <c r="D24" s="70" t="s">
        <v>1457</v>
      </c>
      <c r="E24" s="66">
        <v>0</v>
      </c>
      <c r="F24" s="66">
        <v>0</v>
      </c>
      <c r="G24" s="66"/>
      <c r="H24" s="66">
        <f t="shared" si="0"/>
        <v>0</v>
      </c>
    </row>
    <row r="25" spans="1:8" ht="18.75" customHeight="1">
      <c r="A25" s="65">
        <v>717</v>
      </c>
      <c r="B25" s="64" t="s">
        <v>169</v>
      </c>
      <c r="C25" s="65" t="s">
        <v>416</v>
      </c>
      <c r="D25" s="70" t="s">
        <v>569</v>
      </c>
      <c r="E25" s="66">
        <v>0</v>
      </c>
      <c r="F25" s="66">
        <v>0</v>
      </c>
      <c r="G25" s="66"/>
      <c r="H25" s="66">
        <f t="shared" si="0"/>
        <v>0</v>
      </c>
    </row>
    <row r="26" spans="1:8" ht="18.75" customHeight="1">
      <c r="A26" s="65">
        <v>642</v>
      </c>
      <c r="B26" s="64" t="s">
        <v>170</v>
      </c>
      <c r="C26" s="65" t="s">
        <v>416</v>
      </c>
      <c r="D26" s="70" t="s">
        <v>232</v>
      </c>
      <c r="E26" s="66">
        <v>4416</v>
      </c>
      <c r="F26" s="66">
        <v>4296</v>
      </c>
      <c r="G26" s="66">
        <v>4296</v>
      </c>
      <c r="H26" s="66">
        <f t="shared" si="0"/>
        <v>97.28260869565217</v>
      </c>
    </row>
    <row r="27" spans="1:8" ht="18.75" customHeight="1">
      <c r="A27" s="65">
        <v>637</v>
      </c>
      <c r="B27" s="64" t="s">
        <v>171</v>
      </c>
      <c r="C27" s="65" t="s">
        <v>416</v>
      </c>
      <c r="D27" s="70" t="s">
        <v>233</v>
      </c>
      <c r="E27" s="66">
        <v>0</v>
      </c>
      <c r="F27" s="66">
        <v>0</v>
      </c>
      <c r="G27" s="66">
        <v>0</v>
      </c>
      <c r="H27" s="66">
        <f t="shared" si="0"/>
        <v>0</v>
      </c>
    </row>
    <row r="28" spans="1:8" ht="18.75" customHeight="1">
      <c r="A28" s="65">
        <v>651</v>
      </c>
      <c r="B28" s="64" t="s">
        <v>172</v>
      </c>
      <c r="C28" s="65" t="s">
        <v>416</v>
      </c>
      <c r="D28" s="75" t="s">
        <v>234</v>
      </c>
      <c r="E28" s="66">
        <v>0</v>
      </c>
      <c r="F28" s="66">
        <v>0</v>
      </c>
      <c r="G28" s="66">
        <v>0</v>
      </c>
      <c r="H28" s="66">
        <f t="shared" si="0"/>
        <v>0</v>
      </c>
    </row>
    <row r="29" spans="1:8" ht="18.75" customHeight="1">
      <c r="A29" s="65">
        <v>717</v>
      </c>
      <c r="B29" s="64" t="s">
        <v>173</v>
      </c>
      <c r="C29" s="65" t="s">
        <v>416</v>
      </c>
      <c r="D29" s="137" t="s">
        <v>235</v>
      </c>
      <c r="E29" s="34">
        <v>0</v>
      </c>
      <c r="F29" s="34">
        <v>0</v>
      </c>
      <c r="G29" s="34">
        <v>0</v>
      </c>
      <c r="H29" s="34">
        <f t="shared" si="0"/>
        <v>0</v>
      </c>
    </row>
    <row r="30" spans="1:8" ht="18.75" customHeight="1">
      <c r="A30" s="65">
        <v>717</v>
      </c>
      <c r="B30" s="64" t="s">
        <v>174</v>
      </c>
      <c r="C30" s="65" t="s">
        <v>416</v>
      </c>
      <c r="D30" s="70" t="s">
        <v>236</v>
      </c>
      <c r="E30" s="34">
        <v>0</v>
      </c>
      <c r="F30" s="34">
        <v>0</v>
      </c>
      <c r="G30" s="34">
        <v>0</v>
      </c>
      <c r="H30" s="34">
        <f t="shared" si="0"/>
        <v>0</v>
      </c>
    </row>
    <row r="31" spans="1:8" ht="18.75" customHeight="1">
      <c r="A31" s="65">
        <v>821005</v>
      </c>
      <c r="B31" s="64" t="s">
        <v>175</v>
      </c>
      <c r="C31" s="65" t="s">
        <v>416</v>
      </c>
      <c r="D31" s="70" t="s">
        <v>237</v>
      </c>
      <c r="E31" s="34">
        <v>0</v>
      </c>
      <c r="F31" s="34">
        <v>0</v>
      </c>
      <c r="G31" s="34">
        <v>0</v>
      </c>
      <c r="H31" s="34">
        <f t="shared" si="0"/>
        <v>0</v>
      </c>
    </row>
    <row r="32" spans="1:8" ht="18.75" customHeight="1">
      <c r="A32" s="65">
        <v>642015</v>
      </c>
      <c r="B32" s="64" t="s">
        <v>567</v>
      </c>
      <c r="C32" s="65" t="s">
        <v>416</v>
      </c>
      <c r="D32" s="70" t="s">
        <v>568</v>
      </c>
      <c r="E32" s="66">
        <v>0</v>
      </c>
      <c r="F32" s="66">
        <v>94</v>
      </c>
      <c r="G32" s="66">
        <v>100</v>
      </c>
      <c r="H32" s="66">
        <f t="shared" si="0"/>
        <v>0</v>
      </c>
    </row>
    <row r="33" spans="1:8" ht="18.75" customHeight="1">
      <c r="A33" s="24"/>
      <c r="B33" s="72"/>
      <c r="C33" s="23" t="s">
        <v>416</v>
      </c>
      <c r="D33" s="48" t="s">
        <v>1381</v>
      </c>
      <c r="E33" s="50">
        <f>SUM(E14)</f>
        <v>138309</v>
      </c>
      <c r="F33" s="50">
        <f>SUM(F14)</f>
        <v>143914.34000000003</v>
      </c>
      <c r="G33" s="50">
        <f>SUM(G14)</f>
        <v>143522</v>
      </c>
      <c r="H33" s="50">
        <f t="shared" si="0"/>
        <v>104.05276590822001</v>
      </c>
    </row>
    <row r="34" spans="1:8" ht="12.75">
      <c r="A34" s="58"/>
      <c r="B34" s="59"/>
      <c r="C34" s="60"/>
      <c r="D34" s="61"/>
      <c r="E34" s="58"/>
      <c r="F34" s="58"/>
      <c r="G34" s="58"/>
      <c r="H34" s="58"/>
    </row>
    <row r="35" spans="1:8" ht="12.75">
      <c r="A35" s="333" t="s">
        <v>72</v>
      </c>
      <c r="B35" s="333"/>
      <c r="C35" s="333"/>
      <c r="D35" s="333"/>
      <c r="E35" s="333"/>
      <c r="F35" s="333"/>
      <c r="G35" s="333"/>
      <c r="H35" s="334"/>
    </row>
    <row r="36" spans="1:8" ht="35.25" customHeight="1">
      <c r="A36" s="335" t="s">
        <v>1280</v>
      </c>
      <c r="B36" s="336"/>
      <c r="C36" s="336"/>
      <c r="D36" s="336"/>
      <c r="E36" s="336"/>
      <c r="F36" s="336"/>
      <c r="G36" s="336"/>
      <c r="H36" s="336"/>
    </row>
    <row r="37" spans="1:8" ht="18.75" customHeight="1">
      <c r="A37" s="336"/>
      <c r="B37" s="336"/>
      <c r="C37" s="336"/>
      <c r="D37" s="336"/>
      <c r="E37" s="336"/>
      <c r="F37" s="336"/>
      <c r="G37" s="336"/>
      <c r="H37" s="336"/>
    </row>
    <row r="38" spans="1:8" ht="12.75">
      <c r="A38" s="58"/>
      <c r="B38" s="59"/>
      <c r="C38" s="60"/>
      <c r="D38" s="61"/>
      <c r="E38" s="58"/>
      <c r="F38" s="58"/>
      <c r="G38" s="58"/>
      <c r="H38" s="58"/>
    </row>
    <row r="39" spans="1:8" ht="20.25" customHeight="1">
      <c r="A39" s="27"/>
      <c r="B39" s="134" t="s">
        <v>1033</v>
      </c>
      <c r="C39" s="27" t="s">
        <v>1392</v>
      </c>
      <c r="D39" s="19" t="s">
        <v>219</v>
      </c>
      <c r="E39" s="40" t="s">
        <v>1379</v>
      </c>
      <c r="F39" s="40" t="s">
        <v>835</v>
      </c>
      <c r="G39" s="40" t="s">
        <v>836</v>
      </c>
      <c r="H39" s="18" t="s">
        <v>1380</v>
      </c>
    </row>
    <row r="40" spans="1:8" ht="20.25" customHeight="1">
      <c r="A40" s="78" t="s">
        <v>1385</v>
      </c>
      <c r="B40" s="143" t="s">
        <v>1386</v>
      </c>
      <c r="C40" s="78"/>
      <c r="D40" s="79" t="s">
        <v>1365</v>
      </c>
      <c r="E40" s="80"/>
      <c r="F40" s="80"/>
      <c r="G40" s="80"/>
      <c r="H40" s="80"/>
    </row>
    <row r="41" spans="1:8" ht="20.25" customHeight="1">
      <c r="A41" s="47" t="s">
        <v>1388</v>
      </c>
      <c r="B41" s="47" t="s">
        <v>1389</v>
      </c>
      <c r="C41" s="25" t="s">
        <v>1390</v>
      </c>
      <c r="D41" s="38" t="s">
        <v>1391</v>
      </c>
      <c r="E41" s="135">
        <f>SUM(E42:E56)</f>
        <v>130700</v>
      </c>
      <c r="F41" s="135">
        <f>SUM(F42:F56)</f>
        <v>112840.71</v>
      </c>
      <c r="G41" s="135">
        <f>SUM(G42:G56)</f>
        <v>129942</v>
      </c>
      <c r="H41" s="135">
        <f aca="true" t="shared" si="1" ref="H41:H57">IF(E41=0,,F41/E41*100)</f>
        <v>86.33566182096405</v>
      </c>
    </row>
    <row r="42" spans="1:8" ht="20.25" customHeight="1">
      <c r="A42" s="68">
        <v>61</v>
      </c>
      <c r="B42" s="73" t="s">
        <v>238</v>
      </c>
      <c r="C42" s="32" t="s">
        <v>416</v>
      </c>
      <c r="D42" s="69" t="s">
        <v>614</v>
      </c>
      <c r="E42" s="34">
        <v>53859</v>
      </c>
      <c r="F42" s="34">
        <v>55497.11</v>
      </c>
      <c r="G42" s="34">
        <v>53859</v>
      </c>
      <c r="H42" s="34">
        <f t="shared" si="1"/>
        <v>103.04147867580163</v>
      </c>
    </row>
    <row r="43" spans="1:8" ht="20.25" customHeight="1">
      <c r="A43" s="68">
        <v>62</v>
      </c>
      <c r="B43" s="73" t="s">
        <v>239</v>
      </c>
      <c r="C43" s="32" t="s">
        <v>416</v>
      </c>
      <c r="D43" s="69" t="s">
        <v>90</v>
      </c>
      <c r="E43" s="34">
        <v>17800</v>
      </c>
      <c r="F43" s="34">
        <v>19542.83</v>
      </c>
      <c r="G43" s="34">
        <v>17800</v>
      </c>
      <c r="H43" s="34">
        <f t="shared" si="1"/>
        <v>109.7911797752809</v>
      </c>
    </row>
    <row r="44" spans="1:8" ht="20.25" customHeight="1">
      <c r="A44" s="74">
        <v>631</v>
      </c>
      <c r="B44" s="64" t="s">
        <v>240</v>
      </c>
      <c r="C44" s="65" t="s">
        <v>416</v>
      </c>
      <c r="D44" s="75" t="s">
        <v>75</v>
      </c>
      <c r="E44" s="66">
        <v>331</v>
      </c>
      <c r="F44" s="66">
        <v>264.8</v>
      </c>
      <c r="G44" s="66">
        <v>331</v>
      </c>
      <c r="H44" s="66">
        <f t="shared" si="1"/>
        <v>80</v>
      </c>
    </row>
    <row r="45" spans="1:8" ht="20.25" customHeight="1">
      <c r="A45" s="65">
        <v>632</v>
      </c>
      <c r="B45" s="64" t="s">
        <v>241</v>
      </c>
      <c r="C45" s="65" t="s">
        <v>416</v>
      </c>
      <c r="D45" s="75" t="s">
        <v>626</v>
      </c>
      <c r="E45" s="66">
        <v>7922</v>
      </c>
      <c r="F45" s="66">
        <v>6983.46</v>
      </c>
      <c r="G45" s="66">
        <v>8062</v>
      </c>
      <c r="H45" s="66">
        <f t="shared" si="1"/>
        <v>88.1527392072709</v>
      </c>
    </row>
    <row r="46" spans="1:8" ht="20.25" customHeight="1">
      <c r="A46" s="65">
        <v>633</v>
      </c>
      <c r="B46" s="64" t="s">
        <v>242</v>
      </c>
      <c r="C46" s="65" t="s">
        <v>416</v>
      </c>
      <c r="D46" s="70" t="s">
        <v>129</v>
      </c>
      <c r="E46" s="66">
        <v>2080</v>
      </c>
      <c r="F46" s="66">
        <v>772.59</v>
      </c>
      <c r="G46" s="66">
        <v>1880</v>
      </c>
      <c r="H46" s="66">
        <f t="shared" si="1"/>
        <v>37.143750000000004</v>
      </c>
    </row>
    <row r="47" spans="1:8" ht="20.25" customHeight="1">
      <c r="A47" s="65">
        <v>634</v>
      </c>
      <c r="B47" s="64" t="s">
        <v>243</v>
      </c>
      <c r="C47" s="65" t="s">
        <v>416</v>
      </c>
      <c r="D47" s="70" t="s">
        <v>130</v>
      </c>
      <c r="E47" s="66">
        <v>0</v>
      </c>
      <c r="F47" s="66">
        <v>0</v>
      </c>
      <c r="G47" s="66">
        <v>0</v>
      </c>
      <c r="H47" s="66">
        <f t="shared" si="1"/>
        <v>0</v>
      </c>
    </row>
    <row r="48" spans="1:8" ht="20.25" customHeight="1">
      <c r="A48" s="65">
        <v>635</v>
      </c>
      <c r="B48" s="64" t="s">
        <v>244</v>
      </c>
      <c r="C48" s="65" t="s">
        <v>416</v>
      </c>
      <c r="D48" s="70" t="s">
        <v>1469</v>
      </c>
      <c r="E48" s="66">
        <v>35292</v>
      </c>
      <c r="F48" s="66">
        <v>18389.09</v>
      </c>
      <c r="G48" s="66">
        <v>35662</v>
      </c>
      <c r="H48" s="66">
        <f t="shared" si="1"/>
        <v>52.105547999546644</v>
      </c>
    </row>
    <row r="49" spans="1:8" ht="20.25" customHeight="1">
      <c r="A49" s="65">
        <v>637</v>
      </c>
      <c r="B49" s="64" t="s">
        <v>245</v>
      </c>
      <c r="C49" s="65" t="s">
        <v>416</v>
      </c>
      <c r="D49" s="70" t="s">
        <v>81</v>
      </c>
      <c r="E49" s="66">
        <v>4137</v>
      </c>
      <c r="F49" s="66">
        <v>2756.45</v>
      </c>
      <c r="G49" s="66">
        <v>3820</v>
      </c>
      <c r="H49" s="66">
        <f t="shared" si="1"/>
        <v>66.62919990331157</v>
      </c>
    </row>
    <row r="50" spans="1:8" ht="20.25" customHeight="1">
      <c r="A50" s="65">
        <v>713</v>
      </c>
      <c r="B50" s="64" t="s">
        <v>246</v>
      </c>
      <c r="C50" s="65" t="s">
        <v>416</v>
      </c>
      <c r="D50" s="70" t="s">
        <v>1482</v>
      </c>
      <c r="E50" s="66">
        <v>0</v>
      </c>
      <c r="F50" s="66">
        <v>0</v>
      </c>
      <c r="G50" s="66">
        <v>0</v>
      </c>
      <c r="H50" s="66">
        <f t="shared" si="1"/>
        <v>0</v>
      </c>
    </row>
    <row r="51" spans="1:8" ht="20.25" customHeight="1">
      <c r="A51" s="65">
        <v>716</v>
      </c>
      <c r="B51" s="64" t="s">
        <v>247</v>
      </c>
      <c r="C51" s="65" t="s">
        <v>416</v>
      </c>
      <c r="D51" s="70" t="s">
        <v>1457</v>
      </c>
      <c r="E51" s="66">
        <v>0</v>
      </c>
      <c r="F51" s="66">
        <v>0</v>
      </c>
      <c r="G51" s="66">
        <v>0</v>
      </c>
      <c r="H51" s="66">
        <f t="shared" si="1"/>
        <v>0</v>
      </c>
    </row>
    <row r="52" spans="1:8" ht="20.25" customHeight="1">
      <c r="A52" s="65">
        <v>717</v>
      </c>
      <c r="B52" s="64" t="s">
        <v>248</v>
      </c>
      <c r="C52" s="65" t="s">
        <v>416</v>
      </c>
      <c r="D52" s="70" t="s">
        <v>637</v>
      </c>
      <c r="E52" s="66">
        <v>5100</v>
      </c>
      <c r="F52" s="66">
        <v>4595.38</v>
      </c>
      <c r="G52" s="66">
        <v>4489</v>
      </c>
      <c r="H52" s="66">
        <f t="shared" si="1"/>
        <v>90.10549019607843</v>
      </c>
    </row>
    <row r="53" spans="1:8" ht="20.25" customHeight="1">
      <c r="A53" s="65">
        <v>642</v>
      </c>
      <c r="B53" s="64" t="s">
        <v>249</v>
      </c>
      <c r="C53" s="65" t="s">
        <v>416</v>
      </c>
      <c r="D53" s="70" t="s">
        <v>232</v>
      </c>
      <c r="E53" s="66">
        <v>4179</v>
      </c>
      <c r="F53" s="66">
        <v>4039</v>
      </c>
      <c r="G53" s="66">
        <v>4039</v>
      </c>
      <c r="H53" s="66">
        <f t="shared" si="1"/>
        <v>96.64991624790619</v>
      </c>
    </row>
    <row r="54" spans="1:8" ht="20.25" customHeight="1">
      <c r="A54" s="65">
        <v>635</v>
      </c>
      <c r="B54" s="64" t="s">
        <v>250</v>
      </c>
      <c r="C54" s="65" t="s">
        <v>416</v>
      </c>
      <c r="D54" s="70" t="s">
        <v>251</v>
      </c>
      <c r="E54" s="66">
        <v>0</v>
      </c>
      <c r="F54" s="66">
        <v>0</v>
      </c>
      <c r="G54" s="66">
        <v>0</v>
      </c>
      <c r="H54" s="66">
        <f t="shared" si="1"/>
        <v>0</v>
      </c>
    </row>
    <row r="55" spans="1:8" ht="20.25" customHeight="1">
      <c r="A55" s="65">
        <v>821005</v>
      </c>
      <c r="B55" s="64" t="s">
        <v>252</v>
      </c>
      <c r="C55" s="65" t="s">
        <v>416</v>
      </c>
      <c r="D55" s="75" t="s">
        <v>253</v>
      </c>
      <c r="E55" s="66">
        <v>0</v>
      </c>
      <c r="F55" s="66">
        <v>0</v>
      </c>
      <c r="G55" s="66">
        <v>0</v>
      </c>
      <c r="H55" s="66">
        <f t="shared" si="1"/>
        <v>0</v>
      </c>
    </row>
    <row r="56" spans="1:8" ht="20.25" customHeight="1">
      <c r="A56" s="65">
        <v>642015</v>
      </c>
      <c r="B56" s="64" t="s">
        <v>570</v>
      </c>
      <c r="C56" s="65" t="s">
        <v>416</v>
      </c>
      <c r="D56" s="70" t="s">
        <v>568</v>
      </c>
      <c r="E56" s="66">
        <v>0</v>
      </c>
      <c r="F56" s="66">
        <v>0</v>
      </c>
      <c r="G56" s="66">
        <v>0</v>
      </c>
      <c r="H56" s="66">
        <f t="shared" si="1"/>
        <v>0</v>
      </c>
    </row>
    <row r="57" spans="1:8" ht="20.25" customHeight="1">
      <c r="A57" s="24"/>
      <c r="B57" s="72"/>
      <c r="C57" s="23" t="s">
        <v>416</v>
      </c>
      <c r="D57" s="48" t="s">
        <v>1381</v>
      </c>
      <c r="E57" s="50">
        <f>SUM(E41)</f>
        <v>130700</v>
      </c>
      <c r="F57" s="50">
        <f>SUM(F41)</f>
        <v>112840.71</v>
      </c>
      <c r="G57" s="50">
        <f>SUM(G41)</f>
        <v>129942</v>
      </c>
      <c r="H57" s="50">
        <f t="shared" si="1"/>
        <v>86.33566182096405</v>
      </c>
    </row>
    <row r="58" spans="1:8" ht="12.75">
      <c r="A58" s="58"/>
      <c r="B58" s="59"/>
      <c r="C58" s="60"/>
      <c r="D58" s="61"/>
      <c r="E58" s="58"/>
      <c r="F58" s="58"/>
      <c r="G58" s="58"/>
      <c r="H58" s="58"/>
    </row>
    <row r="59" spans="1:8" ht="12.75">
      <c r="A59" s="333" t="s">
        <v>72</v>
      </c>
      <c r="B59" s="333"/>
      <c r="C59" s="333"/>
      <c r="D59" s="333"/>
      <c r="E59" s="333"/>
      <c r="F59" s="333"/>
      <c r="G59" s="333"/>
      <c r="H59" s="334"/>
    </row>
    <row r="60" spans="1:8" ht="46.5" customHeight="1">
      <c r="A60" s="335" t="s">
        <v>1281</v>
      </c>
      <c r="B60" s="336"/>
      <c r="C60" s="336"/>
      <c r="D60" s="336"/>
      <c r="E60" s="336"/>
      <c r="F60" s="336"/>
      <c r="G60" s="336"/>
      <c r="H60" s="336"/>
    </row>
    <row r="61" spans="1:8" ht="12.75">
      <c r="A61" s="336"/>
      <c r="B61" s="336"/>
      <c r="C61" s="336"/>
      <c r="D61" s="336"/>
      <c r="E61" s="336"/>
      <c r="F61" s="336"/>
      <c r="G61" s="336"/>
      <c r="H61" s="336"/>
    </row>
    <row r="62" spans="1:8" ht="12.75">
      <c r="A62" s="58"/>
      <c r="B62" s="59"/>
      <c r="C62" s="60"/>
      <c r="D62" s="61"/>
      <c r="E62" s="58"/>
      <c r="F62" s="58"/>
      <c r="G62" s="58"/>
      <c r="H62" s="58"/>
    </row>
    <row r="63" spans="1:8" ht="21" customHeight="1">
      <c r="A63" s="27"/>
      <c r="B63" s="134" t="s">
        <v>1034</v>
      </c>
      <c r="C63" s="27" t="s">
        <v>1392</v>
      </c>
      <c r="D63" s="19" t="s">
        <v>223</v>
      </c>
      <c r="E63" s="40" t="s">
        <v>1379</v>
      </c>
      <c r="F63" s="40" t="s">
        <v>835</v>
      </c>
      <c r="G63" s="40" t="s">
        <v>836</v>
      </c>
      <c r="H63" s="18" t="s">
        <v>1380</v>
      </c>
    </row>
    <row r="64" spans="1:8" ht="21" customHeight="1">
      <c r="A64" s="78" t="s">
        <v>1385</v>
      </c>
      <c r="B64" s="143" t="s">
        <v>1386</v>
      </c>
      <c r="C64" s="78"/>
      <c r="D64" s="79" t="s">
        <v>1365</v>
      </c>
      <c r="E64" s="80"/>
      <c r="F64" s="80"/>
      <c r="G64" s="80"/>
      <c r="H64" s="80"/>
    </row>
    <row r="65" spans="1:8" ht="21" customHeight="1">
      <c r="A65" s="47" t="s">
        <v>1388</v>
      </c>
      <c r="B65" s="47" t="s">
        <v>1389</v>
      </c>
      <c r="C65" s="25" t="s">
        <v>1390</v>
      </c>
      <c r="D65" s="38" t="s">
        <v>1391</v>
      </c>
      <c r="E65" s="135">
        <f>SUM(E66:E81)</f>
        <v>310349</v>
      </c>
      <c r="F65" s="135">
        <f>SUM(F66:F81)</f>
        <v>456675.35000000003</v>
      </c>
      <c r="G65" s="135">
        <f>SUM(G66:G81)</f>
        <v>381351</v>
      </c>
      <c r="H65" s="135">
        <f aca="true" t="shared" si="2" ref="H65:H82">IF(E65=0,,F65/E65*100)</f>
        <v>147.1489677749888</v>
      </c>
    </row>
    <row r="66" spans="1:8" ht="21" customHeight="1">
      <c r="A66" s="68">
        <v>61</v>
      </c>
      <c r="B66" s="73" t="s">
        <v>254</v>
      </c>
      <c r="C66" s="32" t="s">
        <v>416</v>
      </c>
      <c r="D66" s="69" t="s">
        <v>614</v>
      </c>
      <c r="E66" s="34">
        <v>110241</v>
      </c>
      <c r="F66" s="34">
        <v>109050.53</v>
      </c>
      <c r="G66" s="34">
        <v>111569</v>
      </c>
      <c r="H66" s="34">
        <f t="shared" si="2"/>
        <v>98.92012046334848</v>
      </c>
    </row>
    <row r="67" spans="1:8" ht="21" customHeight="1">
      <c r="A67" s="68">
        <v>62</v>
      </c>
      <c r="B67" s="73" t="s">
        <v>255</v>
      </c>
      <c r="C67" s="32" t="s">
        <v>416</v>
      </c>
      <c r="D67" s="69" t="s">
        <v>90</v>
      </c>
      <c r="E67" s="34">
        <v>40180</v>
      </c>
      <c r="F67" s="34">
        <v>38791.92</v>
      </c>
      <c r="G67" s="34">
        <v>40180</v>
      </c>
      <c r="H67" s="34">
        <f t="shared" si="2"/>
        <v>96.54534594325534</v>
      </c>
    </row>
    <row r="68" spans="1:8" ht="21" customHeight="1">
      <c r="A68" s="74">
        <v>631</v>
      </c>
      <c r="B68" s="64" t="s">
        <v>256</v>
      </c>
      <c r="C68" s="65" t="s">
        <v>416</v>
      </c>
      <c r="D68" s="75" t="s">
        <v>75</v>
      </c>
      <c r="E68" s="66">
        <v>498</v>
      </c>
      <c r="F68" s="66">
        <v>238.2</v>
      </c>
      <c r="G68" s="66">
        <v>498</v>
      </c>
      <c r="H68" s="66">
        <f t="shared" si="2"/>
        <v>47.83132530120482</v>
      </c>
    </row>
    <row r="69" spans="1:8" ht="21" customHeight="1">
      <c r="A69" s="65">
        <v>632</v>
      </c>
      <c r="B69" s="64" t="s">
        <v>257</v>
      </c>
      <c r="C69" s="65" t="s">
        <v>416</v>
      </c>
      <c r="D69" s="75" t="s">
        <v>626</v>
      </c>
      <c r="E69" s="66">
        <v>36807</v>
      </c>
      <c r="F69" s="66">
        <v>26574.29</v>
      </c>
      <c r="G69" s="66">
        <v>33517</v>
      </c>
      <c r="H69" s="66">
        <f t="shared" si="2"/>
        <v>72.19901105767926</v>
      </c>
    </row>
    <row r="70" spans="1:8" ht="21" customHeight="1">
      <c r="A70" s="65">
        <v>633</v>
      </c>
      <c r="B70" s="64" t="s">
        <v>258</v>
      </c>
      <c r="C70" s="65" t="s">
        <v>416</v>
      </c>
      <c r="D70" s="70" t="s">
        <v>129</v>
      </c>
      <c r="E70" s="66">
        <v>7433</v>
      </c>
      <c r="F70" s="66">
        <v>4586.81</v>
      </c>
      <c r="G70" s="66">
        <v>8383</v>
      </c>
      <c r="H70" s="66">
        <f t="shared" si="2"/>
        <v>61.70873133324365</v>
      </c>
    </row>
    <row r="71" spans="1:8" ht="21" customHeight="1">
      <c r="A71" s="65">
        <v>630</v>
      </c>
      <c r="B71" s="64" t="s">
        <v>259</v>
      </c>
      <c r="C71" s="65" t="s">
        <v>416</v>
      </c>
      <c r="D71" s="70" t="s">
        <v>574</v>
      </c>
      <c r="E71" s="66">
        <v>0</v>
      </c>
      <c r="F71" s="66">
        <v>0</v>
      </c>
      <c r="G71" s="66"/>
      <c r="H71" s="66">
        <f t="shared" si="2"/>
        <v>0</v>
      </c>
    </row>
    <row r="72" spans="1:8" ht="21" customHeight="1">
      <c r="A72" s="65">
        <v>635</v>
      </c>
      <c r="B72" s="64" t="s">
        <v>260</v>
      </c>
      <c r="C72" s="65" t="s">
        <v>416</v>
      </c>
      <c r="D72" s="70" t="s">
        <v>1469</v>
      </c>
      <c r="E72" s="66">
        <v>17662</v>
      </c>
      <c r="F72" s="66">
        <v>1236.16</v>
      </c>
      <c r="G72" s="66">
        <v>17772</v>
      </c>
      <c r="H72" s="66">
        <f t="shared" si="2"/>
        <v>6.998980862869438</v>
      </c>
    </row>
    <row r="73" spans="1:8" ht="21" customHeight="1">
      <c r="A73" s="65">
        <v>637</v>
      </c>
      <c r="B73" s="64" t="s">
        <v>261</v>
      </c>
      <c r="C73" s="65" t="s">
        <v>416</v>
      </c>
      <c r="D73" s="70" t="s">
        <v>81</v>
      </c>
      <c r="E73" s="66">
        <v>4060</v>
      </c>
      <c r="F73" s="66">
        <v>5230.91</v>
      </c>
      <c r="G73" s="66">
        <v>6120</v>
      </c>
      <c r="H73" s="66">
        <f t="shared" si="2"/>
        <v>128.84014778325124</v>
      </c>
    </row>
    <row r="74" spans="1:8" ht="21" customHeight="1">
      <c r="A74" s="65">
        <v>713</v>
      </c>
      <c r="B74" s="64" t="s">
        <v>262</v>
      </c>
      <c r="C74" s="65" t="s">
        <v>416</v>
      </c>
      <c r="D74" s="70" t="s">
        <v>1482</v>
      </c>
      <c r="E74" s="66">
        <v>0</v>
      </c>
      <c r="F74" s="66">
        <v>0</v>
      </c>
      <c r="G74" s="66"/>
      <c r="H74" s="66">
        <f t="shared" si="2"/>
        <v>0</v>
      </c>
    </row>
    <row r="75" spans="1:8" ht="21" customHeight="1">
      <c r="A75" s="65">
        <v>716</v>
      </c>
      <c r="B75" s="64" t="s">
        <v>263</v>
      </c>
      <c r="C75" s="65" t="s">
        <v>416</v>
      </c>
      <c r="D75" s="70" t="s">
        <v>1457</v>
      </c>
      <c r="E75" s="66">
        <v>0</v>
      </c>
      <c r="F75" s="66">
        <v>0</v>
      </c>
      <c r="G75" s="66"/>
      <c r="H75" s="66">
        <f t="shared" si="2"/>
        <v>0</v>
      </c>
    </row>
    <row r="76" spans="1:8" ht="21" customHeight="1">
      <c r="A76" s="65">
        <v>717</v>
      </c>
      <c r="B76" s="64" t="s">
        <v>264</v>
      </c>
      <c r="C76" s="65" t="s">
        <v>416</v>
      </c>
      <c r="D76" s="70" t="s">
        <v>265</v>
      </c>
      <c r="E76" s="66">
        <v>83162</v>
      </c>
      <c r="F76" s="66">
        <v>86825.92</v>
      </c>
      <c r="G76" s="66">
        <v>156280</v>
      </c>
      <c r="H76" s="66">
        <f t="shared" si="2"/>
        <v>104.40576224718019</v>
      </c>
    </row>
    <row r="77" spans="1:8" ht="21" customHeight="1">
      <c r="A77" s="65">
        <v>642</v>
      </c>
      <c r="B77" s="64" t="s">
        <v>266</v>
      </c>
      <c r="C77" s="65" t="s">
        <v>416</v>
      </c>
      <c r="D77" s="70" t="s">
        <v>232</v>
      </c>
      <c r="E77" s="66">
        <v>5178</v>
      </c>
      <c r="F77" s="66">
        <v>6812</v>
      </c>
      <c r="G77" s="66">
        <v>6812</v>
      </c>
      <c r="H77" s="66">
        <f t="shared" si="2"/>
        <v>131.55658555426805</v>
      </c>
    </row>
    <row r="78" spans="1:8" ht="21" customHeight="1">
      <c r="A78" s="65">
        <v>635</v>
      </c>
      <c r="B78" s="64" t="s">
        <v>267</v>
      </c>
      <c r="C78" s="65" t="s">
        <v>416</v>
      </c>
      <c r="D78" s="70" t="s">
        <v>268</v>
      </c>
      <c r="E78" s="66">
        <v>0</v>
      </c>
      <c r="F78" s="66"/>
      <c r="G78" s="66"/>
      <c r="H78" s="66">
        <f t="shared" si="2"/>
        <v>0</v>
      </c>
    </row>
    <row r="79" spans="1:8" ht="21" customHeight="1">
      <c r="A79" s="65">
        <v>651</v>
      </c>
      <c r="B79" s="64" t="s">
        <v>269</v>
      </c>
      <c r="C79" s="65" t="s">
        <v>416</v>
      </c>
      <c r="D79" s="75" t="s">
        <v>270</v>
      </c>
      <c r="E79" s="66">
        <v>3800</v>
      </c>
      <c r="F79" s="66">
        <v>4226.99</v>
      </c>
      <c r="G79" s="66"/>
      <c r="H79" s="66">
        <f t="shared" si="2"/>
        <v>111.23657894736843</v>
      </c>
    </row>
    <row r="80" spans="1:8" ht="21" customHeight="1">
      <c r="A80" s="65">
        <v>642015</v>
      </c>
      <c r="B80" s="64" t="s">
        <v>571</v>
      </c>
      <c r="C80" s="65" t="s">
        <v>416</v>
      </c>
      <c r="D80" s="70" t="s">
        <v>568</v>
      </c>
      <c r="E80" s="66">
        <v>1328</v>
      </c>
      <c r="F80" s="66">
        <v>219.13</v>
      </c>
      <c r="G80" s="66">
        <v>220</v>
      </c>
      <c r="H80" s="66">
        <f t="shared" si="2"/>
        <v>16.500753012048193</v>
      </c>
    </row>
    <row r="81" spans="1:8" ht="21" customHeight="1">
      <c r="A81" s="65">
        <v>821005</v>
      </c>
      <c r="B81" s="64" t="s">
        <v>573</v>
      </c>
      <c r="C81" s="65" t="s">
        <v>416</v>
      </c>
      <c r="D81" s="70" t="s">
        <v>572</v>
      </c>
      <c r="E81" s="66">
        <v>0</v>
      </c>
      <c r="F81" s="66">
        <v>172882.49</v>
      </c>
      <c r="G81" s="66"/>
      <c r="H81" s="66">
        <f t="shared" si="2"/>
        <v>0</v>
      </c>
    </row>
    <row r="82" spans="1:8" ht="21" customHeight="1">
      <c r="A82" s="24"/>
      <c r="B82" s="72"/>
      <c r="C82" s="23" t="s">
        <v>416</v>
      </c>
      <c r="D82" s="48" t="s">
        <v>1381</v>
      </c>
      <c r="E82" s="50">
        <f>SUM(E65)</f>
        <v>310349</v>
      </c>
      <c r="F82" s="50">
        <f>SUM(F65)</f>
        <v>456675.35000000003</v>
      </c>
      <c r="G82" s="50">
        <f>SUM(G65)</f>
        <v>381351</v>
      </c>
      <c r="H82" s="50">
        <f t="shared" si="2"/>
        <v>147.1489677749888</v>
      </c>
    </row>
    <row r="83" spans="1:10" ht="12.75">
      <c r="A83" s="58"/>
      <c r="B83" s="59"/>
      <c r="C83" s="60"/>
      <c r="D83" s="61"/>
      <c r="E83" s="58"/>
      <c r="F83" s="58"/>
      <c r="G83" s="58"/>
      <c r="H83" s="58"/>
      <c r="J83" s="258"/>
    </row>
    <row r="84" spans="1:8" ht="12.75">
      <c r="A84" s="333" t="s">
        <v>72</v>
      </c>
      <c r="B84" s="333"/>
      <c r="C84" s="333"/>
      <c r="D84" s="333"/>
      <c r="E84" s="333"/>
      <c r="F84" s="333"/>
      <c r="G84" s="333"/>
      <c r="H84" s="334"/>
    </row>
    <row r="85" spans="1:8" ht="29.25" customHeight="1">
      <c r="A85" s="335" t="s">
        <v>1282</v>
      </c>
      <c r="B85" s="336"/>
      <c r="C85" s="336"/>
      <c r="D85" s="336"/>
      <c r="E85" s="336"/>
      <c r="F85" s="336"/>
      <c r="G85" s="336"/>
      <c r="H85" s="336"/>
    </row>
    <row r="86" spans="1:8" ht="12.75">
      <c r="A86" s="336"/>
      <c r="B86" s="336"/>
      <c r="C86" s="336"/>
      <c r="D86" s="336"/>
      <c r="E86" s="336"/>
      <c r="F86" s="336"/>
      <c r="G86" s="336"/>
      <c r="H86" s="336"/>
    </row>
    <row r="87" spans="1:8" ht="12.75">
      <c r="A87" s="58"/>
      <c r="B87" s="59"/>
      <c r="C87" s="60"/>
      <c r="D87" s="61"/>
      <c r="E87" s="58"/>
      <c r="F87" s="58"/>
      <c r="G87" s="58"/>
      <c r="H87" s="58"/>
    </row>
    <row r="88" spans="1:8" ht="20.25" customHeight="1">
      <c r="A88" s="27"/>
      <c r="B88" s="134" t="s">
        <v>1035</v>
      </c>
      <c r="C88" s="27" t="s">
        <v>1392</v>
      </c>
      <c r="D88" s="19" t="s">
        <v>220</v>
      </c>
      <c r="E88" s="40" t="s">
        <v>1379</v>
      </c>
      <c r="F88" s="40" t="s">
        <v>835</v>
      </c>
      <c r="G88" s="40" t="s">
        <v>836</v>
      </c>
      <c r="H88" s="18" t="s">
        <v>1380</v>
      </c>
    </row>
    <row r="89" spans="1:8" ht="20.25" customHeight="1">
      <c r="A89" s="78" t="s">
        <v>1385</v>
      </c>
      <c r="B89" s="143" t="s">
        <v>1386</v>
      </c>
      <c r="C89" s="78"/>
      <c r="D89" s="79" t="s">
        <v>1365</v>
      </c>
      <c r="E89" s="80"/>
      <c r="F89" s="80"/>
      <c r="G89" s="80"/>
      <c r="H89" s="80"/>
    </row>
    <row r="90" spans="1:8" ht="20.25" customHeight="1">
      <c r="A90" s="47" t="s">
        <v>419</v>
      </c>
      <c r="B90" s="47" t="s">
        <v>1389</v>
      </c>
      <c r="C90" s="25" t="s">
        <v>1390</v>
      </c>
      <c r="D90" s="38" t="s">
        <v>1391</v>
      </c>
      <c r="E90" s="135">
        <f>SUM(E91:E97)</f>
        <v>0</v>
      </c>
      <c r="F90" s="135">
        <f>SUM(F91:F97)</f>
        <v>210507.97</v>
      </c>
      <c r="G90" s="135">
        <f>SUM(G91:G97)</f>
        <v>4600</v>
      </c>
      <c r="H90" s="135">
        <f aca="true" t="shared" si="3" ref="H90:H123">IF(E90=0,,F90/E90*100)</f>
        <v>0</v>
      </c>
    </row>
    <row r="91" spans="1:8" ht="20.25" customHeight="1">
      <c r="A91" s="64" t="s">
        <v>992</v>
      </c>
      <c r="B91" s="73" t="s">
        <v>271</v>
      </c>
      <c r="C91" s="32" t="s">
        <v>416</v>
      </c>
      <c r="D91" s="75" t="s">
        <v>626</v>
      </c>
      <c r="E91" s="207">
        <v>0</v>
      </c>
      <c r="F91" s="34">
        <v>6362.28</v>
      </c>
      <c r="G91" s="207"/>
      <c r="H91" s="34">
        <f t="shared" si="3"/>
        <v>0</v>
      </c>
    </row>
    <row r="92" spans="1:8" s="1" customFormat="1" ht="20.25" customHeight="1">
      <c r="A92" s="65">
        <v>634</v>
      </c>
      <c r="B92" s="64" t="s">
        <v>273</v>
      </c>
      <c r="C92" s="65" t="s">
        <v>416</v>
      </c>
      <c r="D92" s="70" t="s">
        <v>130</v>
      </c>
      <c r="E92" s="207">
        <v>0</v>
      </c>
      <c r="F92" s="66">
        <v>333</v>
      </c>
      <c r="G92" s="207"/>
      <c r="H92" s="66">
        <f t="shared" si="3"/>
        <v>0</v>
      </c>
    </row>
    <row r="93" spans="1:19" s="256" customFormat="1" ht="20.25" customHeight="1">
      <c r="A93" s="32">
        <v>635</v>
      </c>
      <c r="B93" s="73" t="s">
        <v>275</v>
      </c>
      <c r="C93" s="32" t="s">
        <v>416</v>
      </c>
      <c r="D93" s="70" t="s">
        <v>1469</v>
      </c>
      <c r="E93" s="207">
        <v>0</v>
      </c>
      <c r="F93" s="34">
        <v>985</v>
      </c>
      <c r="G93" s="34"/>
      <c r="H93" s="34">
        <f t="shared" si="3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8" ht="20.25" customHeight="1">
      <c r="A94" s="68">
        <v>642</v>
      </c>
      <c r="B94" s="73" t="s">
        <v>575</v>
      </c>
      <c r="C94" s="32" t="s">
        <v>416</v>
      </c>
      <c r="D94" s="69" t="s">
        <v>274</v>
      </c>
      <c r="E94" s="207">
        <v>0</v>
      </c>
      <c r="F94" s="34">
        <v>0</v>
      </c>
      <c r="G94" s="34"/>
      <c r="H94" s="34">
        <f t="shared" si="3"/>
        <v>0</v>
      </c>
    </row>
    <row r="95" spans="1:8" ht="20.25" customHeight="1">
      <c r="A95" s="68">
        <v>651</v>
      </c>
      <c r="B95" s="73" t="s">
        <v>578</v>
      </c>
      <c r="C95" s="32" t="s">
        <v>416</v>
      </c>
      <c r="D95" s="75" t="s">
        <v>576</v>
      </c>
      <c r="E95" s="207">
        <v>0</v>
      </c>
      <c r="F95" s="34">
        <v>5007.95</v>
      </c>
      <c r="G95" s="34">
        <v>4600</v>
      </c>
      <c r="H95" s="34">
        <f t="shared" si="3"/>
        <v>0</v>
      </c>
    </row>
    <row r="96" spans="1:8" ht="20.25" customHeight="1">
      <c r="A96" s="74">
        <v>717</v>
      </c>
      <c r="B96" s="73" t="s">
        <v>579</v>
      </c>
      <c r="C96" s="32" t="s">
        <v>416</v>
      </c>
      <c r="D96" s="75" t="s">
        <v>276</v>
      </c>
      <c r="E96" s="207">
        <v>0</v>
      </c>
      <c r="F96" s="66">
        <v>0</v>
      </c>
      <c r="G96" s="66"/>
      <c r="H96" s="66">
        <f t="shared" si="3"/>
        <v>0</v>
      </c>
    </row>
    <row r="97" spans="1:8" ht="20.25" customHeight="1">
      <c r="A97" s="65">
        <v>821005</v>
      </c>
      <c r="B97" s="73" t="s">
        <v>420</v>
      </c>
      <c r="C97" s="32" t="s">
        <v>416</v>
      </c>
      <c r="D97" s="70" t="s">
        <v>577</v>
      </c>
      <c r="E97" s="207">
        <v>0</v>
      </c>
      <c r="F97" s="66">
        <v>197819.74</v>
      </c>
      <c r="G97" s="66"/>
      <c r="H97" s="66">
        <f t="shared" si="3"/>
        <v>0</v>
      </c>
    </row>
    <row r="98" spans="1:8" ht="20.25" customHeight="1">
      <c r="A98" s="47" t="s">
        <v>1179</v>
      </c>
      <c r="B98" s="47" t="s">
        <v>1180</v>
      </c>
      <c r="C98" s="25" t="s">
        <v>1390</v>
      </c>
      <c r="D98" s="17" t="s">
        <v>84</v>
      </c>
      <c r="E98" s="26">
        <f>SUM(E99:E112)</f>
        <v>478924</v>
      </c>
      <c r="F98" s="26">
        <f>SUM(F99:F112)</f>
        <v>468046.1999999999</v>
      </c>
      <c r="G98" s="26">
        <f>SUM(G99:G112)</f>
        <v>480924</v>
      </c>
      <c r="H98" s="26">
        <f t="shared" si="3"/>
        <v>97.72870016954671</v>
      </c>
    </row>
    <row r="99" spans="1:8" ht="20.25" customHeight="1">
      <c r="A99" s="32">
        <v>61</v>
      </c>
      <c r="B99" s="73" t="s">
        <v>277</v>
      </c>
      <c r="C99" s="32" t="s">
        <v>416</v>
      </c>
      <c r="D99" s="70" t="s">
        <v>614</v>
      </c>
      <c r="E99" s="66">
        <v>290420</v>
      </c>
      <c r="F99" s="66">
        <v>285542.12</v>
      </c>
      <c r="G99" s="66">
        <v>290420</v>
      </c>
      <c r="H99" s="66">
        <f t="shared" si="3"/>
        <v>98.32040493078989</v>
      </c>
    </row>
    <row r="100" spans="1:8" ht="20.25" customHeight="1">
      <c r="A100" s="32">
        <v>62</v>
      </c>
      <c r="B100" s="73" t="s">
        <v>278</v>
      </c>
      <c r="C100" s="32" t="s">
        <v>416</v>
      </c>
      <c r="D100" s="70" t="s">
        <v>90</v>
      </c>
      <c r="E100" s="66">
        <v>101738</v>
      </c>
      <c r="F100" s="66">
        <v>101070.73</v>
      </c>
      <c r="G100" s="66">
        <v>101738</v>
      </c>
      <c r="H100" s="66">
        <f aca="true" t="shared" si="4" ref="H100:H108">IF(E100=0,,F100/E100*100)</f>
        <v>99.34412903733117</v>
      </c>
    </row>
    <row r="101" spans="1:8" ht="20.25" customHeight="1">
      <c r="A101" s="32">
        <v>631</v>
      </c>
      <c r="B101" s="73" t="s">
        <v>279</v>
      </c>
      <c r="C101" s="32" t="s">
        <v>416</v>
      </c>
      <c r="D101" s="70" t="s">
        <v>75</v>
      </c>
      <c r="E101" s="66">
        <v>700</v>
      </c>
      <c r="F101" s="66">
        <v>176.67</v>
      </c>
      <c r="G101" s="66">
        <v>700</v>
      </c>
      <c r="H101" s="66">
        <f t="shared" si="4"/>
        <v>25.238571428571426</v>
      </c>
    </row>
    <row r="102" spans="1:8" ht="20.25" customHeight="1">
      <c r="A102" s="32">
        <v>632</v>
      </c>
      <c r="B102" s="73" t="s">
        <v>280</v>
      </c>
      <c r="C102" s="32" t="s">
        <v>416</v>
      </c>
      <c r="D102" s="70" t="s">
        <v>626</v>
      </c>
      <c r="E102" s="66">
        <v>60200</v>
      </c>
      <c r="F102" s="66">
        <v>41779.9</v>
      </c>
      <c r="G102" s="66">
        <v>60200</v>
      </c>
      <c r="H102" s="66">
        <f t="shared" si="4"/>
        <v>69.40182724252492</v>
      </c>
    </row>
    <row r="103" spans="1:8" ht="20.25" customHeight="1">
      <c r="A103" s="32">
        <v>633</v>
      </c>
      <c r="B103" s="73" t="s">
        <v>281</v>
      </c>
      <c r="C103" s="32" t="s">
        <v>416</v>
      </c>
      <c r="D103" s="70" t="s">
        <v>129</v>
      </c>
      <c r="E103" s="34">
        <v>8800</v>
      </c>
      <c r="F103" s="66">
        <v>17066.11</v>
      </c>
      <c r="G103" s="66">
        <v>10800</v>
      </c>
      <c r="H103" s="66">
        <f t="shared" si="4"/>
        <v>193.9330681818182</v>
      </c>
    </row>
    <row r="104" spans="1:8" ht="20.25" customHeight="1">
      <c r="A104" s="32">
        <v>634</v>
      </c>
      <c r="B104" s="73" t="s">
        <v>282</v>
      </c>
      <c r="C104" s="32" t="s">
        <v>416</v>
      </c>
      <c r="D104" s="70" t="s">
        <v>130</v>
      </c>
      <c r="E104" s="66">
        <v>1000</v>
      </c>
      <c r="F104" s="66">
        <v>0</v>
      </c>
      <c r="G104" s="66">
        <v>1000</v>
      </c>
      <c r="H104" s="66">
        <f t="shared" si="4"/>
        <v>0</v>
      </c>
    </row>
    <row r="105" spans="1:8" ht="20.25" customHeight="1">
      <c r="A105" s="32">
        <v>635</v>
      </c>
      <c r="B105" s="73" t="s">
        <v>283</v>
      </c>
      <c r="C105" s="32" t="s">
        <v>416</v>
      </c>
      <c r="D105" s="70" t="s">
        <v>1469</v>
      </c>
      <c r="E105" s="66">
        <v>3500</v>
      </c>
      <c r="F105" s="66">
        <v>5068.61</v>
      </c>
      <c r="G105" s="66">
        <v>3500</v>
      </c>
      <c r="H105" s="66">
        <f t="shared" si="4"/>
        <v>144.81742857142856</v>
      </c>
    </row>
    <row r="106" spans="1:8" ht="20.25" customHeight="1">
      <c r="A106" s="32">
        <v>636</v>
      </c>
      <c r="B106" s="73" t="s">
        <v>284</v>
      </c>
      <c r="C106" s="32" t="s">
        <v>416</v>
      </c>
      <c r="D106" s="70" t="s">
        <v>285</v>
      </c>
      <c r="E106" s="66">
        <v>433</v>
      </c>
      <c r="F106" s="66">
        <v>172.66</v>
      </c>
      <c r="G106" s="66">
        <v>433</v>
      </c>
      <c r="H106" s="66">
        <f t="shared" si="4"/>
        <v>39.875288683602776</v>
      </c>
    </row>
    <row r="107" spans="1:8" ht="20.25" customHeight="1">
      <c r="A107" s="32">
        <v>637</v>
      </c>
      <c r="B107" s="73" t="s">
        <v>286</v>
      </c>
      <c r="C107" s="32" t="s">
        <v>416</v>
      </c>
      <c r="D107" s="70" t="s">
        <v>81</v>
      </c>
      <c r="E107" s="66">
        <v>11900</v>
      </c>
      <c r="F107" s="66">
        <v>16841.22</v>
      </c>
      <c r="G107" s="66">
        <v>11900</v>
      </c>
      <c r="H107" s="66">
        <f t="shared" si="4"/>
        <v>141.52285714285716</v>
      </c>
    </row>
    <row r="108" spans="1:8" ht="20.25" customHeight="1">
      <c r="A108" s="32">
        <v>642</v>
      </c>
      <c r="B108" s="73" t="s">
        <v>287</v>
      </c>
      <c r="C108" s="32" t="s">
        <v>416</v>
      </c>
      <c r="D108" s="70" t="s">
        <v>288</v>
      </c>
      <c r="E108" s="66">
        <v>233</v>
      </c>
      <c r="F108" s="66">
        <v>328.18</v>
      </c>
      <c r="G108" s="66">
        <v>233</v>
      </c>
      <c r="H108" s="66">
        <f t="shared" si="4"/>
        <v>140.84978540772534</v>
      </c>
    </row>
    <row r="109" spans="1:8" ht="20.25" customHeight="1">
      <c r="A109" s="32">
        <v>713</v>
      </c>
      <c r="B109" s="73" t="s">
        <v>289</v>
      </c>
      <c r="C109" s="32" t="s">
        <v>416</v>
      </c>
      <c r="D109" s="70" t="s">
        <v>1482</v>
      </c>
      <c r="E109" s="66">
        <v>0</v>
      </c>
      <c r="F109" s="136"/>
      <c r="G109" s="66">
        <v>0</v>
      </c>
      <c r="H109" s="66">
        <f>IF(E109=0,,F109/E109*100)</f>
        <v>0</v>
      </c>
    </row>
    <row r="110" spans="1:8" ht="20.25" customHeight="1">
      <c r="A110" s="32">
        <v>716</v>
      </c>
      <c r="B110" s="73" t="s">
        <v>290</v>
      </c>
      <c r="C110" s="32" t="s">
        <v>416</v>
      </c>
      <c r="D110" s="70" t="s">
        <v>1457</v>
      </c>
      <c r="E110" s="66">
        <v>0</v>
      </c>
      <c r="F110" s="66">
        <v>0</v>
      </c>
      <c r="G110" s="66">
        <v>0</v>
      </c>
      <c r="H110" s="66">
        <f>IF(E110=0,,F110/E110*100)</f>
        <v>0</v>
      </c>
    </row>
    <row r="111" spans="1:8" ht="20.25" customHeight="1">
      <c r="A111" s="32">
        <v>717</v>
      </c>
      <c r="B111" s="73" t="s">
        <v>291</v>
      </c>
      <c r="C111" s="32" t="s">
        <v>416</v>
      </c>
      <c r="D111" s="70" t="s">
        <v>276</v>
      </c>
      <c r="E111" s="66">
        <v>0</v>
      </c>
      <c r="F111" s="66">
        <v>0</v>
      </c>
      <c r="G111" s="66">
        <v>0</v>
      </c>
      <c r="H111" s="66">
        <f>IF(E111=0,,F111/E111*100)</f>
        <v>0</v>
      </c>
    </row>
    <row r="112" spans="1:8" ht="20.25" customHeight="1">
      <c r="A112" s="32"/>
      <c r="B112" s="73" t="s">
        <v>292</v>
      </c>
      <c r="C112" s="32" t="s">
        <v>416</v>
      </c>
      <c r="D112" s="33"/>
      <c r="E112" s="66"/>
      <c r="F112" s="66"/>
      <c r="G112" s="66"/>
      <c r="H112" s="136">
        <f>IF(E112=0,,F112/E112*100)</f>
        <v>0</v>
      </c>
    </row>
    <row r="113" spans="1:8" ht="20.25" customHeight="1">
      <c r="A113" s="47" t="s">
        <v>1187</v>
      </c>
      <c r="B113" s="47" t="s">
        <v>1188</v>
      </c>
      <c r="C113" s="25" t="s">
        <v>1390</v>
      </c>
      <c r="D113" s="17" t="s">
        <v>1189</v>
      </c>
      <c r="E113" s="71">
        <f>SUM(E114:E115)</f>
        <v>0</v>
      </c>
      <c r="F113" s="26">
        <f>SUM(F114:F115)</f>
        <v>230741.71</v>
      </c>
      <c r="G113" s="71">
        <f>SUM(G114:G115)</f>
        <v>175520</v>
      </c>
      <c r="H113" s="71">
        <f t="shared" si="3"/>
        <v>0</v>
      </c>
    </row>
    <row r="114" spans="1:8" ht="20.25" customHeight="1">
      <c r="A114" s="32">
        <v>717</v>
      </c>
      <c r="B114" s="73" t="s">
        <v>293</v>
      </c>
      <c r="C114" s="32" t="s">
        <v>416</v>
      </c>
      <c r="D114" s="33" t="s">
        <v>276</v>
      </c>
      <c r="E114" s="67">
        <v>0</v>
      </c>
      <c r="F114" s="34">
        <v>230741.71</v>
      </c>
      <c r="G114" s="67">
        <v>175520</v>
      </c>
      <c r="H114" s="67">
        <f t="shared" si="3"/>
        <v>0</v>
      </c>
    </row>
    <row r="115" spans="1:8" ht="20.25" customHeight="1">
      <c r="A115" s="32"/>
      <c r="B115" s="73" t="s">
        <v>294</v>
      </c>
      <c r="C115" s="32" t="s">
        <v>416</v>
      </c>
      <c r="D115" s="33"/>
      <c r="E115" s="67"/>
      <c r="F115" s="67"/>
      <c r="G115" s="67"/>
      <c r="H115" s="67">
        <f t="shared" si="3"/>
        <v>0</v>
      </c>
    </row>
    <row r="116" spans="1:8" ht="20.25" customHeight="1">
      <c r="A116" s="47" t="s">
        <v>541</v>
      </c>
      <c r="B116" s="47" t="s">
        <v>132</v>
      </c>
      <c r="C116" s="25" t="s">
        <v>1390</v>
      </c>
      <c r="D116" s="17" t="s">
        <v>133</v>
      </c>
      <c r="E116" s="71">
        <f>SUM(E117:E118)</f>
        <v>0</v>
      </c>
      <c r="F116" s="71">
        <f>SUM(F117:F118)</f>
        <v>0</v>
      </c>
      <c r="G116" s="71">
        <f>SUM(G117:G118)</f>
        <v>0</v>
      </c>
      <c r="H116" s="71">
        <f t="shared" si="3"/>
        <v>0</v>
      </c>
    </row>
    <row r="117" spans="1:8" ht="20.25" customHeight="1">
      <c r="A117" s="32"/>
      <c r="B117" s="73" t="s">
        <v>295</v>
      </c>
      <c r="C117" s="32" t="s">
        <v>416</v>
      </c>
      <c r="D117" s="33"/>
      <c r="E117" s="34"/>
      <c r="F117" s="34"/>
      <c r="G117" s="34"/>
      <c r="H117" s="34">
        <f t="shared" si="3"/>
        <v>0</v>
      </c>
    </row>
    <row r="118" spans="1:8" ht="20.25" customHeight="1">
      <c r="A118" s="32"/>
      <c r="B118" s="73" t="s">
        <v>296</v>
      </c>
      <c r="C118" s="32" t="s">
        <v>416</v>
      </c>
      <c r="D118" s="33"/>
      <c r="E118" s="67"/>
      <c r="F118" s="67"/>
      <c r="G118" s="67"/>
      <c r="H118" s="67">
        <f t="shared" si="3"/>
        <v>0</v>
      </c>
    </row>
    <row r="119" spans="1:8" ht="20.25" customHeight="1">
      <c r="A119" s="47" t="s">
        <v>1191</v>
      </c>
      <c r="B119" s="47" t="s">
        <v>1192</v>
      </c>
      <c r="C119" s="25" t="s">
        <v>1390</v>
      </c>
      <c r="D119" s="17" t="s">
        <v>1193</v>
      </c>
      <c r="E119" s="26">
        <f>SUM(E120:E122)</f>
        <v>0</v>
      </c>
      <c r="F119" s="26">
        <f>SUM(F120:F122)</f>
        <v>1017.56</v>
      </c>
      <c r="G119" s="26">
        <f>SUM(G120:G122)</f>
        <v>0</v>
      </c>
      <c r="H119" s="26">
        <f t="shared" si="3"/>
        <v>0</v>
      </c>
    </row>
    <row r="120" spans="1:8" ht="20.25" customHeight="1">
      <c r="A120" s="65">
        <v>61</v>
      </c>
      <c r="B120" s="64" t="s">
        <v>295</v>
      </c>
      <c r="C120" s="65" t="s">
        <v>416</v>
      </c>
      <c r="D120" s="70" t="s">
        <v>614</v>
      </c>
      <c r="E120" s="34">
        <v>0</v>
      </c>
      <c r="F120" s="34">
        <v>150</v>
      </c>
      <c r="G120" s="34">
        <v>0</v>
      </c>
      <c r="H120" s="67">
        <f t="shared" si="3"/>
        <v>0</v>
      </c>
    </row>
    <row r="121" spans="1:8" ht="20.25" customHeight="1">
      <c r="A121" s="32">
        <v>62</v>
      </c>
      <c r="B121" s="64" t="s">
        <v>296</v>
      </c>
      <c r="C121" s="32" t="s">
        <v>416</v>
      </c>
      <c r="D121" s="70" t="s">
        <v>90</v>
      </c>
      <c r="E121" s="34">
        <v>0</v>
      </c>
      <c r="F121" s="66">
        <v>0</v>
      </c>
      <c r="G121" s="34">
        <v>0</v>
      </c>
      <c r="H121" s="67">
        <f t="shared" si="3"/>
        <v>0</v>
      </c>
    </row>
    <row r="122" spans="1:8" ht="20.25" customHeight="1">
      <c r="A122" s="32">
        <v>633</v>
      </c>
      <c r="B122" s="64" t="s">
        <v>418</v>
      </c>
      <c r="C122" s="65" t="s">
        <v>416</v>
      </c>
      <c r="D122" s="70" t="s">
        <v>129</v>
      </c>
      <c r="E122" s="34">
        <v>0</v>
      </c>
      <c r="F122" s="34">
        <v>867.56</v>
      </c>
      <c r="G122" s="34"/>
      <c r="H122" s="67">
        <f t="shared" si="3"/>
        <v>0</v>
      </c>
    </row>
    <row r="123" spans="1:8" ht="20.25" customHeight="1">
      <c r="A123" s="24"/>
      <c r="B123" s="72"/>
      <c r="C123" s="23" t="s">
        <v>416</v>
      </c>
      <c r="D123" s="48" t="s">
        <v>1381</v>
      </c>
      <c r="E123" s="50">
        <f>SUM(E119,E116,E113,E98,E90)</f>
        <v>478924</v>
      </c>
      <c r="F123" s="50">
        <f>SUM(F119,F116,F113,F98,F90)</f>
        <v>910313.4399999998</v>
      </c>
      <c r="G123" s="50">
        <f>SUM(G119,G116,G113,G98,G90)</f>
        <v>661044</v>
      </c>
      <c r="H123" s="50">
        <f t="shared" si="3"/>
        <v>190.07471749171054</v>
      </c>
    </row>
    <row r="124" spans="1:8" ht="12.75">
      <c r="A124" s="58"/>
      <c r="B124" s="59"/>
      <c r="C124" s="60"/>
      <c r="D124" s="61"/>
      <c r="E124" s="58"/>
      <c r="F124" s="58"/>
      <c r="G124" s="58"/>
      <c r="H124" s="58"/>
    </row>
    <row r="125" spans="1:8" ht="12.75">
      <c r="A125" s="333" t="s">
        <v>72</v>
      </c>
      <c r="B125" s="333"/>
      <c r="C125" s="333"/>
      <c r="D125" s="333"/>
      <c r="E125" s="333"/>
      <c r="F125" s="333"/>
      <c r="G125" s="333"/>
      <c r="H125" s="334"/>
    </row>
    <row r="126" spans="1:8" ht="46.5" customHeight="1">
      <c r="A126" s="335" t="s">
        <v>65</v>
      </c>
      <c r="B126" s="336"/>
      <c r="C126" s="336"/>
      <c r="D126" s="336"/>
      <c r="E126" s="336"/>
      <c r="F126" s="336"/>
      <c r="G126" s="336"/>
      <c r="H126" s="336"/>
    </row>
    <row r="127" spans="1:8" ht="12.75">
      <c r="A127" s="336"/>
      <c r="B127" s="336"/>
      <c r="C127" s="336"/>
      <c r="D127" s="336"/>
      <c r="E127" s="336"/>
      <c r="F127" s="336"/>
      <c r="G127" s="336"/>
      <c r="H127" s="336"/>
    </row>
    <row r="128" spans="1:8" ht="12.75">
      <c r="A128" s="58"/>
      <c r="B128" s="59"/>
      <c r="C128" s="60"/>
      <c r="D128" s="61"/>
      <c r="E128" s="58"/>
      <c r="F128" s="58"/>
      <c r="G128" s="58"/>
      <c r="H128" s="58"/>
    </row>
    <row r="129" spans="1:8" ht="18.75" customHeight="1">
      <c r="A129" s="27"/>
      <c r="B129" s="134" t="s">
        <v>1036</v>
      </c>
      <c r="C129" s="27" t="s">
        <v>1392</v>
      </c>
      <c r="D129" s="19" t="s">
        <v>221</v>
      </c>
      <c r="E129" s="40" t="s">
        <v>1379</v>
      </c>
      <c r="F129" s="40" t="s">
        <v>835</v>
      </c>
      <c r="G129" s="40" t="s">
        <v>836</v>
      </c>
      <c r="H129" s="18" t="s">
        <v>1380</v>
      </c>
    </row>
    <row r="130" spans="1:8" ht="18.75" customHeight="1">
      <c r="A130" s="78" t="s">
        <v>1385</v>
      </c>
      <c r="B130" s="143" t="s">
        <v>1386</v>
      </c>
      <c r="C130" s="78"/>
      <c r="D130" s="79" t="s">
        <v>1365</v>
      </c>
      <c r="E130" s="80"/>
      <c r="F130" s="80"/>
      <c r="G130" s="80"/>
      <c r="H130" s="80"/>
    </row>
    <row r="131" spans="1:8" ht="18.75" customHeight="1">
      <c r="A131" s="47" t="s">
        <v>1388</v>
      </c>
      <c r="B131" s="47" t="s">
        <v>1389</v>
      </c>
      <c r="C131" s="25" t="s">
        <v>1390</v>
      </c>
      <c r="D131" s="38" t="s">
        <v>1391</v>
      </c>
      <c r="E131" s="135">
        <f>SUM(E132:E143)</f>
        <v>19104</v>
      </c>
      <c r="F131" s="135">
        <f>SUM(F132:F143)</f>
        <v>19104</v>
      </c>
      <c r="G131" s="135">
        <f>SUM(G132:G143)</f>
        <v>19104</v>
      </c>
      <c r="H131" s="135">
        <f aca="true" t="shared" si="5" ref="H131:H148">IF(E131=0,,F131/E131*100)</f>
        <v>100</v>
      </c>
    </row>
    <row r="132" spans="1:8" ht="18.75" customHeight="1">
      <c r="A132" s="68">
        <v>61</v>
      </c>
      <c r="B132" s="73" t="s">
        <v>297</v>
      </c>
      <c r="C132" s="32" t="s">
        <v>416</v>
      </c>
      <c r="D132" s="69" t="s">
        <v>614</v>
      </c>
      <c r="E132" s="34">
        <v>13503</v>
      </c>
      <c r="F132" s="34">
        <v>13503</v>
      </c>
      <c r="G132" s="34">
        <v>13503</v>
      </c>
      <c r="H132" s="34">
        <f t="shared" si="5"/>
        <v>100</v>
      </c>
    </row>
    <row r="133" spans="1:8" ht="18.75" customHeight="1">
      <c r="A133" s="68">
        <v>62</v>
      </c>
      <c r="B133" s="73" t="s">
        <v>298</v>
      </c>
      <c r="C133" s="32" t="s">
        <v>416</v>
      </c>
      <c r="D133" s="69" t="s">
        <v>90</v>
      </c>
      <c r="E133" s="34">
        <v>4300</v>
      </c>
      <c r="F133" s="34">
        <v>4263.42</v>
      </c>
      <c r="G133" s="34">
        <v>4300</v>
      </c>
      <c r="H133" s="34">
        <f t="shared" si="5"/>
        <v>99.1493023255814</v>
      </c>
    </row>
    <row r="134" spans="1:8" ht="18.75" customHeight="1">
      <c r="A134" s="74">
        <v>631</v>
      </c>
      <c r="B134" s="64" t="s">
        <v>299</v>
      </c>
      <c r="C134" s="65" t="s">
        <v>416</v>
      </c>
      <c r="D134" s="75" t="s">
        <v>75</v>
      </c>
      <c r="E134" s="66">
        <v>0</v>
      </c>
      <c r="F134" s="34">
        <v>0</v>
      </c>
      <c r="G134" s="66">
        <v>0</v>
      </c>
      <c r="H134" s="66">
        <f t="shared" si="5"/>
        <v>0</v>
      </c>
    </row>
    <row r="135" spans="1:8" ht="18.75" customHeight="1">
      <c r="A135" s="65">
        <v>632</v>
      </c>
      <c r="B135" s="64" t="s">
        <v>300</v>
      </c>
      <c r="C135" s="65" t="s">
        <v>416</v>
      </c>
      <c r="D135" s="75" t="s">
        <v>626</v>
      </c>
      <c r="E135" s="66">
        <v>351</v>
      </c>
      <c r="F135" s="34">
        <v>703.83</v>
      </c>
      <c r="G135" s="66">
        <v>351</v>
      </c>
      <c r="H135" s="66">
        <f t="shared" si="5"/>
        <v>200.52136752136755</v>
      </c>
    </row>
    <row r="136" spans="1:8" ht="18.75" customHeight="1">
      <c r="A136" s="65">
        <v>633</v>
      </c>
      <c r="B136" s="64" t="s">
        <v>301</v>
      </c>
      <c r="C136" s="65" t="s">
        <v>416</v>
      </c>
      <c r="D136" s="70" t="s">
        <v>129</v>
      </c>
      <c r="E136" s="66">
        <v>0</v>
      </c>
      <c r="F136" s="34">
        <v>33.77</v>
      </c>
      <c r="G136" s="66">
        <v>0</v>
      </c>
      <c r="H136" s="66">
        <f t="shared" si="5"/>
        <v>0</v>
      </c>
    </row>
    <row r="137" spans="1:8" ht="18.75" customHeight="1">
      <c r="A137" s="65">
        <v>634</v>
      </c>
      <c r="B137" s="64" t="s">
        <v>302</v>
      </c>
      <c r="C137" s="65" t="s">
        <v>416</v>
      </c>
      <c r="D137" s="70" t="s">
        <v>130</v>
      </c>
      <c r="E137" s="66">
        <v>0</v>
      </c>
      <c r="F137" s="34"/>
      <c r="G137" s="66">
        <v>0</v>
      </c>
      <c r="H137" s="66">
        <f t="shared" si="5"/>
        <v>0</v>
      </c>
    </row>
    <row r="138" spans="1:8" ht="18.75" customHeight="1">
      <c r="A138" s="65">
        <v>635</v>
      </c>
      <c r="B138" s="64" t="s">
        <v>303</v>
      </c>
      <c r="C138" s="65" t="s">
        <v>416</v>
      </c>
      <c r="D138" s="70" t="s">
        <v>1469</v>
      </c>
      <c r="E138" s="66">
        <v>0</v>
      </c>
      <c r="F138" s="34"/>
      <c r="G138" s="66">
        <v>0</v>
      </c>
      <c r="H138" s="66">
        <f t="shared" si="5"/>
        <v>0</v>
      </c>
    </row>
    <row r="139" spans="1:8" ht="18.75" customHeight="1">
      <c r="A139" s="65">
        <v>637</v>
      </c>
      <c r="B139" s="64" t="s">
        <v>304</v>
      </c>
      <c r="C139" s="65" t="s">
        <v>416</v>
      </c>
      <c r="D139" s="70" t="s">
        <v>81</v>
      </c>
      <c r="E139" s="66">
        <v>900</v>
      </c>
      <c r="F139" s="34">
        <v>461.38</v>
      </c>
      <c r="G139" s="66">
        <v>900</v>
      </c>
      <c r="H139" s="66">
        <f t="shared" si="5"/>
        <v>51.26444444444444</v>
      </c>
    </row>
    <row r="140" spans="1:8" ht="18.75" customHeight="1">
      <c r="A140" s="65">
        <v>642</v>
      </c>
      <c r="B140" s="64" t="s">
        <v>305</v>
      </c>
      <c r="C140" s="65" t="s">
        <v>416</v>
      </c>
      <c r="D140" s="70" t="s">
        <v>306</v>
      </c>
      <c r="E140" s="66">
        <v>50</v>
      </c>
      <c r="F140" s="34">
        <v>138.6</v>
      </c>
      <c r="G140" s="66">
        <v>50</v>
      </c>
      <c r="H140" s="66">
        <f t="shared" si="5"/>
        <v>277.2</v>
      </c>
    </row>
    <row r="141" spans="1:8" ht="18.75" customHeight="1">
      <c r="A141" s="65">
        <v>713</v>
      </c>
      <c r="B141" s="64" t="s">
        <v>307</v>
      </c>
      <c r="C141" s="65" t="s">
        <v>416</v>
      </c>
      <c r="D141" s="70" t="s">
        <v>1482</v>
      </c>
      <c r="E141" s="66">
        <v>0</v>
      </c>
      <c r="F141" s="34"/>
      <c r="G141" s="66">
        <v>0</v>
      </c>
      <c r="H141" s="66">
        <f t="shared" si="5"/>
        <v>0</v>
      </c>
    </row>
    <row r="142" spans="1:8" ht="18.75" customHeight="1">
      <c r="A142" s="65">
        <v>716</v>
      </c>
      <c r="B142" s="64" t="s">
        <v>308</v>
      </c>
      <c r="C142" s="65" t="s">
        <v>416</v>
      </c>
      <c r="D142" s="70" t="s">
        <v>1457</v>
      </c>
      <c r="E142" s="66">
        <v>0</v>
      </c>
      <c r="F142" s="34"/>
      <c r="G142" s="66">
        <v>0</v>
      </c>
      <c r="H142" s="66">
        <f t="shared" si="5"/>
        <v>0</v>
      </c>
    </row>
    <row r="143" spans="1:8" ht="18.75" customHeight="1">
      <c r="A143" s="65">
        <v>717</v>
      </c>
      <c r="B143" s="64" t="s">
        <v>309</v>
      </c>
      <c r="C143" s="65" t="s">
        <v>416</v>
      </c>
      <c r="D143" s="70" t="s">
        <v>637</v>
      </c>
      <c r="E143" s="66">
        <v>0</v>
      </c>
      <c r="F143" s="34"/>
      <c r="G143" s="66">
        <v>0</v>
      </c>
      <c r="H143" s="66">
        <f t="shared" si="5"/>
        <v>0</v>
      </c>
    </row>
    <row r="144" spans="1:8" ht="18.75" customHeight="1">
      <c r="A144" s="47" t="s">
        <v>1191</v>
      </c>
      <c r="B144" s="47" t="s">
        <v>1192</v>
      </c>
      <c r="C144" s="25" t="s">
        <v>1390</v>
      </c>
      <c r="D144" s="17" t="s">
        <v>1193</v>
      </c>
      <c r="E144" s="26">
        <f>SUM(E145:E147)</f>
        <v>0</v>
      </c>
      <c r="F144" s="26">
        <f>SUM(F145:F147)</f>
        <v>3446.7999999999997</v>
      </c>
      <c r="G144" s="26">
        <f>SUM(G145:G147)</f>
        <v>0</v>
      </c>
      <c r="H144" s="26">
        <f t="shared" si="5"/>
        <v>0</v>
      </c>
    </row>
    <row r="145" spans="1:8" ht="18.75" customHeight="1">
      <c r="A145" s="68">
        <v>61</v>
      </c>
      <c r="B145" s="64" t="s">
        <v>310</v>
      </c>
      <c r="C145" s="32" t="s">
        <v>416</v>
      </c>
      <c r="D145" s="69" t="s">
        <v>614</v>
      </c>
      <c r="E145" s="34">
        <v>0</v>
      </c>
      <c r="F145" s="34">
        <v>2077.41</v>
      </c>
      <c r="G145" s="34">
        <v>0</v>
      </c>
      <c r="H145" s="67">
        <f t="shared" si="5"/>
        <v>0</v>
      </c>
    </row>
    <row r="146" spans="1:8" ht="18.75" customHeight="1">
      <c r="A146" s="65">
        <v>632</v>
      </c>
      <c r="B146" s="64" t="s">
        <v>311</v>
      </c>
      <c r="C146" s="65" t="s">
        <v>416</v>
      </c>
      <c r="D146" s="75" t="s">
        <v>626</v>
      </c>
      <c r="E146" s="34">
        <v>0</v>
      </c>
      <c r="F146" s="34">
        <v>1174.31</v>
      </c>
      <c r="G146" s="34">
        <v>0</v>
      </c>
      <c r="H146" s="67">
        <f t="shared" si="5"/>
        <v>0</v>
      </c>
    </row>
    <row r="147" spans="1:8" ht="18.75" customHeight="1">
      <c r="A147" s="65">
        <v>632</v>
      </c>
      <c r="B147" s="64" t="s">
        <v>23</v>
      </c>
      <c r="C147" s="65" t="s">
        <v>416</v>
      </c>
      <c r="D147" s="75" t="s">
        <v>626</v>
      </c>
      <c r="E147" s="66">
        <v>0</v>
      </c>
      <c r="F147" s="66">
        <v>195.08</v>
      </c>
      <c r="G147" s="66">
        <v>0</v>
      </c>
      <c r="H147" s="136">
        <f t="shared" si="5"/>
        <v>0</v>
      </c>
    </row>
    <row r="148" spans="1:8" ht="18.75" customHeight="1">
      <c r="A148" s="24"/>
      <c r="B148" s="72"/>
      <c r="C148" s="23" t="s">
        <v>416</v>
      </c>
      <c r="D148" s="48" t="s">
        <v>1381</v>
      </c>
      <c r="E148" s="50">
        <f>SUM(E144,E131)</f>
        <v>19104</v>
      </c>
      <c r="F148" s="50">
        <f>SUM(F144,F131)</f>
        <v>22550.8</v>
      </c>
      <c r="G148" s="50">
        <f>SUM(G144,G131)</f>
        <v>19104</v>
      </c>
      <c r="H148" s="50">
        <f t="shared" si="5"/>
        <v>118.04229480737018</v>
      </c>
    </row>
    <row r="149" spans="1:8" ht="12.75">
      <c r="A149" s="58"/>
      <c r="B149" s="59"/>
      <c r="C149" s="60"/>
      <c r="D149" s="61"/>
      <c r="E149" s="58"/>
      <c r="F149" s="58"/>
      <c r="G149" s="58"/>
      <c r="H149" s="58"/>
    </row>
    <row r="150" spans="1:8" ht="12.75">
      <c r="A150" s="333" t="s">
        <v>72</v>
      </c>
      <c r="B150" s="333"/>
      <c r="C150" s="333"/>
      <c r="D150" s="333"/>
      <c r="E150" s="333"/>
      <c r="F150" s="333"/>
      <c r="G150" s="333"/>
      <c r="H150" s="334"/>
    </row>
    <row r="151" spans="1:8" ht="22.5" customHeight="1">
      <c r="A151" s="335" t="s">
        <v>1283</v>
      </c>
      <c r="B151" s="336"/>
      <c r="C151" s="336"/>
      <c r="D151" s="336"/>
      <c r="E151" s="336"/>
      <c r="F151" s="336"/>
      <c r="G151" s="336"/>
      <c r="H151" s="336"/>
    </row>
    <row r="152" spans="1:8" ht="12.75">
      <c r="A152" s="336"/>
      <c r="B152" s="336"/>
      <c r="C152" s="336"/>
      <c r="D152" s="336"/>
      <c r="E152" s="336"/>
      <c r="F152" s="336"/>
      <c r="G152" s="336"/>
      <c r="H152" s="336"/>
    </row>
    <row r="153" spans="1:8" ht="12.75">
      <c r="A153" s="58"/>
      <c r="B153" s="59"/>
      <c r="C153" s="60"/>
      <c r="D153" s="61"/>
      <c r="E153" s="58"/>
      <c r="F153" s="58"/>
      <c r="G153" s="58"/>
      <c r="H153" s="58"/>
    </row>
    <row r="154" spans="1:8" ht="20.25" customHeight="1">
      <c r="A154" s="27"/>
      <c r="B154" s="134" t="s">
        <v>1037</v>
      </c>
      <c r="C154" s="27" t="s">
        <v>1392</v>
      </c>
      <c r="D154" s="19" t="s">
        <v>222</v>
      </c>
      <c r="E154" s="40" t="s">
        <v>1379</v>
      </c>
      <c r="F154" s="40" t="s">
        <v>835</v>
      </c>
      <c r="G154" s="40" t="s">
        <v>836</v>
      </c>
      <c r="H154" s="18" t="s">
        <v>1380</v>
      </c>
    </row>
    <row r="155" spans="1:8" ht="20.25" customHeight="1">
      <c r="A155" s="78" t="s">
        <v>1385</v>
      </c>
      <c r="B155" s="143" t="s">
        <v>1386</v>
      </c>
      <c r="C155" s="78"/>
      <c r="D155" s="79" t="s">
        <v>1365</v>
      </c>
      <c r="E155" s="80"/>
      <c r="F155" s="80"/>
      <c r="G155" s="80"/>
      <c r="H155" s="80"/>
    </row>
    <row r="156" spans="1:8" ht="20.25" customHeight="1">
      <c r="A156" s="47" t="s">
        <v>1388</v>
      </c>
      <c r="B156" s="47" t="s">
        <v>1389</v>
      </c>
      <c r="C156" s="25" t="s">
        <v>1390</v>
      </c>
      <c r="D156" s="38" t="s">
        <v>1391</v>
      </c>
      <c r="E156" s="135">
        <f>SUM(E157:E167)</f>
        <v>57798</v>
      </c>
      <c r="F156" s="135">
        <f>SUM(F157:F167)</f>
        <v>58464.82000000001</v>
      </c>
      <c r="G156" s="135">
        <f>SUM(G157:G167)</f>
        <v>57798</v>
      </c>
      <c r="H156" s="135">
        <f aca="true" t="shared" si="6" ref="H156:H184">IF(E156=0,,F156/E156*100)</f>
        <v>101.1537077407523</v>
      </c>
    </row>
    <row r="157" spans="1:8" ht="20.25" customHeight="1">
      <c r="A157" s="68">
        <v>61</v>
      </c>
      <c r="B157" s="73" t="s">
        <v>312</v>
      </c>
      <c r="C157" s="32" t="s">
        <v>416</v>
      </c>
      <c r="D157" s="69" t="s">
        <v>614</v>
      </c>
      <c r="E157" s="34">
        <v>28000</v>
      </c>
      <c r="F157" s="34">
        <v>27995</v>
      </c>
      <c r="G157" s="34">
        <v>28000</v>
      </c>
      <c r="H157" s="34">
        <f t="shared" si="6"/>
        <v>99.98214285714285</v>
      </c>
    </row>
    <row r="158" spans="1:8" ht="20.25" customHeight="1">
      <c r="A158" s="68">
        <v>62</v>
      </c>
      <c r="B158" s="73" t="s">
        <v>313</v>
      </c>
      <c r="C158" s="32" t="s">
        <v>416</v>
      </c>
      <c r="D158" s="69" t="s">
        <v>90</v>
      </c>
      <c r="E158" s="34">
        <v>9000</v>
      </c>
      <c r="F158" s="34">
        <v>9094.88</v>
      </c>
      <c r="G158" s="34">
        <v>9000</v>
      </c>
      <c r="H158" s="34">
        <f t="shared" si="6"/>
        <v>101.05422222222222</v>
      </c>
    </row>
    <row r="159" spans="1:8" ht="20.25" customHeight="1">
      <c r="A159" s="74">
        <v>631</v>
      </c>
      <c r="B159" s="64" t="s">
        <v>314</v>
      </c>
      <c r="C159" s="65" t="s">
        <v>416</v>
      </c>
      <c r="D159" s="75" t="s">
        <v>75</v>
      </c>
      <c r="E159" s="66">
        <v>100</v>
      </c>
      <c r="F159" s="34">
        <v>16.4</v>
      </c>
      <c r="G159" s="66">
        <v>100</v>
      </c>
      <c r="H159" s="66">
        <f t="shared" si="6"/>
        <v>16.4</v>
      </c>
    </row>
    <row r="160" spans="1:8" ht="20.25" customHeight="1">
      <c r="A160" s="65">
        <v>632</v>
      </c>
      <c r="B160" s="64" t="s">
        <v>315</v>
      </c>
      <c r="C160" s="65" t="s">
        <v>416</v>
      </c>
      <c r="D160" s="75" t="s">
        <v>626</v>
      </c>
      <c r="E160" s="66">
        <v>14800</v>
      </c>
      <c r="F160" s="34">
        <v>17201.74</v>
      </c>
      <c r="G160" s="66">
        <v>14800</v>
      </c>
      <c r="H160" s="66">
        <f t="shared" si="6"/>
        <v>116.22797297297298</v>
      </c>
    </row>
    <row r="161" spans="1:8" ht="20.25" customHeight="1">
      <c r="A161" s="65">
        <v>633</v>
      </c>
      <c r="B161" s="64" t="s">
        <v>316</v>
      </c>
      <c r="C161" s="65" t="s">
        <v>416</v>
      </c>
      <c r="D161" s="70" t="s">
        <v>129</v>
      </c>
      <c r="E161" s="66">
        <v>948</v>
      </c>
      <c r="F161" s="34">
        <v>1022.21</v>
      </c>
      <c r="G161" s="66">
        <v>948</v>
      </c>
      <c r="H161" s="66">
        <f t="shared" si="6"/>
        <v>107.82805907172997</v>
      </c>
    </row>
    <row r="162" spans="1:8" ht="20.25" customHeight="1">
      <c r="A162" s="65">
        <v>634</v>
      </c>
      <c r="B162" s="64" t="s">
        <v>317</v>
      </c>
      <c r="C162" s="65" t="s">
        <v>416</v>
      </c>
      <c r="D162" s="70" t="s">
        <v>130</v>
      </c>
      <c r="E162" s="66">
        <v>0</v>
      </c>
      <c r="F162" s="66">
        <v>0</v>
      </c>
      <c r="G162" s="66">
        <v>0</v>
      </c>
      <c r="H162" s="66">
        <f t="shared" si="6"/>
        <v>0</v>
      </c>
    </row>
    <row r="163" spans="1:8" ht="20.25" customHeight="1">
      <c r="A163" s="65">
        <v>635</v>
      </c>
      <c r="B163" s="64" t="s">
        <v>318</v>
      </c>
      <c r="C163" s="65" t="s">
        <v>416</v>
      </c>
      <c r="D163" s="70" t="s">
        <v>1469</v>
      </c>
      <c r="E163" s="66">
        <v>1100</v>
      </c>
      <c r="F163" s="34">
        <v>388.23</v>
      </c>
      <c r="G163" s="66">
        <v>1100</v>
      </c>
      <c r="H163" s="66">
        <f t="shared" si="6"/>
        <v>35.29363636363637</v>
      </c>
    </row>
    <row r="164" spans="1:8" ht="20.25" customHeight="1">
      <c r="A164" s="65">
        <v>637</v>
      </c>
      <c r="B164" s="64" t="s">
        <v>319</v>
      </c>
      <c r="C164" s="65" t="s">
        <v>416</v>
      </c>
      <c r="D164" s="70" t="s">
        <v>81</v>
      </c>
      <c r="E164" s="66">
        <v>3800</v>
      </c>
      <c r="F164" s="34">
        <v>2489.69</v>
      </c>
      <c r="G164" s="66">
        <v>3800</v>
      </c>
      <c r="H164" s="66">
        <f t="shared" si="6"/>
        <v>65.51815789473685</v>
      </c>
    </row>
    <row r="165" spans="1:8" ht="20.25" customHeight="1">
      <c r="A165" s="65">
        <v>642</v>
      </c>
      <c r="B165" s="64" t="s">
        <v>320</v>
      </c>
      <c r="C165" s="65" t="s">
        <v>416</v>
      </c>
      <c r="D165" s="70" t="s">
        <v>1148</v>
      </c>
      <c r="E165" s="66">
        <v>50</v>
      </c>
      <c r="F165" s="34">
        <v>256.67</v>
      </c>
      <c r="G165" s="66">
        <v>50</v>
      </c>
      <c r="H165" s="66">
        <f t="shared" si="6"/>
        <v>513.34</v>
      </c>
    </row>
    <row r="166" spans="1:8" ht="20.25" customHeight="1">
      <c r="A166" s="65">
        <v>716</v>
      </c>
      <c r="B166" s="64" t="s">
        <v>321</v>
      </c>
      <c r="C166" s="65" t="s">
        <v>416</v>
      </c>
      <c r="D166" s="70" t="s">
        <v>1457</v>
      </c>
      <c r="E166" s="66">
        <v>0</v>
      </c>
      <c r="F166" s="66">
        <v>0</v>
      </c>
      <c r="G166" s="66">
        <v>0</v>
      </c>
      <c r="H166" s="66">
        <f t="shared" si="6"/>
        <v>0</v>
      </c>
    </row>
    <row r="167" spans="1:8" ht="20.25" customHeight="1">
      <c r="A167" s="65">
        <v>717</v>
      </c>
      <c r="B167" s="64" t="s">
        <v>322</v>
      </c>
      <c r="C167" s="65" t="s">
        <v>416</v>
      </c>
      <c r="D167" s="70" t="s">
        <v>637</v>
      </c>
      <c r="E167" s="66">
        <v>0</v>
      </c>
      <c r="F167" s="66">
        <v>0</v>
      </c>
      <c r="G167" s="66">
        <v>0</v>
      </c>
      <c r="H167" s="66">
        <f t="shared" si="6"/>
        <v>0</v>
      </c>
    </row>
    <row r="168" spans="1:8" ht="20.25" customHeight="1">
      <c r="A168" s="47" t="s">
        <v>1179</v>
      </c>
      <c r="B168" s="47" t="s">
        <v>1180</v>
      </c>
      <c r="C168" s="25" t="s">
        <v>1390</v>
      </c>
      <c r="D168" s="17" t="s">
        <v>84</v>
      </c>
      <c r="E168" s="26">
        <f>SUM(E169:E170)</f>
        <v>0</v>
      </c>
      <c r="F168" s="26">
        <f>SUM(F169:F170)</f>
        <v>0</v>
      </c>
      <c r="G168" s="26">
        <f>SUM(G169:G170)</f>
        <v>0</v>
      </c>
      <c r="H168" s="26">
        <f t="shared" si="6"/>
        <v>0</v>
      </c>
    </row>
    <row r="169" spans="1:8" ht="20.25" customHeight="1">
      <c r="A169" s="32"/>
      <c r="B169" s="73" t="s">
        <v>323</v>
      </c>
      <c r="C169" s="32" t="s">
        <v>416</v>
      </c>
      <c r="D169" s="70"/>
      <c r="E169" s="66"/>
      <c r="F169" s="66"/>
      <c r="G169" s="66"/>
      <c r="H169" s="136">
        <f t="shared" si="6"/>
        <v>0</v>
      </c>
    </row>
    <row r="170" spans="1:8" ht="20.25" customHeight="1">
      <c r="A170" s="32"/>
      <c r="B170" s="73" t="s">
        <v>326</v>
      </c>
      <c r="C170" s="32" t="s">
        <v>416</v>
      </c>
      <c r="D170" s="33"/>
      <c r="E170" s="66"/>
      <c r="F170" s="66"/>
      <c r="G170" s="66"/>
      <c r="H170" s="136">
        <f t="shared" si="6"/>
        <v>0</v>
      </c>
    </row>
    <row r="171" spans="1:11" ht="20.25" customHeight="1">
      <c r="A171" s="47" t="s">
        <v>1187</v>
      </c>
      <c r="B171" s="47" t="s">
        <v>1188</v>
      </c>
      <c r="C171" s="25" t="s">
        <v>1390</v>
      </c>
      <c r="D171" s="17" t="s">
        <v>1189</v>
      </c>
      <c r="E171" s="71">
        <f>SUM(E172:E173)</f>
        <v>0</v>
      </c>
      <c r="F171" s="71">
        <f>SUM(F172:F173)</f>
        <v>0</v>
      </c>
      <c r="G171" s="71">
        <f>SUM(G172:G173)</f>
        <v>0</v>
      </c>
      <c r="H171" s="71">
        <f t="shared" si="6"/>
        <v>0</v>
      </c>
      <c r="J171" s="286"/>
      <c r="K171" s="286"/>
    </row>
    <row r="172" spans="1:8" ht="20.25" customHeight="1">
      <c r="A172" s="32"/>
      <c r="B172" s="73" t="s">
        <v>324</v>
      </c>
      <c r="C172" s="32" t="s">
        <v>416</v>
      </c>
      <c r="D172" s="33"/>
      <c r="E172" s="67"/>
      <c r="F172" s="67"/>
      <c r="G172" s="67"/>
      <c r="H172" s="67">
        <f t="shared" si="6"/>
        <v>0</v>
      </c>
    </row>
    <row r="173" spans="1:8" ht="20.25" customHeight="1">
      <c r="A173" s="32"/>
      <c r="B173" s="73" t="s">
        <v>327</v>
      </c>
      <c r="C173" s="32" t="s">
        <v>416</v>
      </c>
      <c r="D173" s="33"/>
      <c r="E173" s="67"/>
      <c r="F173" s="67"/>
      <c r="G173" s="67"/>
      <c r="H173" s="67">
        <f t="shared" si="6"/>
        <v>0</v>
      </c>
    </row>
    <row r="174" spans="1:12" ht="20.25" customHeight="1">
      <c r="A174" s="47" t="s">
        <v>541</v>
      </c>
      <c r="B174" s="47" t="s">
        <v>132</v>
      </c>
      <c r="C174" s="25" t="s">
        <v>1390</v>
      </c>
      <c r="D174" s="17" t="s">
        <v>133</v>
      </c>
      <c r="E174" s="71">
        <f>SUM(E175:E176)</f>
        <v>0</v>
      </c>
      <c r="F174" s="71">
        <f>SUM(F175:F176)</f>
        <v>0</v>
      </c>
      <c r="G174" s="71">
        <f>SUM(G175:G176)</f>
        <v>0</v>
      </c>
      <c r="H174" s="71">
        <f t="shared" si="6"/>
        <v>0</v>
      </c>
      <c r="L174" s="258"/>
    </row>
    <row r="175" spans="1:8" ht="20.25" customHeight="1">
      <c r="A175" s="32"/>
      <c r="B175" s="73" t="s">
        <v>325</v>
      </c>
      <c r="C175" s="32" t="s">
        <v>416</v>
      </c>
      <c r="D175" s="33"/>
      <c r="E175" s="34"/>
      <c r="F175" s="34"/>
      <c r="G175" s="34"/>
      <c r="H175" s="34">
        <f t="shared" si="6"/>
        <v>0</v>
      </c>
    </row>
    <row r="176" spans="1:8" ht="20.25" customHeight="1">
      <c r="A176" s="32"/>
      <c r="B176" s="73" t="s">
        <v>328</v>
      </c>
      <c r="C176" s="32" t="s">
        <v>416</v>
      </c>
      <c r="D176" s="33"/>
      <c r="E176" s="67"/>
      <c r="F176" s="67"/>
      <c r="G176" s="67"/>
      <c r="H176" s="67">
        <f t="shared" si="6"/>
        <v>0</v>
      </c>
    </row>
    <row r="177" spans="1:8" ht="20.25" customHeight="1">
      <c r="A177" s="47" t="s">
        <v>521</v>
      </c>
      <c r="B177" s="47" t="s">
        <v>1192</v>
      </c>
      <c r="C177" s="25" t="s">
        <v>1390</v>
      </c>
      <c r="D177" s="17" t="s">
        <v>1193</v>
      </c>
      <c r="E177" s="26">
        <f>SUM(E178:E183)</f>
        <v>0</v>
      </c>
      <c r="F177" s="26">
        <f>SUM(F178:F183)</f>
        <v>7967.969999999999</v>
      </c>
      <c r="G177" s="26">
        <f>SUM(G178:G183)</f>
        <v>0</v>
      </c>
      <c r="H177" s="26">
        <f t="shared" si="6"/>
        <v>0</v>
      </c>
    </row>
    <row r="178" spans="1:8" ht="20.25" customHeight="1">
      <c r="A178" s="74">
        <v>61</v>
      </c>
      <c r="B178" s="64" t="s">
        <v>325</v>
      </c>
      <c r="C178" s="65" t="s">
        <v>416</v>
      </c>
      <c r="D178" s="75" t="s">
        <v>614</v>
      </c>
      <c r="E178" s="66">
        <v>0</v>
      </c>
      <c r="F178" s="66">
        <v>4221.13</v>
      </c>
      <c r="G178" s="66">
        <v>0</v>
      </c>
      <c r="H178" s="136">
        <f t="shared" si="6"/>
        <v>0</v>
      </c>
    </row>
    <row r="179" spans="1:8" ht="20.25" customHeight="1">
      <c r="A179" s="74">
        <v>62</v>
      </c>
      <c r="B179" s="64" t="s">
        <v>328</v>
      </c>
      <c r="C179" s="65" t="s">
        <v>416</v>
      </c>
      <c r="D179" s="75" t="s">
        <v>90</v>
      </c>
      <c r="E179" s="66">
        <v>0</v>
      </c>
      <c r="F179" s="66">
        <v>2306.36</v>
      </c>
      <c r="G179" s="66">
        <v>0</v>
      </c>
      <c r="H179" s="136">
        <f t="shared" si="6"/>
        <v>0</v>
      </c>
    </row>
    <row r="180" spans="1:8" ht="20.25" customHeight="1">
      <c r="A180" s="65">
        <v>632</v>
      </c>
      <c r="B180" s="64" t="s">
        <v>1147</v>
      </c>
      <c r="C180" s="65" t="s">
        <v>416</v>
      </c>
      <c r="D180" s="75" t="s">
        <v>626</v>
      </c>
      <c r="E180" s="66">
        <v>0</v>
      </c>
      <c r="F180" s="66">
        <v>1060.39</v>
      </c>
      <c r="G180" s="66">
        <v>0</v>
      </c>
      <c r="H180" s="136">
        <f t="shared" si="6"/>
        <v>0</v>
      </c>
    </row>
    <row r="181" spans="1:8" ht="20.25" customHeight="1">
      <c r="A181" s="65">
        <v>633</v>
      </c>
      <c r="B181" s="64" t="s">
        <v>24</v>
      </c>
      <c r="C181" s="65" t="s">
        <v>416</v>
      </c>
      <c r="D181" s="70" t="s">
        <v>129</v>
      </c>
      <c r="E181" s="66">
        <v>0</v>
      </c>
      <c r="F181" s="66">
        <v>111.87</v>
      </c>
      <c r="G181" s="66">
        <v>0</v>
      </c>
      <c r="H181" s="136">
        <f t="shared" si="6"/>
        <v>0</v>
      </c>
    </row>
    <row r="182" spans="1:8" ht="20.25" customHeight="1">
      <c r="A182" s="65">
        <v>635</v>
      </c>
      <c r="B182" s="64" t="s">
        <v>25</v>
      </c>
      <c r="C182" s="65" t="s">
        <v>416</v>
      </c>
      <c r="D182" s="70" t="s">
        <v>1469</v>
      </c>
      <c r="E182" s="66">
        <v>0</v>
      </c>
      <c r="F182" s="66">
        <v>193.82</v>
      </c>
      <c r="G182" s="66">
        <v>0</v>
      </c>
      <c r="H182" s="136">
        <f t="shared" si="6"/>
        <v>0</v>
      </c>
    </row>
    <row r="183" spans="1:8" ht="20.25" customHeight="1">
      <c r="A183" s="65">
        <v>637</v>
      </c>
      <c r="B183" s="64" t="s">
        <v>26</v>
      </c>
      <c r="C183" s="65" t="s">
        <v>416</v>
      </c>
      <c r="D183" s="70" t="s">
        <v>81</v>
      </c>
      <c r="E183" s="66">
        <v>0</v>
      </c>
      <c r="F183" s="66">
        <v>74.4</v>
      </c>
      <c r="G183" s="66">
        <v>0</v>
      </c>
      <c r="H183" s="136">
        <f t="shared" si="6"/>
        <v>0</v>
      </c>
    </row>
    <row r="184" spans="1:8" ht="20.25" customHeight="1">
      <c r="A184" s="24"/>
      <c r="B184" s="72"/>
      <c r="C184" s="23" t="s">
        <v>416</v>
      </c>
      <c r="D184" s="48" t="s">
        <v>1381</v>
      </c>
      <c r="E184" s="50">
        <f>SUM(E177,E174,E171,E168,E156)</f>
        <v>57798</v>
      </c>
      <c r="F184" s="50">
        <f>SUM(F177,F174,F171,F168,F156)</f>
        <v>66432.79000000001</v>
      </c>
      <c r="G184" s="50">
        <f>SUM(G177,G174,G171,G168,G156)</f>
        <v>57798</v>
      </c>
      <c r="H184" s="50">
        <f t="shared" si="6"/>
        <v>114.9395999861587</v>
      </c>
    </row>
    <row r="185" spans="1:8" ht="12.75">
      <c r="A185" s="58"/>
      <c r="B185" s="59"/>
      <c r="C185" s="60"/>
      <c r="D185" s="61"/>
      <c r="E185" s="58"/>
      <c r="F185" s="58"/>
      <c r="G185" s="58"/>
      <c r="H185" s="58"/>
    </row>
    <row r="186" spans="1:8" ht="12.75">
      <c r="A186" s="333" t="s">
        <v>72</v>
      </c>
      <c r="B186" s="333"/>
      <c r="C186" s="333"/>
      <c r="D186" s="333"/>
      <c r="E186" s="333"/>
      <c r="F186" s="333"/>
      <c r="G186" s="333"/>
      <c r="H186" s="334"/>
    </row>
    <row r="187" spans="1:8" ht="12.75">
      <c r="A187" s="335" t="s">
        <v>1284</v>
      </c>
      <c r="B187" s="336"/>
      <c r="C187" s="336"/>
      <c r="D187" s="336"/>
      <c r="E187" s="336"/>
      <c r="F187" s="336"/>
      <c r="G187" s="336"/>
      <c r="H187" s="336"/>
    </row>
    <row r="188" spans="1:8" ht="12.75">
      <c r="A188" s="336"/>
      <c r="B188" s="336"/>
      <c r="C188" s="336"/>
      <c r="D188" s="336"/>
      <c r="E188" s="336"/>
      <c r="F188" s="336"/>
      <c r="G188" s="336"/>
      <c r="H188" s="336"/>
    </row>
    <row r="189" spans="1:8" ht="12.75">
      <c r="A189" s="58"/>
      <c r="B189" s="59"/>
      <c r="C189" s="60"/>
      <c r="D189" s="61"/>
      <c r="E189" s="58"/>
      <c r="F189" s="58"/>
      <c r="G189" s="58"/>
      <c r="H189" s="58"/>
    </row>
    <row r="190" spans="1:8" ht="21.75" customHeight="1">
      <c r="A190" s="27"/>
      <c r="B190" s="134" t="s">
        <v>1038</v>
      </c>
      <c r="C190" s="27" t="s">
        <v>1392</v>
      </c>
      <c r="D190" s="19" t="s">
        <v>224</v>
      </c>
      <c r="E190" s="40" t="s">
        <v>1379</v>
      </c>
      <c r="F190" s="40" t="s">
        <v>835</v>
      </c>
      <c r="G190" s="40" t="s">
        <v>836</v>
      </c>
      <c r="H190" s="18" t="s">
        <v>1380</v>
      </c>
    </row>
    <row r="191" spans="1:8" ht="21.75" customHeight="1">
      <c r="A191" s="78" t="s">
        <v>1385</v>
      </c>
      <c r="B191" s="143" t="s">
        <v>1386</v>
      </c>
      <c r="C191" s="78"/>
      <c r="D191" s="79" t="s">
        <v>1365</v>
      </c>
      <c r="E191" s="80"/>
      <c r="F191" s="80"/>
      <c r="G191" s="80"/>
      <c r="H191" s="80"/>
    </row>
    <row r="192" spans="1:8" ht="21.75" customHeight="1">
      <c r="A192" s="47" t="s">
        <v>1388</v>
      </c>
      <c r="B192" s="47" t="s">
        <v>1389</v>
      </c>
      <c r="C192" s="25" t="s">
        <v>1390</v>
      </c>
      <c r="D192" s="38" t="s">
        <v>1391</v>
      </c>
      <c r="E192" s="135">
        <f>SUM(E193:E203)</f>
        <v>0</v>
      </c>
      <c r="F192" s="135">
        <f>SUM(F193:F203)</f>
        <v>401501.82</v>
      </c>
      <c r="G192" s="135">
        <f>SUM(G193:G203)</f>
        <v>190584</v>
      </c>
      <c r="H192" s="135">
        <f aca="true" t="shared" si="7" ref="H192:H229">IF(E192=0,,F192/E192*100)</f>
        <v>0</v>
      </c>
    </row>
    <row r="193" spans="1:8" ht="21.75" customHeight="1">
      <c r="A193" s="68">
        <v>642</v>
      </c>
      <c r="B193" s="73" t="s">
        <v>329</v>
      </c>
      <c r="C193" s="32" t="s">
        <v>416</v>
      </c>
      <c r="D193" s="69" t="s">
        <v>272</v>
      </c>
      <c r="E193" s="34">
        <v>0</v>
      </c>
      <c r="F193" s="34"/>
      <c r="G193" s="34"/>
      <c r="H193" s="34">
        <f t="shared" si="7"/>
        <v>0</v>
      </c>
    </row>
    <row r="194" spans="1:8" ht="21.75" customHeight="1">
      <c r="A194" s="68">
        <v>642</v>
      </c>
      <c r="B194" s="73" t="s">
        <v>330</v>
      </c>
      <c r="C194" s="32" t="s">
        <v>416</v>
      </c>
      <c r="D194" s="69" t="s">
        <v>274</v>
      </c>
      <c r="E194" s="34">
        <v>0</v>
      </c>
      <c r="F194" s="34"/>
      <c r="G194" s="34"/>
      <c r="H194" s="34">
        <f t="shared" si="7"/>
        <v>0</v>
      </c>
    </row>
    <row r="195" spans="1:8" ht="21.75" customHeight="1">
      <c r="A195" s="74">
        <v>631</v>
      </c>
      <c r="B195" s="64" t="s">
        <v>331</v>
      </c>
      <c r="C195" s="65" t="s">
        <v>416</v>
      </c>
      <c r="D195" s="75" t="s">
        <v>75</v>
      </c>
      <c r="E195" s="66">
        <v>0</v>
      </c>
      <c r="F195" s="66"/>
      <c r="G195" s="66"/>
      <c r="H195" s="66">
        <f t="shared" si="7"/>
        <v>0</v>
      </c>
    </row>
    <row r="196" spans="1:8" ht="21.75" customHeight="1">
      <c r="A196" s="65">
        <v>632</v>
      </c>
      <c r="B196" s="64" t="s">
        <v>332</v>
      </c>
      <c r="C196" s="65" t="s">
        <v>416</v>
      </c>
      <c r="D196" s="75" t="s">
        <v>626</v>
      </c>
      <c r="E196" s="66">
        <v>0</v>
      </c>
      <c r="F196" s="66">
        <v>1839.76</v>
      </c>
      <c r="G196" s="66"/>
      <c r="H196" s="66">
        <f t="shared" si="7"/>
        <v>0</v>
      </c>
    </row>
    <row r="197" spans="1:8" ht="21.75" customHeight="1">
      <c r="A197" s="65">
        <v>633</v>
      </c>
      <c r="B197" s="64" t="s">
        <v>333</v>
      </c>
      <c r="C197" s="65" t="s">
        <v>416</v>
      </c>
      <c r="D197" s="70" t="s">
        <v>129</v>
      </c>
      <c r="E197" s="66"/>
      <c r="F197" s="66">
        <v>1390.54</v>
      </c>
      <c r="G197" s="66"/>
      <c r="H197" s="66">
        <f t="shared" si="7"/>
        <v>0</v>
      </c>
    </row>
    <row r="198" spans="1:8" ht="21.75" customHeight="1">
      <c r="A198" s="65">
        <v>634</v>
      </c>
      <c r="B198" s="64" t="s">
        <v>334</v>
      </c>
      <c r="C198" s="65" t="s">
        <v>416</v>
      </c>
      <c r="D198" s="70" t="s">
        <v>130</v>
      </c>
      <c r="E198" s="66">
        <v>0</v>
      </c>
      <c r="F198" s="66">
        <v>333</v>
      </c>
      <c r="G198" s="66"/>
      <c r="H198" s="66">
        <f t="shared" si="7"/>
        <v>0</v>
      </c>
    </row>
    <row r="199" spans="1:8" ht="21.75" customHeight="1">
      <c r="A199" s="65">
        <v>635</v>
      </c>
      <c r="B199" s="64" t="s">
        <v>335</v>
      </c>
      <c r="C199" s="65" t="s">
        <v>416</v>
      </c>
      <c r="D199" s="70" t="s">
        <v>1469</v>
      </c>
      <c r="E199" s="66"/>
      <c r="F199" s="66">
        <v>854.22</v>
      </c>
      <c r="G199" s="66"/>
      <c r="H199" s="66">
        <f t="shared" si="7"/>
        <v>0</v>
      </c>
    </row>
    <row r="200" spans="1:8" ht="21.75" customHeight="1">
      <c r="A200" s="65">
        <v>637</v>
      </c>
      <c r="B200" s="64" t="s">
        <v>337</v>
      </c>
      <c r="C200" s="65" t="s">
        <v>416</v>
      </c>
      <c r="D200" s="70" t="s">
        <v>81</v>
      </c>
      <c r="E200" s="66">
        <v>0</v>
      </c>
      <c r="F200" s="66">
        <v>1204.24</v>
      </c>
      <c r="G200" s="66"/>
      <c r="H200" s="66">
        <f t="shared" si="7"/>
        <v>0</v>
      </c>
    </row>
    <row r="201" spans="1:8" ht="21.75" customHeight="1">
      <c r="A201" s="65">
        <v>651002</v>
      </c>
      <c r="B201" s="64" t="s">
        <v>581</v>
      </c>
      <c r="C201" s="65" t="s">
        <v>416</v>
      </c>
      <c r="D201" s="70" t="s">
        <v>336</v>
      </c>
      <c r="E201" s="66">
        <v>0</v>
      </c>
      <c r="F201" s="66">
        <v>8656.8</v>
      </c>
      <c r="G201" s="66">
        <v>2339</v>
      </c>
      <c r="H201" s="66">
        <f t="shared" si="7"/>
        <v>0</v>
      </c>
    </row>
    <row r="202" spans="1:8" ht="21.75" customHeight="1">
      <c r="A202" s="65">
        <v>717</v>
      </c>
      <c r="B202" s="73" t="s">
        <v>935</v>
      </c>
      <c r="C202" s="65" t="s">
        <v>416</v>
      </c>
      <c r="D202" s="70" t="s">
        <v>338</v>
      </c>
      <c r="E202" s="34">
        <v>0</v>
      </c>
      <c r="F202" s="66"/>
      <c r="G202" s="66">
        <v>188245</v>
      </c>
      <c r="H202" s="66">
        <f t="shared" si="7"/>
        <v>0</v>
      </c>
    </row>
    <row r="203" spans="1:8" ht="21.75" customHeight="1">
      <c r="A203" s="65">
        <v>821005</v>
      </c>
      <c r="B203" s="64" t="s">
        <v>936</v>
      </c>
      <c r="C203" s="65" t="s">
        <v>416</v>
      </c>
      <c r="D203" s="70" t="s">
        <v>353</v>
      </c>
      <c r="E203" s="34">
        <v>0</v>
      </c>
      <c r="F203" s="66">
        <v>387223.26</v>
      </c>
      <c r="G203" s="66"/>
      <c r="H203" s="66">
        <f t="shared" si="7"/>
        <v>0</v>
      </c>
    </row>
    <row r="204" spans="1:8" ht="21.75" customHeight="1">
      <c r="A204" s="47" t="s">
        <v>1179</v>
      </c>
      <c r="B204" s="47" t="s">
        <v>1180</v>
      </c>
      <c r="C204" s="25" t="s">
        <v>1390</v>
      </c>
      <c r="D204" s="17" t="s">
        <v>84</v>
      </c>
      <c r="E204" s="26">
        <f>SUM(E205:E218)</f>
        <v>491820</v>
      </c>
      <c r="F204" s="26">
        <f>SUM(F205:F218)</f>
        <v>654297.6099999999</v>
      </c>
      <c r="G204" s="26">
        <f>SUM(G205:G218)</f>
        <v>0</v>
      </c>
      <c r="H204" s="26">
        <f t="shared" si="7"/>
        <v>133.0359908096458</v>
      </c>
    </row>
    <row r="205" spans="1:8" ht="21.75" customHeight="1">
      <c r="A205" s="32">
        <v>61</v>
      </c>
      <c r="B205" s="73" t="s">
        <v>339</v>
      </c>
      <c r="C205" s="32" t="s">
        <v>416</v>
      </c>
      <c r="D205" s="70" t="s">
        <v>614</v>
      </c>
      <c r="E205" s="66">
        <v>316000</v>
      </c>
      <c r="F205" s="34">
        <v>290106.68</v>
      </c>
      <c r="G205" s="66"/>
      <c r="H205" s="66">
        <f t="shared" si="7"/>
        <v>91.80591139240506</v>
      </c>
    </row>
    <row r="206" spans="1:8" ht="21.75" customHeight="1">
      <c r="A206" s="32">
        <v>62</v>
      </c>
      <c r="B206" s="73" t="s">
        <v>340</v>
      </c>
      <c r="C206" s="32" t="s">
        <v>416</v>
      </c>
      <c r="D206" s="70" t="s">
        <v>90</v>
      </c>
      <c r="E206" s="66">
        <v>111243</v>
      </c>
      <c r="F206" s="34">
        <v>101793.86</v>
      </c>
      <c r="G206" s="66"/>
      <c r="H206" s="66">
        <f t="shared" si="7"/>
        <v>91.5058565482772</v>
      </c>
    </row>
    <row r="207" spans="1:8" ht="21.75" customHeight="1">
      <c r="A207" s="32">
        <v>631</v>
      </c>
      <c r="B207" s="73" t="s">
        <v>341</v>
      </c>
      <c r="C207" s="32" t="s">
        <v>416</v>
      </c>
      <c r="D207" s="70" t="s">
        <v>75</v>
      </c>
      <c r="E207" s="66">
        <v>650</v>
      </c>
      <c r="F207" s="34">
        <v>220.11</v>
      </c>
      <c r="G207" s="66"/>
      <c r="H207" s="66">
        <f t="shared" si="7"/>
        <v>33.863076923076925</v>
      </c>
    </row>
    <row r="208" spans="1:8" ht="21.75" customHeight="1">
      <c r="A208" s="32">
        <v>632</v>
      </c>
      <c r="B208" s="73" t="s">
        <v>342</v>
      </c>
      <c r="C208" s="32" t="s">
        <v>416</v>
      </c>
      <c r="D208" s="70" t="s">
        <v>626</v>
      </c>
      <c r="E208" s="66">
        <v>33850</v>
      </c>
      <c r="F208" s="34">
        <v>31859.43</v>
      </c>
      <c r="G208" s="66"/>
      <c r="H208" s="66">
        <f t="shared" si="7"/>
        <v>94.11943870014771</v>
      </c>
    </row>
    <row r="209" spans="1:8" ht="21.75" customHeight="1">
      <c r="A209" s="32">
        <v>633</v>
      </c>
      <c r="B209" s="73" t="s">
        <v>343</v>
      </c>
      <c r="C209" s="32" t="s">
        <v>416</v>
      </c>
      <c r="D209" s="70" t="s">
        <v>129</v>
      </c>
      <c r="E209" s="66">
        <v>6843</v>
      </c>
      <c r="F209" s="34">
        <v>17925.87</v>
      </c>
      <c r="G209" s="66"/>
      <c r="H209" s="66">
        <f t="shared" si="7"/>
        <v>261.9592284085927</v>
      </c>
    </row>
    <row r="210" spans="1:8" ht="21.75" customHeight="1">
      <c r="A210" s="32">
        <v>634</v>
      </c>
      <c r="B210" s="73" t="s">
        <v>344</v>
      </c>
      <c r="C210" s="32" t="s">
        <v>416</v>
      </c>
      <c r="D210" s="70" t="s">
        <v>130</v>
      </c>
      <c r="E210" s="66">
        <v>150</v>
      </c>
      <c r="F210" s="66"/>
      <c r="G210" s="66"/>
      <c r="H210" s="66">
        <f t="shared" si="7"/>
        <v>0</v>
      </c>
    </row>
    <row r="211" spans="1:12" ht="21.75" customHeight="1">
      <c r="A211" s="32">
        <v>636</v>
      </c>
      <c r="B211" s="73" t="s">
        <v>345</v>
      </c>
      <c r="C211" s="32" t="s">
        <v>416</v>
      </c>
      <c r="D211" s="70" t="s">
        <v>421</v>
      </c>
      <c r="E211" s="66">
        <v>50</v>
      </c>
      <c r="F211" s="66">
        <v>48.6</v>
      </c>
      <c r="G211" s="66"/>
      <c r="H211" s="66">
        <f t="shared" si="7"/>
        <v>97.2</v>
      </c>
      <c r="J211" s="258"/>
      <c r="K211" s="258"/>
      <c r="L211" s="258"/>
    </row>
    <row r="212" spans="1:8" ht="21.75" customHeight="1">
      <c r="A212" s="32">
        <v>635</v>
      </c>
      <c r="B212" s="73" t="s">
        <v>346</v>
      </c>
      <c r="C212" s="32" t="s">
        <v>416</v>
      </c>
      <c r="D212" s="70" t="s">
        <v>1469</v>
      </c>
      <c r="E212" s="66">
        <v>300</v>
      </c>
      <c r="F212" s="34">
        <v>4761.93</v>
      </c>
      <c r="G212" s="66"/>
      <c r="H212" s="66">
        <f t="shared" si="7"/>
        <v>1587.3100000000002</v>
      </c>
    </row>
    <row r="213" spans="1:8" ht="21.75" customHeight="1">
      <c r="A213" s="32">
        <v>637</v>
      </c>
      <c r="B213" s="73" t="s">
        <v>347</v>
      </c>
      <c r="C213" s="32" t="s">
        <v>416</v>
      </c>
      <c r="D213" s="70" t="s">
        <v>81</v>
      </c>
      <c r="E213" s="66">
        <v>16681</v>
      </c>
      <c r="F213" s="34">
        <v>18049.44</v>
      </c>
      <c r="G213" s="66"/>
      <c r="H213" s="66">
        <f t="shared" si="7"/>
        <v>108.2035849169714</v>
      </c>
    </row>
    <row r="214" spans="1:8" ht="21.75" customHeight="1">
      <c r="A214" s="32">
        <v>642</v>
      </c>
      <c r="B214" s="73" t="s">
        <v>348</v>
      </c>
      <c r="C214" s="32" t="s">
        <v>416</v>
      </c>
      <c r="D214" s="70" t="s">
        <v>422</v>
      </c>
      <c r="E214" s="66">
        <v>6053</v>
      </c>
      <c r="F214" s="34">
        <v>14477.32</v>
      </c>
      <c r="G214" s="66"/>
      <c r="H214" s="66">
        <f t="shared" si="7"/>
        <v>239.17594581199407</v>
      </c>
    </row>
    <row r="215" spans="1:8" ht="21.75" customHeight="1">
      <c r="A215" s="32">
        <v>713</v>
      </c>
      <c r="B215" s="73" t="s">
        <v>349</v>
      </c>
      <c r="C215" s="32" t="s">
        <v>416</v>
      </c>
      <c r="D215" s="70" t="s">
        <v>1482</v>
      </c>
      <c r="E215" s="66">
        <v>0</v>
      </c>
      <c r="F215" s="66"/>
      <c r="G215" s="66"/>
      <c r="H215" s="66">
        <f t="shared" si="7"/>
        <v>0</v>
      </c>
    </row>
    <row r="216" spans="1:8" ht="21.75" customHeight="1">
      <c r="A216" s="32">
        <v>716</v>
      </c>
      <c r="B216" s="73" t="s">
        <v>350</v>
      </c>
      <c r="C216" s="32" t="s">
        <v>416</v>
      </c>
      <c r="D216" s="70" t="s">
        <v>1457</v>
      </c>
      <c r="E216" s="66">
        <v>0</v>
      </c>
      <c r="F216" s="66"/>
      <c r="G216" s="66"/>
      <c r="H216" s="66">
        <f t="shared" si="7"/>
        <v>0</v>
      </c>
    </row>
    <row r="217" spans="1:8" ht="21.75" customHeight="1">
      <c r="A217" s="32">
        <v>717</v>
      </c>
      <c r="B217" s="73" t="s">
        <v>351</v>
      </c>
      <c r="C217" s="32" t="s">
        <v>416</v>
      </c>
      <c r="D217" s="70" t="s">
        <v>338</v>
      </c>
      <c r="E217" s="66">
        <v>0</v>
      </c>
      <c r="F217" s="66">
        <v>175054.37</v>
      </c>
      <c r="G217" s="66"/>
      <c r="H217" s="66">
        <f t="shared" si="7"/>
        <v>0</v>
      </c>
    </row>
    <row r="218" spans="1:8" ht="21.75" customHeight="1">
      <c r="A218" s="32">
        <v>821005</v>
      </c>
      <c r="B218" s="73" t="s">
        <v>352</v>
      </c>
      <c r="C218" s="32" t="s">
        <v>416</v>
      </c>
      <c r="D218" s="33" t="s">
        <v>353</v>
      </c>
      <c r="E218" s="66">
        <v>0</v>
      </c>
      <c r="F218" s="66"/>
      <c r="G218" s="66"/>
      <c r="H218" s="66">
        <f t="shared" si="7"/>
        <v>0</v>
      </c>
    </row>
    <row r="219" spans="1:8" ht="21.75" customHeight="1">
      <c r="A219" s="47" t="s">
        <v>425</v>
      </c>
      <c r="B219" s="47" t="s">
        <v>1188</v>
      </c>
      <c r="C219" s="25" t="s">
        <v>1390</v>
      </c>
      <c r="D219" s="17" t="s">
        <v>1189</v>
      </c>
      <c r="E219" s="71">
        <f>SUM(E220:E223)</f>
        <v>28366</v>
      </c>
      <c r="F219" s="71">
        <f>SUM(F220:F223)</f>
        <v>0</v>
      </c>
      <c r="G219" s="71">
        <f>SUM(G220:G223)</f>
        <v>0</v>
      </c>
      <c r="H219" s="260">
        <f t="shared" si="7"/>
        <v>0</v>
      </c>
    </row>
    <row r="220" spans="1:8" ht="21.75" customHeight="1">
      <c r="A220" s="32">
        <v>61</v>
      </c>
      <c r="B220" s="73" t="s">
        <v>354</v>
      </c>
      <c r="C220" s="32" t="s">
        <v>416</v>
      </c>
      <c r="D220" s="70" t="s">
        <v>614</v>
      </c>
      <c r="E220" s="136">
        <v>3484</v>
      </c>
      <c r="F220" s="136"/>
      <c r="G220" s="66"/>
      <c r="H220" s="34">
        <f t="shared" si="7"/>
        <v>0</v>
      </c>
    </row>
    <row r="221" spans="1:8" ht="21.75" customHeight="1">
      <c r="A221" s="32">
        <v>62</v>
      </c>
      <c r="B221" s="73" t="s">
        <v>355</v>
      </c>
      <c r="C221" s="32" t="s">
        <v>416</v>
      </c>
      <c r="D221" s="70" t="s">
        <v>90</v>
      </c>
      <c r="E221" s="67">
        <v>1224</v>
      </c>
      <c r="F221" s="67"/>
      <c r="G221" s="136"/>
      <c r="H221" s="67">
        <f t="shared" si="7"/>
        <v>0</v>
      </c>
    </row>
    <row r="222" spans="1:8" ht="21.75" customHeight="1">
      <c r="A222" s="32">
        <v>633</v>
      </c>
      <c r="B222" s="73" t="s">
        <v>423</v>
      </c>
      <c r="C222" s="32" t="s">
        <v>416</v>
      </c>
      <c r="D222" s="70" t="s">
        <v>129</v>
      </c>
      <c r="E222" s="67">
        <v>21655</v>
      </c>
      <c r="F222" s="67"/>
      <c r="G222" s="136"/>
      <c r="H222" s="67">
        <f t="shared" si="7"/>
        <v>0</v>
      </c>
    </row>
    <row r="223" spans="1:8" ht="21.75" customHeight="1">
      <c r="A223" s="32">
        <v>637</v>
      </c>
      <c r="B223" s="73" t="s">
        <v>424</v>
      </c>
      <c r="C223" s="32" t="s">
        <v>416</v>
      </c>
      <c r="D223" s="70" t="s">
        <v>81</v>
      </c>
      <c r="E223" s="67">
        <v>2003</v>
      </c>
      <c r="F223" s="67"/>
      <c r="G223" s="67"/>
      <c r="H223" s="67">
        <f t="shared" si="7"/>
        <v>0</v>
      </c>
    </row>
    <row r="224" spans="1:8" ht="21.75" customHeight="1">
      <c r="A224" s="47" t="s">
        <v>541</v>
      </c>
      <c r="B224" s="47" t="s">
        <v>132</v>
      </c>
      <c r="C224" s="25" t="s">
        <v>1390</v>
      </c>
      <c r="D224" s="17" t="s">
        <v>133</v>
      </c>
      <c r="E224" s="71">
        <f>SUM(E225:E226)</f>
        <v>0</v>
      </c>
      <c r="F224" s="71">
        <f>SUM(F225:F226)</f>
        <v>0</v>
      </c>
      <c r="G224" s="71">
        <f>SUM(G225:G226)</f>
        <v>0</v>
      </c>
      <c r="H224" s="71">
        <f t="shared" si="7"/>
        <v>0</v>
      </c>
    </row>
    <row r="225" spans="1:8" ht="21.75" customHeight="1">
      <c r="A225" s="32"/>
      <c r="B225" s="73" t="s">
        <v>356</v>
      </c>
      <c r="C225" s="32" t="s">
        <v>416</v>
      </c>
      <c r="D225" s="33"/>
      <c r="E225" s="34"/>
      <c r="F225" s="34"/>
      <c r="G225" s="34"/>
      <c r="H225" s="34">
        <f t="shared" si="7"/>
        <v>0</v>
      </c>
    </row>
    <row r="226" spans="1:8" ht="21.75" customHeight="1">
      <c r="A226" s="32"/>
      <c r="B226" s="73" t="s">
        <v>357</v>
      </c>
      <c r="C226" s="32" t="s">
        <v>416</v>
      </c>
      <c r="D226" s="33"/>
      <c r="E226" s="67"/>
      <c r="F226" s="67"/>
      <c r="G226" s="67"/>
      <c r="H226" s="67">
        <f t="shared" si="7"/>
        <v>0</v>
      </c>
    </row>
    <row r="227" spans="1:8" ht="21.75" customHeight="1">
      <c r="A227" s="47" t="s">
        <v>1191</v>
      </c>
      <c r="B227" s="47" t="s">
        <v>1192</v>
      </c>
      <c r="C227" s="25" t="s">
        <v>1390</v>
      </c>
      <c r="D227" s="17" t="s">
        <v>1193</v>
      </c>
      <c r="E227" s="26">
        <f>SUM(E228:E228)</f>
        <v>0</v>
      </c>
      <c r="F227" s="26">
        <f>SUM(F228:F228)</f>
        <v>648</v>
      </c>
      <c r="G227" s="26">
        <f>SUM(G228:G228)</f>
        <v>0</v>
      </c>
      <c r="H227" s="26">
        <f t="shared" si="7"/>
        <v>0</v>
      </c>
    </row>
    <row r="228" spans="1:8" ht="21.75" customHeight="1">
      <c r="A228" s="32">
        <v>633</v>
      </c>
      <c r="B228" s="64" t="s">
        <v>356</v>
      </c>
      <c r="C228" s="65" t="s">
        <v>416</v>
      </c>
      <c r="D228" s="70" t="s">
        <v>129</v>
      </c>
      <c r="E228" s="34">
        <v>0</v>
      </c>
      <c r="F228" s="34">
        <v>648</v>
      </c>
      <c r="G228" s="34"/>
      <c r="H228" s="67">
        <f t="shared" si="7"/>
        <v>0</v>
      </c>
    </row>
    <row r="229" spans="1:8" ht="21.75" customHeight="1">
      <c r="A229" s="24"/>
      <c r="B229" s="72"/>
      <c r="C229" s="23" t="s">
        <v>416</v>
      </c>
      <c r="D229" s="48" t="s">
        <v>1381</v>
      </c>
      <c r="E229" s="50">
        <f>SUM(E227,E224,E219,E204,E192)</f>
        <v>520186</v>
      </c>
      <c r="F229" s="50">
        <f>SUM(F227,F224,F219,F204,F192)</f>
        <v>1056447.43</v>
      </c>
      <c r="G229" s="50">
        <f>SUM(G227,G224,G219,G204,G192)</f>
        <v>190584</v>
      </c>
      <c r="H229" s="50">
        <f t="shared" si="7"/>
        <v>203.09032346122348</v>
      </c>
    </row>
    <row r="230" spans="1:8" ht="12.75">
      <c r="A230" s="58"/>
      <c r="B230" s="59"/>
      <c r="C230" s="60"/>
      <c r="D230" s="61"/>
      <c r="E230" s="58"/>
      <c r="F230" s="58"/>
      <c r="G230" s="58"/>
      <c r="H230" s="58"/>
    </row>
    <row r="231" spans="1:8" ht="12.75">
      <c r="A231" s="333" t="s">
        <v>72</v>
      </c>
      <c r="B231" s="333"/>
      <c r="C231" s="333"/>
      <c r="D231" s="333"/>
      <c r="E231" s="333"/>
      <c r="F231" s="333"/>
      <c r="G231" s="333"/>
      <c r="H231" s="334"/>
    </row>
    <row r="232" spans="1:8" ht="27" customHeight="1">
      <c r="A232" s="335" t="s">
        <v>1285</v>
      </c>
      <c r="B232" s="336"/>
      <c r="C232" s="336"/>
      <c r="D232" s="336"/>
      <c r="E232" s="336"/>
      <c r="F232" s="336"/>
      <c r="G232" s="336"/>
      <c r="H232" s="336"/>
    </row>
    <row r="233" spans="1:8" ht="12.75">
      <c r="A233" s="336"/>
      <c r="B233" s="336"/>
      <c r="C233" s="336"/>
      <c r="D233" s="336"/>
      <c r="E233" s="336"/>
      <c r="F233" s="336"/>
      <c r="G233" s="336"/>
      <c r="H233" s="336"/>
    </row>
    <row r="234" spans="1:8" ht="12.75">
      <c r="A234" s="58"/>
      <c r="B234" s="59"/>
      <c r="C234" s="60"/>
      <c r="D234" s="61"/>
      <c r="E234" s="58"/>
      <c r="F234" s="58"/>
      <c r="G234" s="58"/>
      <c r="H234" s="58"/>
    </row>
    <row r="235" spans="1:8" ht="19.5" customHeight="1">
      <c r="A235" s="27"/>
      <c r="B235" s="134" t="s">
        <v>1039</v>
      </c>
      <c r="C235" s="27" t="s">
        <v>1392</v>
      </c>
      <c r="D235" s="19" t="s">
        <v>225</v>
      </c>
      <c r="E235" s="40" t="s">
        <v>1379</v>
      </c>
      <c r="F235" s="40" t="s">
        <v>835</v>
      </c>
      <c r="G235" s="40" t="s">
        <v>836</v>
      </c>
      <c r="H235" s="18" t="s">
        <v>1380</v>
      </c>
    </row>
    <row r="236" spans="1:8" ht="19.5" customHeight="1">
      <c r="A236" s="78" t="s">
        <v>1385</v>
      </c>
      <c r="B236" s="143" t="s">
        <v>1386</v>
      </c>
      <c r="C236" s="78"/>
      <c r="D236" s="79" t="s">
        <v>1365</v>
      </c>
      <c r="E236" s="80"/>
      <c r="F236" s="80"/>
      <c r="G236" s="80"/>
      <c r="H236" s="80"/>
    </row>
    <row r="237" spans="1:8" ht="19.5" customHeight="1">
      <c r="A237" s="47" t="s">
        <v>1388</v>
      </c>
      <c r="B237" s="47" t="s">
        <v>1389</v>
      </c>
      <c r="C237" s="25" t="s">
        <v>1390</v>
      </c>
      <c r="D237" s="38" t="s">
        <v>1391</v>
      </c>
      <c r="E237" s="135">
        <f>SUM(E238:E248)</f>
        <v>16758</v>
      </c>
      <c r="F237" s="135">
        <f>SUM(F238:F248)</f>
        <v>23708.000000000004</v>
      </c>
      <c r="G237" s="135">
        <f>SUM(G238:G248)</f>
        <v>0</v>
      </c>
      <c r="H237" s="135">
        <f aca="true" t="shared" si="8" ref="H237:H249">IF(E237=0,,F237/E237*100)</f>
        <v>141.47272944265427</v>
      </c>
    </row>
    <row r="238" spans="1:12" ht="19.5" customHeight="1">
      <c r="A238" s="68">
        <v>61</v>
      </c>
      <c r="B238" s="73" t="s">
        <v>358</v>
      </c>
      <c r="C238" s="32" t="s">
        <v>416</v>
      </c>
      <c r="D238" s="69" t="s">
        <v>614</v>
      </c>
      <c r="E238" s="34">
        <v>11100</v>
      </c>
      <c r="F238" s="34">
        <v>11047.11</v>
      </c>
      <c r="G238" s="34"/>
      <c r="H238" s="34">
        <f t="shared" si="8"/>
        <v>99.52351351351352</v>
      </c>
      <c r="J238" s="258"/>
      <c r="K238" s="258"/>
      <c r="L238" s="258"/>
    </row>
    <row r="239" spans="1:8" ht="19.5" customHeight="1">
      <c r="A239" s="68">
        <v>62</v>
      </c>
      <c r="B239" s="73" t="s">
        <v>359</v>
      </c>
      <c r="C239" s="32" t="s">
        <v>416</v>
      </c>
      <c r="D239" s="69" t="s">
        <v>90</v>
      </c>
      <c r="E239" s="34">
        <v>3968</v>
      </c>
      <c r="F239" s="34">
        <v>3911.18</v>
      </c>
      <c r="G239" s="34"/>
      <c r="H239" s="34">
        <f t="shared" si="8"/>
        <v>98.5680443548387</v>
      </c>
    </row>
    <row r="240" spans="1:8" ht="19.5" customHeight="1">
      <c r="A240" s="74">
        <v>631</v>
      </c>
      <c r="B240" s="64" t="s">
        <v>360</v>
      </c>
      <c r="C240" s="65" t="s">
        <v>416</v>
      </c>
      <c r="D240" s="75" t="s">
        <v>75</v>
      </c>
      <c r="E240" s="66">
        <v>0</v>
      </c>
      <c r="F240" s="34"/>
      <c r="G240" s="66"/>
      <c r="H240" s="66">
        <f t="shared" si="8"/>
        <v>0</v>
      </c>
    </row>
    <row r="241" spans="1:12" ht="19.5" customHeight="1">
      <c r="A241" s="65">
        <v>632</v>
      </c>
      <c r="B241" s="64" t="s">
        <v>361</v>
      </c>
      <c r="C241" s="65" t="s">
        <v>416</v>
      </c>
      <c r="D241" s="75" t="s">
        <v>626</v>
      </c>
      <c r="E241" s="66">
        <v>1005</v>
      </c>
      <c r="F241" s="34">
        <v>1360.95</v>
      </c>
      <c r="G241" s="66"/>
      <c r="H241" s="66">
        <f t="shared" si="8"/>
        <v>135.4179104477612</v>
      </c>
      <c r="J241" s="258"/>
      <c r="K241" s="258"/>
      <c r="L241" s="258"/>
    </row>
    <row r="242" spans="1:8" ht="19.5" customHeight="1">
      <c r="A242" s="65">
        <v>633</v>
      </c>
      <c r="B242" s="64" t="s">
        <v>362</v>
      </c>
      <c r="C242" s="65" t="s">
        <v>416</v>
      </c>
      <c r="D242" s="70" t="s">
        <v>129</v>
      </c>
      <c r="E242" s="66">
        <v>150</v>
      </c>
      <c r="F242" s="34">
        <v>1006.86</v>
      </c>
      <c r="G242" s="34"/>
      <c r="H242" s="66">
        <f t="shared" si="8"/>
        <v>671.24</v>
      </c>
    </row>
    <row r="243" spans="1:8" ht="19.5" customHeight="1">
      <c r="A243" s="65">
        <v>634</v>
      </c>
      <c r="B243" s="64" t="s">
        <v>363</v>
      </c>
      <c r="C243" s="65" t="s">
        <v>416</v>
      </c>
      <c r="D243" s="70" t="s">
        <v>130</v>
      </c>
      <c r="E243" s="66">
        <v>0</v>
      </c>
      <c r="F243" s="67"/>
      <c r="G243" s="66"/>
      <c r="H243" s="66">
        <f t="shared" si="8"/>
        <v>0</v>
      </c>
    </row>
    <row r="244" spans="1:8" ht="19.5" customHeight="1">
      <c r="A244" s="65">
        <v>635</v>
      </c>
      <c r="B244" s="64" t="s">
        <v>364</v>
      </c>
      <c r="C244" s="65" t="s">
        <v>416</v>
      </c>
      <c r="D244" s="70" t="s">
        <v>1469</v>
      </c>
      <c r="E244" s="66">
        <v>0</v>
      </c>
      <c r="F244" s="67"/>
      <c r="G244" s="66"/>
      <c r="H244" s="66">
        <f t="shared" si="8"/>
        <v>0</v>
      </c>
    </row>
    <row r="245" spans="1:8" ht="19.5" customHeight="1">
      <c r="A245" s="65">
        <v>637</v>
      </c>
      <c r="B245" s="64" t="s">
        <v>365</v>
      </c>
      <c r="C245" s="65" t="s">
        <v>416</v>
      </c>
      <c r="D245" s="70" t="s">
        <v>81</v>
      </c>
      <c r="E245" s="66">
        <v>485</v>
      </c>
      <c r="F245" s="34">
        <v>6321.79</v>
      </c>
      <c r="G245" s="34"/>
      <c r="H245" s="66">
        <f t="shared" si="8"/>
        <v>1303.461855670103</v>
      </c>
    </row>
    <row r="246" spans="1:8" ht="19.5" customHeight="1">
      <c r="A246" s="65">
        <v>642</v>
      </c>
      <c r="B246" s="64" t="s">
        <v>366</v>
      </c>
      <c r="C246" s="65" t="s">
        <v>416</v>
      </c>
      <c r="D246" s="70" t="s">
        <v>306</v>
      </c>
      <c r="E246" s="66">
        <v>50</v>
      </c>
      <c r="F246" s="34">
        <v>60.11</v>
      </c>
      <c r="G246" s="34"/>
      <c r="H246" s="66">
        <f t="shared" si="8"/>
        <v>120.22</v>
      </c>
    </row>
    <row r="247" spans="1:8" ht="19.5" customHeight="1">
      <c r="A247" s="65">
        <v>716</v>
      </c>
      <c r="B247" s="64" t="s">
        <v>367</v>
      </c>
      <c r="C247" s="65" t="s">
        <v>416</v>
      </c>
      <c r="D247" s="70" t="s">
        <v>1457</v>
      </c>
      <c r="E247" s="66">
        <v>0</v>
      </c>
      <c r="F247" s="34"/>
      <c r="G247" s="34"/>
      <c r="H247" s="66">
        <f t="shared" si="8"/>
        <v>0</v>
      </c>
    </row>
    <row r="248" spans="1:8" ht="19.5" customHeight="1">
      <c r="A248" s="65">
        <v>717</v>
      </c>
      <c r="B248" s="64" t="s">
        <v>368</v>
      </c>
      <c r="C248" s="65" t="s">
        <v>416</v>
      </c>
      <c r="D248" s="70" t="s">
        <v>637</v>
      </c>
      <c r="E248" s="66">
        <v>0</v>
      </c>
      <c r="F248" s="34"/>
      <c r="G248" s="34"/>
      <c r="H248" s="66">
        <f t="shared" si="8"/>
        <v>0</v>
      </c>
    </row>
    <row r="249" spans="1:8" ht="19.5" customHeight="1">
      <c r="A249" s="24"/>
      <c r="B249" s="72"/>
      <c r="C249" s="23" t="s">
        <v>416</v>
      </c>
      <c r="D249" s="48" t="s">
        <v>1381</v>
      </c>
      <c r="E249" s="50">
        <f>SUM(E237)</f>
        <v>16758</v>
      </c>
      <c r="F249" s="50">
        <f>SUM(F237)</f>
        <v>23708.000000000004</v>
      </c>
      <c r="G249" s="50">
        <f>SUM(G237)</f>
        <v>0</v>
      </c>
      <c r="H249" s="50">
        <f t="shared" si="8"/>
        <v>141.47272944265427</v>
      </c>
    </row>
    <row r="250" spans="1:8" ht="12.75">
      <c r="A250" s="58"/>
      <c r="B250" s="59"/>
      <c r="C250" s="60"/>
      <c r="D250" s="61"/>
      <c r="E250" s="58"/>
      <c r="F250" s="58"/>
      <c r="G250" s="58"/>
      <c r="H250" s="58"/>
    </row>
    <row r="251" spans="1:12" ht="12.75">
      <c r="A251" s="333" t="s">
        <v>72</v>
      </c>
      <c r="B251" s="333"/>
      <c r="C251" s="333"/>
      <c r="D251" s="333"/>
      <c r="E251" s="333"/>
      <c r="F251" s="333"/>
      <c r="G251" s="333"/>
      <c r="H251" s="334"/>
      <c r="J251" s="258"/>
      <c r="K251" s="258"/>
      <c r="L251" s="258"/>
    </row>
    <row r="252" spans="1:8" ht="12.75">
      <c r="A252" s="335" t="s">
        <v>1286</v>
      </c>
      <c r="B252" s="336"/>
      <c r="C252" s="336"/>
      <c r="D252" s="336"/>
      <c r="E252" s="336"/>
      <c r="F252" s="336"/>
      <c r="G252" s="336"/>
      <c r="H252" s="336"/>
    </row>
    <row r="253" spans="1:8" ht="12.75">
      <c r="A253" s="336"/>
      <c r="B253" s="336"/>
      <c r="C253" s="336"/>
      <c r="D253" s="336"/>
      <c r="E253" s="336"/>
      <c r="F253" s="336"/>
      <c r="G253" s="336"/>
      <c r="H253" s="336"/>
    </row>
    <row r="254" spans="1:8" ht="12.75">
      <c r="A254" s="58"/>
      <c r="B254" s="59"/>
      <c r="C254" s="60"/>
      <c r="D254" s="61"/>
      <c r="E254" s="58"/>
      <c r="F254" s="58"/>
      <c r="G254" s="58"/>
      <c r="H254" s="58"/>
    </row>
    <row r="255" spans="1:8" ht="18.75" customHeight="1">
      <c r="A255" s="27"/>
      <c r="B255" s="134" t="s">
        <v>1040</v>
      </c>
      <c r="C255" s="27" t="s">
        <v>1392</v>
      </c>
      <c r="D255" s="19" t="s">
        <v>226</v>
      </c>
      <c r="E255" s="40" t="s">
        <v>1379</v>
      </c>
      <c r="F255" s="40" t="s">
        <v>835</v>
      </c>
      <c r="G255" s="40" t="s">
        <v>836</v>
      </c>
      <c r="H255" s="18" t="s">
        <v>1380</v>
      </c>
    </row>
    <row r="256" spans="1:8" ht="18.75" customHeight="1">
      <c r="A256" s="78" t="s">
        <v>1385</v>
      </c>
      <c r="B256" s="143" t="s">
        <v>1386</v>
      </c>
      <c r="C256" s="78"/>
      <c r="D256" s="79" t="s">
        <v>1365</v>
      </c>
      <c r="E256" s="80"/>
      <c r="F256" s="80"/>
      <c r="G256" s="80"/>
      <c r="H256" s="80"/>
    </row>
    <row r="257" spans="1:8" ht="18.75" customHeight="1">
      <c r="A257" s="47" t="s">
        <v>1388</v>
      </c>
      <c r="B257" s="47" t="s">
        <v>1389</v>
      </c>
      <c r="C257" s="25" t="s">
        <v>1390</v>
      </c>
      <c r="D257" s="38" t="s">
        <v>1391</v>
      </c>
      <c r="E257" s="135">
        <f>SUM(E258:E268)</f>
        <v>89490</v>
      </c>
      <c r="F257" s="135">
        <f>SUM(F258:F268)</f>
        <v>105251.92</v>
      </c>
      <c r="G257" s="135">
        <f>SUM(G258:G268)</f>
        <v>0</v>
      </c>
      <c r="H257" s="135">
        <f aca="true" t="shared" si="9" ref="H257:H269">IF(E257=0,,F257/E257*100)</f>
        <v>117.6130517376243</v>
      </c>
    </row>
    <row r="258" spans="1:8" ht="18.75" customHeight="1">
      <c r="A258" s="68">
        <v>61</v>
      </c>
      <c r="B258" s="73" t="s">
        <v>369</v>
      </c>
      <c r="C258" s="32" t="s">
        <v>416</v>
      </c>
      <c r="D258" s="69" t="s">
        <v>614</v>
      </c>
      <c r="E258" s="34">
        <v>46350</v>
      </c>
      <c r="F258" s="34">
        <v>48492.97</v>
      </c>
      <c r="G258" s="34"/>
      <c r="H258" s="34">
        <f t="shared" si="9"/>
        <v>104.62345199568502</v>
      </c>
    </row>
    <row r="259" spans="1:8" ht="18.75" customHeight="1">
      <c r="A259" s="68">
        <v>62</v>
      </c>
      <c r="B259" s="73" t="s">
        <v>370</v>
      </c>
      <c r="C259" s="32" t="s">
        <v>416</v>
      </c>
      <c r="D259" s="69" t="s">
        <v>90</v>
      </c>
      <c r="E259" s="34">
        <v>16312</v>
      </c>
      <c r="F259" s="34">
        <v>17098.54</v>
      </c>
      <c r="G259" s="34"/>
      <c r="H259" s="34">
        <f t="shared" si="9"/>
        <v>104.82184894556154</v>
      </c>
    </row>
    <row r="260" spans="1:8" ht="18.75" customHeight="1">
      <c r="A260" s="74">
        <v>631</v>
      </c>
      <c r="B260" s="64" t="s">
        <v>371</v>
      </c>
      <c r="C260" s="65" t="s">
        <v>416</v>
      </c>
      <c r="D260" s="75" t="s">
        <v>75</v>
      </c>
      <c r="E260" s="66">
        <v>20</v>
      </c>
      <c r="F260" s="34"/>
      <c r="G260" s="34"/>
      <c r="H260" s="66">
        <f t="shared" si="9"/>
        <v>0</v>
      </c>
    </row>
    <row r="261" spans="1:8" ht="18.75" customHeight="1">
      <c r="A261" s="65">
        <v>632</v>
      </c>
      <c r="B261" s="64" t="s">
        <v>372</v>
      </c>
      <c r="C261" s="65" t="s">
        <v>416</v>
      </c>
      <c r="D261" s="75" t="s">
        <v>626</v>
      </c>
      <c r="E261" s="66">
        <v>13780</v>
      </c>
      <c r="F261" s="66">
        <v>12622.14</v>
      </c>
      <c r="G261" s="34"/>
      <c r="H261" s="66">
        <f t="shared" si="9"/>
        <v>91.59753265602322</v>
      </c>
    </row>
    <row r="262" spans="1:8" ht="18.75" customHeight="1">
      <c r="A262" s="65">
        <v>633</v>
      </c>
      <c r="B262" s="64" t="s">
        <v>373</v>
      </c>
      <c r="C262" s="65" t="s">
        <v>416</v>
      </c>
      <c r="D262" s="70" t="s">
        <v>129</v>
      </c>
      <c r="E262" s="66">
        <v>4123</v>
      </c>
      <c r="F262" s="66">
        <v>2494.12</v>
      </c>
      <c r="G262" s="34"/>
      <c r="H262" s="66">
        <f t="shared" si="9"/>
        <v>60.49284501576522</v>
      </c>
    </row>
    <row r="263" spans="1:8" ht="18.75" customHeight="1">
      <c r="A263" s="65">
        <v>634</v>
      </c>
      <c r="B263" s="64" t="s">
        <v>374</v>
      </c>
      <c r="C263" s="65" t="s">
        <v>416</v>
      </c>
      <c r="D263" s="70" t="s">
        <v>130</v>
      </c>
      <c r="E263" s="66">
        <v>0</v>
      </c>
      <c r="F263" s="66"/>
      <c r="G263" s="34"/>
      <c r="H263" s="66">
        <f t="shared" si="9"/>
        <v>0</v>
      </c>
    </row>
    <row r="264" spans="1:8" ht="18.75" customHeight="1">
      <c r="A264" s="65">
        <v>635</v>
      </c>
      <c r="B264" s="64" t="s">
        <v>375</v>
      </c>
      <c r="C264" s="65" t="s">
        <v>416</v>
      </c>
      <c r="D264" s="70" t="s">
        <v>1469</v>
      </c>
      <c r="E264" s="66">
        <v>5325</v>
      </c>
      <c r="F264" s="66">
        <v>10157.6</v>
      </c>
      <c r="G264" s="34"/>
      <c r="H264" s="66">
        <f t="shared" si="9"/>
        <v>190.7530516431925</v>
      </c>
    </row>
    <row r="265" spans="1:8" ht="18.75" customHeight="1">
      <c r="A265" s="65">
        <v>637</v>
      </c>
      <c r="B265" s="64" t="s">
        <v>376</v>
      </c>
      <c r="C265" s="65" t="s">
        <v>416</v>
      </c>
      <c r="D265" s="70" t="s">
        <v>81</v>
      </c>
      <c r="E265" s="66">
        <v>3460</v>
      </c>
      <c r="F265" s="66">
        <v>4873.9</v>
      </c>
      <c r="G265" s="34"/>
      <c r="H265" s="66">
        <f t="shared" si="9"/>
        <v>140.86416184971097</v>
      </c>
    </row>
    <row r="266" spans="1:8" ht="18.75" customHeight="1">
      <c r="A266" s="32">
        <v>642</v>
      </c>
      <c r="B266" s="64" t="s">
        <v>377</v>
      </c>
      <c r="C266" s="32" t="s">
        <v>416</v>
      </c>
      <c r="D266" s="70" t="s">
        <v>422</v>
      </c>
      <c r="E266" s="66">
        <v>120</v>
      </c>
      <c r="F266" s="66">
        <v>191.17</v>
      </c>
      <c r="G266" s="34"/>
      <c r="H266" s="66">
        <f t="shared" si="9"/>
        <v>159.3083333333333</v>
      </c>
    </row>
    <row r="267" spans="1:8" ht="18.75" customHeight="1">
      <c r="A267" s="65">
        <v>713</v>
      </c>
      <c r="B267" s="64" t="s">
        <v>378</v>
      </c>
      <c r="C267" s="65" t="s">
        <v>416</v>
      </c>
      <c r="D267" s="70" t="s">
        <v>937</v>
      </c>
      <c r="E267" s="66">
        <v>0</v>
      </c>
      <c r="F267" s="66">
        <v>9321.48</v>
      </c>
      <c r="G267" s="66"/>
      <c r="H267" s="66">
        <f t="shared" si="9"/>
        <v>0</v>
      </c>
    </row>
    <row r="268" spans="1:8" ht="18.75" customHeight="1">
      <c r="A268" s="65">
        <v>717</v>
      </c>
      <c r="B268" s="64" t="s">
        <v>379</v>
      </c>
      <c r="C268" s="65" t="s">
        <v>416</v>
      </c>
      <c r="D268" s="70" t="s">
        <v>637</v>
      </c>
      <c r="E268" s="66">
        <v>0</v>
      </c>
      <c r="F268" s="34"/>
      <c r="G268" s="34"/>
      <c r="H268" s="66">
        <f t="shared" si="9"/>
        <v>0</v>
      </c>
    </row>
    <row r="269" spans="1:8" ht="18.75" customHeight="1">
      <c r="A269" s="24"/>
      <c r="B269" s="72"/>
      <c r="C269" s="23" t="s">
        <v>416</v>
      </c>
      <c r="D269" s="48" t="s">
        <v>1381</v>
      </c>
      <c r="E269" s="50">
        <f>SUM(E257)</f>
        <v>89490</v>
      </c>
      <c r="F269" s="50">
        <f>SUM(F257)</f>
        <v>105251.92</v>
      </c>
      <c r="G269" s="50">
        <f>SUM(G257)</f>
        <v>0</v>
      </c>
      <c r="H269" s="50">
        <f t="shared" si="9"/>
        <v>117.6130517376243</v>
      </c>
    </row>
    <row r="270" spans="1:8" ht="12.75">
      <c r="A270" s="58"/>
      <c r="B270" s="59"/>
      <c r="C270" s="60"/>
      <c r="D270" s="61"/>
      <c r="E270" s="58"/>
      <c r="F270" s="58"/>
      <c r="G270" s="58"/>
      <c r="H270" s="58"/>
    </row>
    <row r="271" spans="1:8" ht="12.75">
      <c r="A271" s="333" t="s">
        <v>72</v>
      </c>
      <c r="B271" s="333"/>
      <c r="C271" s="333"/>
      <c r="D271" s="333"/>
      <c r="E271" s="333"/>
      <c r="F271" s="333"/>
      <c r="G271" s="333"/>
      <c r="H271" s="334"/>
    </row>
    <row r="272" spans="1:8" ht="36" customHeight="1">
      <c r="A272" s="335" t="s">
        <v>1287</v>
      </c>
      <c r="B272" s="336"/>
      <c r="C272" s="336"/>
      <c r="D272" s="336"/>
      <c r="E272" s="336"/>
      <c r="F272" s="336"/>
      <c r="G272" s="336"/>
      <c r="H272" s="336"/>
    </row>
    <row r="273" spans="1:8" ht="12.75">
      <c r="A273" s="336"/>
      <c r="B273" s="336"/>
      <c r="C273" s="336"/>
      <c r="D273" s="336"/>
      <c r="E273" s="336"/>
      <c r="F273" s="336"/>
      <c r="G273" s="336"/>
      <c r="H273" s="336"/>
    </row>
    <row r="274" spans="1:8" ht="12.75">
      <c r="A274" s="58"/>
      <c r="B274" s="59"/>
      <c r="C274" s="60"/>
      <c r="D274" s="61"/>
      <c r="E274" s="58"/>
      <c r="F274" s="58"/>
      <c r="G274" s="58"/>
      <c r="H274" s="58"/>
    </row>
    <row r="275" spans="1:8" ht="19.5" customHeight="1">
      <c r="A275" s="27"/>
      <c r="B275" s="134" t="s">
        <v>1041</v>
      </c>
      <c r="C275" s="27" t="s">
        <v>1392</v>
      </c>
      <c r="D275" s="19" t="s">
        <v>227</v>
      </c>
      <c r="E275" s="40" t="s">
        <v>1379</v>
      </c>
      <c r="F275" s="40" t="s">
        <v>835</v>
      </c>
      <c r="G275" s="40" t="s">
        <v>836</v>
      </c>
      <c r="H275" s="18" t="s">
        <v>1380</v>
      </c>
    </row>
    <row r="276" spans="1:8" ht="19.5" customHeight="1">
      <c r="A276" s="78" t="s">
        <v>1385</v>
      </c>
      <c r="B276" s="143" t="s">
        <v>1386</v>
      </c>
      <c r="C276" s="78"/>
      <c r="D276" s="79" t="s">
        <v>1365</v>
      </c>
      <c r="E276" s="80"/>
      <c r="F276" s="80"/>
      <c r="G276" s="80"/>
      <c r="H276" s="80"/>
    </row>
    <row r="277" spans="1:8" ht="19.5" customHeight="1">
      <c r="A277" s="47" t="s">
        <v>1388</v>
      </c>
      <c r="B277" s="47" t="s">
        <v>1389</v>
      </c>
      <c r="C277" s="25" t="s">
        <v>1390</v>
      </c>
      <c r="D277" s="38" t="s">
        <v>1391</v>
      </c>
      <c r="E277" s="135">
        <f>SUM(E278:E278)</f>
        <v>13077</v>
      </c>
      <c r="F277" s="135">
        <f>SUM(F278:F278)</f>
        <v>13077</v>
      </c>
      <c r="G277" s="135">
        <f>SUM(G278:G278)</f>
        <v>13077</v>
      </c>
      <c r="H277" s="135">
        <f>IF(E277=0,,F277/E277*100)</f>
        <v>100</v>
      </c>
    </row>
    <row r="278" spans="1:8" ht="19.5" customHeight="1">
      <c r="A278" s="68">
        <v>647</v>
      </c>
      <c r="B278" s="73" t="s">
        <v>380</v>
      </c>
      <c r="C278" s="32" t="s">
        <v>416</v>
      </c>
      <c r="D278" s="69" t="s">
        <v>381</v>
      </c>
      <c r="E278" s="34">
        <v>13077</v>
      </c>
      <c r="F278" s="34">
        <v>13077</v>
      </c>
      <c r="G278" s="34">
        <v>13077</v>
      </c>
      <c r="H278" s="34">
        <f>IF(E278=0,,F278/E278*100)</f>
        <v>100</v>
      </c>
    </row>
    <row r="279" spans="1:8" ht="19.5" customHeight="1">
      <c r="A279" s="24"/>
      <c r="B279" s="72"/>
      <c r="C279" s="23" t="s">
        <v>416</v>
      </c>
      <c r="D279" s="48" t="s">
        <v>1381</v>
      </c>
      <c r="E279" s="50">
        <f>SUM(E277)</f>
        <v>13077</v>
      </c>
      <c r="F279" s="50">
        <f>SUM(F277)</f>
        <v>13077</v>
      </c>
      <c r="G279" s="50">
        <f>SUM(G277)</f>
        <v>13077</v>
      </c>
      <c r="H279" s="50">
        <f>IF(E279=0,,F279/E279*100)</f>
        <v>100</v>
      </c>
    </row>
    <row r="280" spans="1:8" ht="12.75">
      <c r="A280" s="58"/>
      <c r="B280" s="59"/>
      <c r="C280" s="60"/>
      <c r="D280" s="61"/>
      <c r="E280" s="58"/>
      <c r="F280" s="58"/>
      <c r="G280" s="58"/>
      <c r="H280" s="58"/>
    </row>
    <row r="281" spans="1:8" ht="12.75">
      <c r="A281" s="333" t="s">
        <v>72</v>
      </c>
      <c r="B281" s="333"/>
      <c r="C281" s="333"/>
      <c r="D281" s="333"/>
      <c r="E281" s="333"/>
      <c r="F281" s="333"/>
      <c r="G281" s="333"/>
      <c r="H281" s="334"/>
    </row>
    <row r="282" spans="1:8" ht="12.75">
      <c r="A282" s="335" t="s">
        <v>1288</v>
      </c>
      <c r="B282" s="336"/>
      <c r="C282" s="336"/>
      <c r="D282" s="336"/>
      <c r="E282" s="336"/>
      <c r="F282" s="336"/>
      <c r="G282" s="336"/>
      <c r="H282" s="336"/>
    </row>
    <row r="283" spans="1:8" ht="12.75">
      <c r="A283" s="336"/>
      <c r="B283" s="336"/>
      <c r="C283" s="336"/>
      <c r="D283" s="336"/>
      <c r="E283" s="336"/>
      <c r="F283" s="336"/>
      <c r="G283" s="336"/>
      <c r="H283" s="336"/>
    </row>
    <row r="284" spans="1:8" ht="12.75">
      <c r="A284" s="58"/>
      <c r="B284" s="59"/>
      <c r="C284" s="60"/>
      <c r="D284" s="61"/>
      <c r="E284" s="58"/>
      <c r="F284" s="58"/>
      <c r="G284" s="58"/>
      <c r="H284" s="58"/>
    </row>
    <row r="285" spans="1:8" ht="19.5" customHeight="1">
      <c r="A285" s="27"/>
      <c r="B285" s="134" t="s">
        <v>1042</v>
      </c>
      <c r="C285" s="27" t="s">
        <v>1392</v>
      </c>
      <c r="D285" s="19" t="s">
        <v>228</v>
      </c>
      <c r="E285" s="40" t="s">
        <v>1379</v>
      </c>
      <c r="F285" s="40" t="s">
        <v>835</v>
      </c>
      <c r="G285" s="40" t="s">
        <v>836</v>
      </c>
      <c r="H285" s="18" t="s">
        <v>1380</v>
      </c>
    </row>
    <row r="286" spans="1:8" ht="19.5" customHeight="1">
      <c r="A286" s="78" t="s">
        <v>1385</v>
      </c>
      <c r="B286" s="143" t="s">
        <v>1386</v>
      </c>
      <c r="C286" s="78"/>
      <c r="D286" s="79" t="s">
        <v>1365</v>
      </c>
      <c r="E286" s="80"/>
      <c r="F286" s="80"/>
      <c r="G286" s="80"/>
      <c r="H286" s="80"/>
    </row>
    <row r="287" spans="1:8" ht="19.5" customHeight="1">
      <c r="A287" s="47" t="s">
        <v>1388</v>
      </c>
      <c r="B287" s="47" t="s">
        <v>1389</v>
      </c>
      <c r="C287" s="25" t="s">
        <v>1390</v>
      </c>
      <c r="D287" s="38" t="s">
        <v>1391</v>
      </c>
      <c r="E287" s="135">
        <f>SUM(E288:E297)</f>
        <v>351945</v>
      </c>
      <c r="F287" s="135">
        <f>SUM(F288:F297)</f>
        <v>352268.44999999995</v>
      </c>
      <c r="G287" s="135">
        <f>SUM(G288:G297)</f>
        <v>0</v>
      </c>
      <c r="H287" s="135">
        <f aca="true" t="shared" si="10" ref="H287:H304">IF(E287=0,,F287/E287*100)</f>
        <v>100.09190356447739</v>
      </c>
    </row>
    <row r="288" spans="1:8" ht="19.5" customHeight="1">
      <c r="A288" s="68">
        <v>61</v>
      </c>
      <c r="B288" s="73" t="s">
        <v>382</v>
      </c>
      <c r="C288" s="32" t="s">
        <v>416</v>
      </c>
      <c r="D288" s="69" t="s">
        <v>614</v>
      </c>
      <c r="E288" s="34">
        <v>240000</v>
      </c>
      <c r="F288" s="34">
        <v>251712</v>
      </c>
      <c r="G288" s="34">
        <v>0</v>
      </c>
      <c r="H288" s="34">
        <f t="shared" si="10"/>
        <v>104.88</v>
      </c>
    </row>
    <row r="289" spans="1:8" ht="19.5" customHeight="1">
      <c r="A289" s="68">
        <v>62</v>
      </c>
      <c r="B289" s="73" t="s">
        <v>383</v>
      </c>
      <c r="C289" s="32" t="s">
        <v>416</v>
      </c>
      <c r="D289" s="69" t="s">
        <v>90</v>
      </c>
      <c r="E289" s="34">
        <v>78500</v>
      </c>
      <c r="F289" s="34">
        <v>88347.3</v>
      </c>
      <c r="G289" s="34">
        <v>0</v>
      </c>
      <c r="H289" s="34">
        <f t="shared" si="10"/>
        <v>112.54433121019109</v>
      </c>
    </row>
    <row r="290" spans="1:8" ht="19.5" customHeight="1">
      <c r="A290" s="74">
        <v>631</v>
      </c>
      <c r="B290" s="64" t="s">
        <v>384</v>
      </c>
      <c r="C290" s="65" t="s">
        <v>416</v>
      </c>
      <c r="D290" s="75" t="s">
        <v>75</v>
      </c>
      <c r="E290" s="66">
        <v>0</v>
      </c>
      <c r="F290" s="66">
        <v>8.82</v>
      </c>
      <c r="G290" s="34">
        <v>0</v>
      </c>
      <c r="H290" s="66">
        <f t="shared" si="10"/>
        <v>0</v>
      </c>
    </row>
    <row r="291" spans="1:8" ht="19.5" customHeight="1">
      <c r="A291" s="65">
        <v>632</v>
      </c>
      <c r="B291" s="64" t="s">
        <v>385</v>
      </c>
      <c r="C291" s="65" t="s">
        <v>416</v>
      </c>
      <c r="D291" s="75" t="s">
        <v>626</v>
      </c>
      <c r="E291" s="66">
        <v>12600</v>
      </c>
      <c r="F291" s="66">
        <v>167.40000000000146</v>
      </c>
      <c r="G291" s="34">
        <v>0</v>
      </c>
      <c r="H291" s="66">
        <f t="shared" si="10"/>
        <v>1.32857142857144</v>
      </c>
    </row>
    <row r="292" spans="1:8" ht="19.5" customHeight="1">
      <c r="A292" s="65">
        <v>633</v>
      </c>
      <c r="B292" s="64" t="s">
        <v>386</v>
      </c>
      <c r="C292" s="65" t="s">
        <v>416</v>
      </c>
      <c r="D292" s="70" t="s">
        <v>129</v>
      </c>
      <c r="E292" s="66">
        <v>7123</v>
      </c>
      <c r="F292" s="66">
        <v>249.1</v>
      </c>
      <c r="G292" s="34">
        <v>0</v>
      </c>
      <c r="H292" s="66">
        <f t="shared" si="10"/>
        <v>3.4971219991576583</v>
      </c>
    </row>
    <row r="293" spans="1:8" ht="19.5" customHeight="1">
      <c r="A293" s="65">
        <v>634</v>
      </c>
      <c r="B293" s="64" t="s">
        <v>387</v>
      </c>
      <c r="C293" s="65" t="s">
        <v>416</v>
      </c>
      <c r="D293" s="70" t="s">
        <v>130</v>
      </c>
      <c r="E293" s="66">
        <v>0</v>
      </c>
      <c r="F293" s="66">
        <v>0</v>
      </c>
      <c r="G293" s="34">
        <v>0</v>
      </c>
      <c r="H293" s="66">
        <f t="shared" si="10"/>
        <v>0</v>
      </c>
    </row>
    <row r="294" spans="1:8" ht="19.5" customHeight="1">
      <c r="A294" s="65">
        <v>635</v>
      </c>
      <c r="B294" s="64" t="s">
        <v>388</v>
      </c>
      <c r="C294" s="65" t="s">
        <v>416</v>
      </c>
      <c r="D294" s="70" t="s">
        <v>1469</v>
      </c>
      <c r="E294" s="66">
        <v>100</v>
      </c>
      <c r="F294" s="66">
        <v>138.66</v>
      </c>
      <c r="G294" s="34">
        <v>0</v>
      </c>
      <c r="H294" s="66">
        <f t="shared" si="10"/>
        <v>138.66</v>
      </c>
    </row>
    <row r="295" spans="1:8" ht="19.5" customHeight="1">
      <c r="A295" s="65">
        <v>636</v>
      </c>
      <c r="B295" s="64" t="s">
        <v>389</v>
      </c>
      <c r="C295" s="65" t="s">
        <v>416</v>
      </c>
      <c r="D295" s="70" t="s">
        <v>1146</v>
      </c>
      <c r="E295" s="66">
        <v>2000</v>
      </c>
      <c r="F295" s="66">
        <v>313.68</v>
      </c>
      <c r="G295" s="34">
        <v>0</v>
      </c>
      <c r="H295" s="66">
        <f t="shared" si="10"/>
        <v>15.684000000000001</v>
      </c>
    </row>
    <row r="296" spans="1:8" ht="19.5" customHeight="1">
      <c r="A296" s="65">
        <v>637</v>
      </c>
      <c r="B296" s="64" t="s">
        <v>1142</v>
      </c>
      <c r="C296" s="65" t="s">
        <v>416</v>
      </c>
      <c r="D296" s="70" t="s">
        <v>81</v>
      </c>
      <c r="E296" s="66">
        <v>11122</v>
      </c>
      <c r="F296" s="66">
        <v>10823.29</v>
      </c>
      <c r="G296" s="34">
        <v>0</v>
      </c>
      <c r="H296" s="66">
        <f t="shared" si="10"/>
        <v>97.31424204279806</v>
      </c>
    </row>
    <row r="297" spans="1:8" ht="19.5" customHeight="1">
      <c r="A297" s="65">
        <v>642</v>
      </c>
      <c r="B297" s="64" t="s">
        <v>1144</v>
      </c>
      <c r="C297" s="65" t="s">
        <v>416</v>
      </c>
      <c r="D297" s="70" t="s">
        <v>1143</v>
      </c>
      <c r="E297" s="66">
        <v>500</v>
      </c>
      <c r="F297" s="66">
        <v>508.2</v>
      </c>
      <c r="G297" s="34">
        <v>0</v>
      </c>
      <c r="H297" s="66">
        <f t="shared" si="10"/>
        <v>101.64</v>
      </c>
    </row>
    <row r="298" spans="1:8" ht="19.5" customHeight="1">
      <c r="A298" s="47" t="s">
        <v>1191</v>
      </c>
      <c r="B298" s="47" t="s">
        <v>1192</v>
      </c>
      <c r="C298" s="25" t="s">
        <v>1390</v>
      </c>
      <c r="D298" s="17" t="s">
        <v>1193</v>
      </c>
      <c r="E298" s="26">
        <f>SUM(E299:E303)</f>
        <v>0</v>
      </c>
      <c r="F298" s="26">
        <f>SUM(F299:F303)</f>
        <v>26075.970000000005</v>
      </c>
      <c r="G298" s="26">
        <f>SUM(G299:G303)</f>
        <v>0</v>
      </c>
      <c r="H298" s="26">
        <f t="shared" si="10"/>
        <v>0</v>
      </c>
    </row>
    <row r="299" spans="1:8" ht="19.5" customHeight="1">
      <c r="A299" s="65">
        <v>632</v>
      </c>
      <c r="B299" s="73" t="s">
        <v>1138</v>
      </c>
      <c r="C299" s="65" t="s">
        <v>416</v>
      </c>
      <c r="D299" s="75" t="s">
        <v>626</v>
      </c>
      <c r="E299" s="34">
        <v>0</v>
      </c>
      <c r="F299" s="34">
        <v>14973.7</v>
      </c>
      <c r="G299" s="34">
        <v>0</v>
      </c>
      <c r="H299" s="67">
        <f t="shared" si="10"/>
        <v>0</v>
      </c>
    </row>
    <row r="300" spans="1:8" ht="19.5" customHeight="1">
      <c r="A300" s="65">
        <v>633</v>
      </c>
      <c r="B300" s="73" t="s">
        <v>1139</v>
      </c>
      <c r="C300" s="65" t="s">
        <v>416</v>
      </c>
      <c r="D300" s="70" t="s">
        <v>129</v>
      </c>
      <c r="E300" s="34">
        <v>0</v>
      </c>
      <c r="F300" s="34">
        <v>4431.56</v>
      </c>
      <c r="G300" s="34">
        <v>0</v>
      </c>
      <c r="H300" s="67">
        <f t="shared" si="10"/>
        <v>0</v>
      </c>
    </row>
    <row r="301" spans="1:8" ht="19.5" customHeight="1">
      <c r="A301" s="65">
        <v>635</v>
      </c>
      <c r="B301" s="73" t="s">
        <v>1140</v>
      </c>
      <c r="C301" s="65" t="s">
        <v>416</v>
      </c>
      <c r="D301" s="70" t="s">
        <v>1469</v>
      </c>
      <c r="E301" s="34">
        <v>0</v>
      </c>
      <c r="F301" s="34">
        <v>0</v>
      </c>
      <c r="G301" s="34">
        <v>0</v>
      </c>
      <c r="H301" s="67">
        <f t="shared" si="10"/>
        <v>0</v>
      </c>
    </row>
    <row r="302" spans="1:8" ht="19.5" customHeight="1">
      <c r="A302" s="65">
        <v>636</v>
      </c>
      <c r="B302" s="73" t="s">
        <v>1141</v>
      </c>
      <c r="C302" s="65" t="s">
        <v>416</v>
      </c>
      <c r="D302" s="70" t="s">
        <v>1146</v>
      </c>
      <c r="E302" s="34">
        <v>0</v>
      </c>
      <c r="F302" s="34">
        <v>722.9</v>
      </c>
      <c r="G302" s="34">
        <v>0</v>
      </c>
      <c r="H302" s="67">
        <f t="shared" si="10"/>
        <v>0</v>
      </c>
    </row>
    <row r="303" spans="1:8" ht="19.5" customHeight="1">
      <c r="A303" s="65">
        <v>637</v>
      </c>
      <c r="B303" s="73" t="s">
        <v>1145</v>
      </c>
      <c r="C303" s="65" t="s">
        <v>416</v>
      </c>
      <c r="D303" s="70" t="s">
        <v>81</v>
      </c>
      <c r="E303" s="34">
        <v>0</v>
      </c>
      <c r="F303" s="34">
        <v>5947.81</v>
      </c>
      <c r="G303" s="34">
        <v>0</v>
      </c>
      <c r="H303" s="67">
        <f t="shared" si="10"/>
        <v>0</v>
      </c>
    </row>
    <row r="304" spans="1:11" ht="19.5" customHeight="1">
      <c r="A304" s="24"/>
      <c r="B304" s="72"/>
      <c r="C304" s="23" t="s">
        <v>416</v>
      </c>
      <c r="D304" s="48" t="s">
        <v>1381</v>
      </c>
      <c r="E304" s="50">
        <f>SUM(E298,E287)</f>
        <v>351945</v>
      </c>
      <c r="F304" s="50">
        <f>SUM(F298,F287)</f>
        <v>378344.42</v>
      </c>
      <c r="G304" s="50">
        <f>SUM(G298,G287)</f>
        <v>0</v>
      </c>
      <c r="H304" s="50">
        <f t="shared" si="10"/>
        <v>107.50100725965703</v>
      </c>
      <c r="J304" s="402"/>
      <c r="K304" s="287"/>
    </row>
    <row r="305" spans="1:12" ht="12.75">
      <c r="A305" s="58"/>
      <c r="B305" s="59"/>
      <c r="C305" s="60"/>
      <c r="D305" s="61"/>
      <c r="E305" s="58"/>
      <c r="F305" s="58"/>
      <c r="G305" s="58"/>
      <c r="H305" s="58"/>
      <c r="J305" s="258"/>
      <c r="K305" s="258"/>
      <c r="L305" s="258"/>
    </row>
    <row r="306" spans="1:8" ht="12.75">
      <c r="A306" s="333" t="s">
        <v>72</v>
      </c>
      <c r="B306" s="333"/>
      <c r="C306" s="333"/>
      <c r="D306" s="333"/>
      <c r="E306" s="333"/>
      <c r="F306" s="333"/>
      <c r="G306" s="333"/>
      <c r="H306" s="334"/>
    </row>
    <row r="307" spans="1:8" ht="12.75">
      <c r="A307" s="335" t="s">
        <v>1289</v>
      </c>
      <c r="B307" s="336"/>
      <c r="C307" s="336"/>
      <c r="D307" s="336"/>
      <c r="E307" s="336"/>
      <c r="F307" s="336"/>
      <c r="G307" s="336"/>
      <c r="H307" s="336"/>
    </row>
    <row r="308" spans="1:8" ht="12.75">
      <c r="A308" s="336"/>
      <c r="B308" s="336"/>
      <c r="C308" s="336"/>
      <c r="D308" s="336"/>
      <c r="E308" s="336"/>
      <c r="F308" s="336"/>
      <c r="G308" s="336"/>
      <c r="H308" s="336"/>
    </row>
    <row r="309" spans="1:8" ht="12.75">
      <c r="A309" s="58"/>
      <c r="B309" s="59"/>
      <c r="C309" s="60"/>
      <c r="D309" s="61"/>
      <c r="E309" s="58"/>
      <c r="F309" s="58"/>
      <c r="G309" s="58"/>
      <c r="H309" s="58"/>
    </row>
    <row r="310" spans="1:8" ht="18.75" customHeight="1">
      <c r="A310" s="27"/>
      <c r="B310" s="134" t="s">
        <v>1043</v>
      </c>
      <c r="C310" s="27" t="s">
        <v>1392</v>
      </c>
      <c r="D310" s="19" t="s">
        <v>229</v>
      </c>
      <c r="E310" s="40" t="s">
        <v>1379</v>
      </c>
      <c r="F310" s="40" t="s">
        <v>835</v>
      </c>
      <c r="G310" s="40" t="s">
        <v>836</v>
      </c>
      <c r="H310" s="18" t="s">
        <v>1380</v>
      </c>
    </row>
    <row r="311" spans="1:8" ht="18.75" customHeight="1">
      <c r="A311" s="78" t="s">
        <v>1385</v>
      </c>
      <c r="B311" s="143" t="s">
        <v>1386</v>
      </c>
      <c r="C311" s="78"/>
      <c r="D311" s="79" t="s">
        <v>1365</v>
      </c>
      <c r="E311" s="80"/>
      <c r="F311" s="80"/>
      <c r="G311" s="80"/>
      <c r="H311" s="80"/>
    </row>
    <row r="312" spans="1:8" ht="18.75" customHeight="1">
      <c r="A312" s="47" t="s">
        <v>1388</v>
      </c>
      <c r="B312" s="47" t="s">
        <v>1389</v>
      </c>
      <c r="C312" s="25" t="s">
        <v>1390</v>
      </c>
      <c r="D312" s="38" t="s">
        <v>1391</v>
      </c>
      <c r="E312" s="135">
        <f>SUM(E313:E313)</f>
        <v>239061</v>
      </c>
      <c r="F312" s="135">
        <f>SUM(F313:F313)</f>
        <v>239061</v>
      </c>
      <c r="G312" s="135">
        <f>SUM(G313:G313)</f>
        <v>239061</v>
      </c>
      <c r="H312" s="135">
        <f>IF(E312=0,,F312/E312*100)</f>
        <v>100</v>
      </c>
    </row>
    <row r="313" spans="1:8" ht="18.75" customHeight="1">
      <c r="A313" s="68">
        <v>642</v>
      </c>
      <c r="B313" s="73" t="s">
        <v>390</v>
      </c>
      <c r="C313" s="32" t="s">
        <v>416</v>
      </c>
      <c r="D313" s="69" t="s">
        <v>391</v>
      </c>
      <c r="E313" s="34">
        <v>239061</v>
      </c>
      <c r="F313" s="34">
        <v>239061</v>
      </c>
      <c r="G313" s="34">
        <v>239061</v>
      </c>
      <c r="H313" s="34">
        <f>IF(E313=0,,F313/E313*100)</f>
        <v>100</v>
      </c>
    </row>
    <row r="314" spans="1:8" ht="18.75" customHeight="1">
      <c r="A314" s="24"/>
      <c r="B314" s="72"/>
      <c r="C314" s="23" t="s">
        <v>416</v>
      </c>
      <c r="D314" s="48" t="s">
        <v>1381</v>
      </c>
      <c r="E314" s="50">
        <f>SUM(E312)</f>
        <v>239061</v>
      </c>
      <c r="F314" s="50">
        <f>SUM(F312)</f>
        <v>239061</v>
      </c>
      <c r="G314" s="50">
        <f>SUM(G312)</f>
        <v>239061</v>
      </c>
      <c r="H314" s="50">
        <f>IF(E314=0,,F314/E314*100)</f>
        <v>100</v>
      </c>
    </row>
    <row r="315" spans="1:8" ht="12.75">
      <c r="A315" s="58"/>
      <c r="B315" s="59"/>
      <c r="C315" s="60"/>
      <c r="D315" s="61"/>
      <c r="E315" s="58"/>
      <c r="F315" s="58"/>
      <c r="G315" s="58"/>
      <c r="H315" s="58"/>
    </row>
    <row r="316" spans="1:8" ht="12.75">
      <c r="A316" s="333" t="s">
        <v>72</v>
      </c>
      <c r="B316" s="333"/>
      <c r="C316" s="333"/>
      <c r="D316" s="333"/>
      <c r="E316" s="333"/>
      <c r="F316" s="333"/>
      <c r="G316" s="333"/>
      <c r="H316" s="334"/>
    </row>
    <row r="317" spans="1:8" ht="12.75">
      <c r="A317" s="335" t="s">
        <v>1288</v>
      </c>
      <c r="B317" s="336"/>
      <c r="C317" s="336"/>
      <c r="D317" s="336"/>
      <c r="E317" s="336"/>
      <c r="F317" s="336"/>
      <c r="G317" s="336"/>
      <c r="H317" s="336"/>
    </row>
    <row r="318" spans="1:8" ht="12.75">
      <c r="A318" s="336"/>
      <c r="B318" s="336"/>
      <c r="C318" s="336"/>
      <c r="D318" s="336"/>
      <c r="E318" s="336"/>
      <c r="F318" s="336"/>
      <c r="G318" s="336"/>
      <c r="H318" s="336"/>
    </row>
    <row r="319" spans="1:8" ht="12.75">
      <c r="A319" s="58"/>
      <c r="B319" s="59"/>
      <c r="C319" s="60"/>
      <c r="D319" s="61"/>
      <c r="E319" s="58"/>
      <c r="F319" s="58"/>
      <c r="G319" s="58"/>
      <c r="H319" s="58"/>
    </row>
    <row r="320" spans="1:8" ht="19.5" customHeight="1">
      <c r="A320" s="27"/>
      <c r="B320" s="134" t="s">
        <v>1044</v>
      </c>
      <c r="C320" s="27" t="s">
        <v>1392</v>
      </c>
      <c r="D320" s="19" t="s">
        <v>392</v>
      </c>
      <c r="E320" s="40" t="s">
        <v>1379</v>
      </c>
      <c r="F320" s="40" t="s">
        <v>835</v>
      </c>
      <c r="G320" s="40" t="s">
        <v>836</v>
      </c>
      <c r="H320" s="18" t="s">
        <v>1380</v>
      </c>
    </row>
    <row r="321" spans="1:8" ht="19.5" customHeight="1">
      <c r="A321" s="78" t="s">
        <v>1385</v>
      </c>
      <c r="B321" s="143" t="s">
        <v>1386</v>
      </c>
      <c r="C321" s="78"/>
      <c r="D321" s="79" t="s">
        <v>1365</v>
      </c>
      <c r="E321" s="80"/>
      <c r="F321" s="80"/>
      <c r="G321" s="80"/>
      <c r="H321" s="80"/>
    </row>
    <row r="322" spans="1:8" ht="19.5" customHeight="1">
      <c r="A322" s="47" t="s">
        <v>1388</v>
      </c>
      <c r="B322" s="47" t="s">
        <v>1389</v>
      </c>
      <c r="C322" s="25" t="s">
        <v>1390</v>
      </c>
      <c r="D322" s="38" t="s">
        <v>1391</v>
      </c>
      <c r="E322" s="135">
        <f>SUM(E323:E336)</f>
        <v>251815</v>
      </c>
      <c r="F322" s="135">
        <f>SUM(F323:F336)</f>
        <v>251189.16999999998</v>
      </c>
      <c r="G322" s="135">
        <f>SUM(G323:G336)</f>
        <v>251815</v>
      </c>
      <c r="H322" s="135">
        <f aca="true" t="shared" si="11" ref="H322:H347">IF(E322=0,,F322/E322*100)</f>
        <v>99.75147231102197</v>
      </c>
    </row>
    <row r="323" spans="1:8" ht="19.5" customHeight="1">
      <c r="A323" s="68">
        <v>61</v>
      </c>
      <c r="B323" s="73" t="s">
        <v>393</v>
      </c>
      <c r="C323" s="32" t="s">
        <v>416</v>
      </c>
      <c r="D323" s="69" t="s">
        <v>614</v>
      </c>
      <c r="E323" s="34">
        <v>107000</v>
      </c>
      <c r="F323" s="66">
        <v>105916.7</v>
      </c>
      <c r="G323" s="34">
        <v>107000</v>
      </c>
      <c r="H323" s="34">
        <f t="shared" si="11"/>
        <v>98.98757009345795</v>
      </c>
    </row>
    <row r="324" spans="1:8" ht="19.5" customHeight="1">
      <c r="A324" s="68">
        <v>62</v>
      </c>
      <c r="B324" s="73" t="s">
        <v>394</v>
      </c>
      <c r="C324" s="32" t="s">
        <v>416</v>
      </c>
      <c r="D324" s="69" t="s">
        <v>90</v>
      </c>
      <c r="E324" s="34">
        <v>37664</v>
      </c>
      <c r="F324" s="66">
        <v>36820.77</v>
      </c>
      <c r="G324" s="34">
        <v>37664</v>
      </c>
      <c r="H324" s="34">
        <f t="shared" si="11"/>
        <v>97.76117778249787</v>
      </c>
    </row>
    <row r="325" spans="1:8" ht="19.5" customHeight="1">
      <c r="A325" s="74">
        <v>631</v>
      </c>
      <c r="B325" s="64" t="s">
        <v>395</v>
      </c>
      <c r="C325" s="65" t="s">
        <v>416</v>
      </c>
      <c r="D325" s="75" t="s">
        <v>75</v>
      </c>
      <c r="E325" s="66">
        <v>200</v>
      </c>
      <c r="F325" s="66">
        <v>318.68</v>
      </c>
      <c r="G325" s="66">
        <v>200</v>
      </c>
      <c r="H325" s="66">
        <f t="shared" si="11"/>
        <v>159.34</v>
      </c>
    </row>
    <row r="326" spans="1:13" ht="19.5" customHeight="1">
      <c r="A326" s="65">
        <v>632</v>
      </c>
      <c r="B326" s="64" t="s">
        <v>396</v>
      </c>
      <c r="C326" s="65" t="s">
        <v>416</v>
      </c>
      <c r="D326" s="75" t="s">
        <v>626</v>
      </c>
      <c r="E326" s="66">
        <v>5650</v>
      </c>
      <c r="F326" s="66">
        <v>3980.12</v>
      </c>
      <c r="G326" s="66">
        <v>5650</v>
      </c>
      <c r="H326" s="66">
        <f t="shared" si="11"/>
        <v>70.44460176991151</v>
      </c>
      <c r="K326" s="258"/>
      <c r="L326" s="258"/>
      <c r="M326" s="258"/>
    </row>
    <row r="327" spans="1:8" ht="19.5" customHeight="1">
      <c r="A327" s="65">
        <v>633</v>
      </c>
      <c r="B327" s="64" t="s">
        <v>397</v>
      </c>
      <c r="C327" s="65" t="s">
        <v>416</v>
      </c>
      <c r="D327" s="70" t="s">
        <v>129</v>
      </c>
      <c r="E327" s="66">
        <v>21660</v>
      </c>
      <c r="F327" s="66">
        <v>33768.66</v>
      </c>
      <c r="G327" s="66">
        <v>21660</v>
      </c>
      <c r="H327" s="66">
        <f t="shared" si="11"/>
        <v>155.903324099723</v>
      </c>
    </row>
    <row r="328" spans="1:8" ht="19.5" customHeight="1">
      <c r="A328" s="65">
        <v>634</v>
      </c>
      <c r="B328" s="64" t="s">
        <v>398</v>
      </c>
      <c r="C328" s="65" t="s">
        <v>416</v>
      </c>
      <c r="D328" s="70" t="s">
        <v>130</v>
      </c>
      <c r="E328" s="66">
        <v>0</v>
      </c>
      <c r="F328" s="66">
        <v>0</v>
      </c>
      <c r="G328" s="66">
        <v>0</v>
      </c>
      <c r="H328" s="66">
        <f t="shared" si="11"/>
        <v>0</v>
      </c>
    </row>
    <row r="329" spans="1:14" ht="19.5" customHeight="1">
      <c r="A329" s="65">
        <v>635</v>
      </c>
      <c r="B329" s="64" t="s">
        <v>399</v>
      </c>
      <c r="C329" s="65" t="s">
        <v>416</v>
      </c>
      <c r="D329" s="70" t="s">
        <v>1469</v>
      </c>
      <c r="E329" s="66">
        <v>3500</v>
      </c>
      <c r="F329" s="66">
        <v>4911.4</v>
      </c>
      <c r="G329" s="66">
        <v>3500</v>
      </c>
      <c r="H329" s="66">
        <f t="shared" si="11"/>
        <v>140.32571428571427</v>
      </c>
      <c r="K329" s="258"/>
      <c r="L329" s="258"/>
      <c r="M329" s="258"/>
      <c r="N329" s="258"/>
    </row>
    <row r="330" spans="1:14" ht="19.5" customHeight="1">
      <c r="A330" s="65">
        <v>636</v>
      </c>
      <c r="B330" s="64" t="s">
        <v>400</v>
      </c>
      <c r="C330" s="65" t="s">
        <v>416</v>
      </c>
      <c r="D330" s="70" t="s">
        <v>285</v>
      </c>
      <c r="E330" s="66">
        <v>0</v>
      </c>
      <c r="F330" s="66">
        <v>260</v>
      </c>
      <c r="G330" s="66">
        <v>0</v>
      </c>
      <c r="H330" s="66">
        <f t="shared" si="11"/>
        <v>0</v>
      </c>
      <c r="K330" s="258"/>
      <c r="L330" s="258"/>
      <c r="M330" s="258"/>
      <c r="N330" s="258"/>
    </row>
    <row r="331" spans="1:14" ht="19.5" customHeight="1">
      <c r="A331" s="65">
        <v>637</v>
      </c>
      <c r="B331" s="64" t="s">
        <v>401</v>
      </c>
      <c r="C331" s="65" t="s">
        <v>416</v>
      </c>
      <c r="D331" s="70" t="s">
        <v>81</v>
      </c>
      <c r="E331" s="66">
        <v>75930</v>
      </c>
      <c r="F331" s="66">
        <v>65073.96</v>
      </c>
      <c r="G331" s="66">
        <v>75930</v>
      </c>
      <c r="H331" s="66">
        <f t="shared" si="11"/>
        <v>85.70256815487949</v>
      </c>
      <c r="N331" s="258"/>
    </row>
    <row r="332" spans="1:8" ht="19.5" customHeight="1">
      <c r="A332" s="65">
        <v>713</v>
      </c>
      <c r="B332" s="64" t="s">
        <v>402</v>
      </c>
      <c r="C332" s="65" t="s">
        <v>416</v>
      </c>
      <c r="D332" s="70" t="s">
        <v>1482</v>
      </c>
      <c r="E332" s="66">
        <v>0</v>
      </c>
      <c r="F332" s="66">
        <v>0</v>
      </c>
      <c r="G332" s="66">
        <v>0</v>
      </c>
      <c r="H332" s="66">
        <f t="shared" si="11"/>
        <v>0</v>
      </c>
    </row>
    <row r="333" spans="1:13" ht="19.5" customHeight="1">
      <c r="A333" s="65">
        <v>642</v>
      </c>
      <c r="B333" s="64" t="s">
        <v>404</v>
      </c>
      <c r="C333" s="65" t="s">
        <v>416</v>
      </c>
      <c r="D333" s="70" t="s">
        <v>403</v>
      </c>
      <c r="E333" s="66">
        <v>0</v>
      </c>
      <c r="F333" s="66">
        <v>0</v>
      </c>
      <c r="G333" s="66">
        <v>0</v>
      </c>
      <c r="H333" s="66">
        <f t="shared" si="11"/>
        <v>0</v>
      </c>
      <c r="K333" s="258"/>
      <c r="L333" s="258"/>
      <c r="M333" s="258"/>
    </row>
    <row r="334" spans="1:10" ht="19.5" customHeight="1">
      <c r="A334" s="65">
        <v>642</v>
      </c>
      <c r="B334" s="64" t="s">
        <v>406</v>
      </c>
      <c r="C334" s="65" t="s">
        <v>416</v>
      </c>
      <c r="D334" s="70" t="s">
        <v>405</v>
      </c>
      <c r="E334" s="66">
        <v>0</v>
      </c>
      <c r="F334" s="66">
        <v>0</v>
      </c>
      <c r="G334" s="66">
        <v>0</v>
      </c>
      <c r="H334" s="66">
        <f t="shared" si="11"/>
        <v>0</v>
      </c>
      <c r="J334" s="258"/>
    </row>
    <row r="335" spans="1:8" ht="19.5" customHeight="1">
      <c r="A335" s="65">
        <v>642</v>
      </c>
      <c r="B335" s="64" t="s">
        <v>407</v>
      </c>
      <c r="C335" s="65" t="s">
        <v>416</v>
      </c>
      <c r="D335" s="70" t="s">
        <v>1137</v>
      </c>
      <c r="E335" s="66">
        <v>211</v>
      </c>
      <c r="F335" s="66">
        <v>138.88</v>
      </c>
      <c r="G335" s="66">
        <v>211</v>
      </c>
      <c r="H335" s="66">
        <f t="shared" si="11"/>
        <v>65.81990521327013</v>
      </c>
    </row>
    <row r="336" spans="1:8" ht="19.5" customHeight="1">
      <c r="A336" s="65">
        <v>717</v>
      </c>
      <c r="B336" s="64" t="s">
        <v>29</v>
      </c>
      <c r="C336" s="65" t="s">
        <v>416</v>
      </c>
      <c r="D336" s="70" t="s">
        <v>408</v>
      </c>
      <c r="E336" s="66">
        <v>0</v>
      </c>
      <c r="F336" s="66">
        <v>0</v>
      </c>
      <c r="G336" s="66">
        <v>0</v>
      </c>
      <c r="H336" s="66">
        <f t="shared" si="11"/>
        <v>0</v>
      </c>
    </row>
    <row r="337" spans="1:8" ht="19.5" customHeight="1">
      <c r="A337" s="47" t="s">
        <v>1179</v>
      </c>
      <c r="B337" s="47" t="s">
        <v>1180</v>
      </c>
      <c r="C337" s="25" t="s">
        <v>1390</v>
      </c>
      <c r="D337" s="17" t="s">
        <v>84</v>
      </c>
      <c r="E337" s="26">
        <f>SUM(E338:E340)</f>
        <v>3500</v>
      </c>
      <c r="F337" s="26">
        <f>SUM(F338:F340)</f>
        <v>1327.2</v>
      </c>
      <c r="G337" s="26">
        <f>SUM(G338:G340)</f>
        <v>3000</v>
      </c>
      <c r="H337" s="26">
        <f t="shared" si="11"/>
        <v>37.92</v>
      </c>
    </row>
    <row r="338" spans="1:15" ht="19.5" customHeight="1">
      <c r="A338" s="74">
        <v>631</v>
      </c>
      <c r="B338" s="73" t="s">
        <v>735</v>
      </c>
      <c r="C338" s="32" t="s">
        <v>416</v>
      </c>
      <c r="D338" s="75" t="s">
        <v>75</v>
      </c>
      <c r="E338" s="66">
        <v>500</v>
      </c>
      <c r="F338" s="66">
        <v>0</v>
      </c>
      <c r="G338" s="66">
        <v>0</v>
      </c>
      <c r="H338" s="66">
        <f t="shared" si="11"/>
        <v>0</v>
      </c>
      <c r="L338" s="258"/>
      <c r="M338" s="258"/>
      <c r="N338" s="258"/>
      <c r="O338" s="258"/>
    </row>
    <row r="339" spans="1:15" ht="19.5" customHeight="1">
      <c r="A339" s="65">
        <v>633</v>
      </c>
      <c r="B339" s="73" t="s">
        <v>736</v>
      </c>
      <c r="C339" s="65" t="s">
        <v>416</v>
      </c>
      <c r="D339" s="70" t="s">
        <v>129</v>
      </c>
      <c r="E339" s="66">
        <v>800</v>
      </c>
      <c r="F339" s="66">
        <v>355.43</v>
      </c>
      <c r="G339" s="66">
        <v>800</v>
      </c>
      <c r="H339" s="66">
        <f t="shared" si="11"/>
        <v>44.42875</v>
      </c>
      <c r="L339" s="258"/>
      <c r="M339" s="258"/>
      <c r="N339" s="258"/>
      <c r="O339" s="258"/>
    </row>
    <row r="340" spans="1:8" ht="19.5" customHeight="1">
      <c r="A340" s="65">
        <v>637</v>
      </c>
      <c r="B340" s="73" t="s">
        <v>737</v>
      </c>
      <c r="C340" s="65" t="s">
        <v>416</v>
      </c>
      <c r="D340" s="70" t="s">
        <v>81</v>
      </c>
      <c r="E340" s="66">
        <v>2200</v>
      </c>
      <c r="F340" s="66">
        <v>971.77</v>
      </c>
      <c r="G340" s="66">
        <v>2200</v>
      </c>
      <c r="H340" s="66">
        <f t="shared" si="11"/>
        <v>44.17136363636364</v>
      </c>
    </row>
    <row r="341" spans="1:8" ht="19.5" customHeight="1">
      <c r="A341" s="47" t="s">
        <v>1191</v>
      </c>
      <c r="B341" s="47" t="s">
        <v>1192</v>
      </c>
      <c r="C341" s="25" t="s">
        <v>1390</v>
      </c>
      <c r="D341" s="17" t="s">
        <v>1193</v>
      </c>
      <c r="E341" s="26">
        <f>SUM(E342:E346)</f>
        <v>0</v>
      </c>
      <c r="F341" s="26">
        <f>SUM(F342:F346)</f>
        <v>31205.6</v>
      </c>
      <c r="G341" s="26">
        <f>SUM(G342:G346)</f>
        <v>0</v>
      </c>
      <c r="H341" s="26">
        <f t="shared" si="11"/>
        <v>0</v>
      </c>
    </row>
    <row r="342" spans="1:8" ht="19.5" customHeight="1">
      <c r="A342" s="74">
        <v>631</v>
      </c>
      <c r="B342" s="64" t="s">
        <v>738</v>
      </c>
      <c r="C342" s="65" t="s">
        <v>416</v>
      </c>
      <c r="D342" s="75" t="s">
        <v>75</v>
      </c>
      <c r="E342" s="66">
        <v>0</v>
      </c>
      <c r="F342" s="66">
        <v>299.3</v>
      </c>
      <c r="G342" s="66">
        <v>0</v>
      </c>
      <c r="H342" s="66">
        <f t="shared" si="11"/>
        <v>0</v>
      </c>
    </row>
    <row r="343" spans="1:8" ht="19.5" customHeight="1">
      <c r="A343" s="65">
        <v>632</v>
      </c>
      <c r="B343" s="64" t="s">
        <v>739</v>
      </c>
      <c r="C343" s="65" t="s">
        <v>416</v>
      </c>
      <c r="D343" s="75" t="s">
        <v>626</v>
      </c>
      <c r="E343" s="66">
        <v>0</v>
      </c>
      <c r="F343" s="66">
        <v>1326.93</v>
      </c>
      <c r="G343" s="66">
        <v>0</v>
      </c>
      <c r="H343" s="66">
        <f t="shared" si="11"/>
        <v>0</v>
      </c>
    </row>
    <row r="344" spans="1:8" ht="19.5" customHeight="1">
      <c r="A344" s="65">
        <v>633</v>
      </c>
      <c r="B344" s="64" t="s">
        <v>740</v>
      </c>
      <c r="C344" s="65" t="s">
        <v>416</v>
      </c>
      <c r="D344" s="70" t="s">
        <v>129</v>
      </c>
      <c r="E344" s="66">
        <v>0</v>
      </c>
      <c r="F344" s="66">
        <v>17059.6</v>
      </c>
      <c r="G344" s="66">
        <v>0</v>
      </c>
      <c r="H344" s="66">
        <f t="shared" si="11"/>
        <v>0</v>
      </c>
    </row>
    <row r="345" spans="1:8" ht="19.5" customHeight="1">
      <c r="A345" s="65">
        <v>635</v>
      </c>
      <c r="B345" s="64" t="s">
        <v>27</v>
      </c>
      <c r="C345" s="65" t="s">
        <v>416</v>
      </c>
      <c r="D345" s="70" t="s">
        <v>1469</v>
      </c>
      <c r="E345" s="34">
        <v>0</v>
      </c>
      <c r="F345" s="34">
        <v>296.05</v>
      </c>
      <c r="G345" s="34">
        <v>0</v>
      </c>
      <c r="H345" s="34">
        <f t="shared" si="11"/>
        <v>0</v>
      </c>
    </row>
    <row r="346" spans="1:10" ht="19.5" customHeight="1">
      <c r="A346" s="65">
        <v>637</v>
      </c>
      <c r="B346" s="64" t="s">
        <v>28</v>
      </c>
      <c r="C346" s="65" t="s">
        <v>416</v>
      </c>
      <c r="D346" s="70" t="s">
        <v>81</v>
      </c>
      <c r="E346" s="34">
        <v>0</v>
      </c>
      <c r="F346" s="66">
        <v>12223.72</v>
      </c>
      <c r="G346" s="34">
        <v>0</v>
      </c>
      <c r="H346" s="34">
        <f t="shared" si="11"/>
        <v>0</v>
      </c>
      <c r="J346" s="258"/>
    </row>
    <row r="347" spans="1:8" ht="19.5" customHeight="1">
      <c r="A347" s="24"/>
      <c r="B347" s="72"/>
      <c r="C347" s="23" t="s">
        <v>416</v>
      </c>
      <c r="D347" s="48" t="s">
        <v>1381</v>
      </c>
      <c r="E347" s="50">
        <f>SUM(E341,E337,E322)</f>
        <v>255315</v>
      </c>
      <c r="F347" s="50">
        <f>SUM(F341,F337,F322)</f>
        <v>283721.97</v>
      </c>
      <c r="G347" s="50">
        <f>SUM(G341,G337,G322)</f>
        <v>254815</v>
      </c>
      <c r="H347" s="50">
        <f t="shared" si="11"/>
        <v>111.12624405146583</v>
      </c>
    </row>
    <row r="348" spans="1:12" ht="12.75">
      <c r="A348" s="277"/>
      <c r="B348" s="278"/>
      <c r="C348" s="279"/>
      <c r="D348" s="280"/>
      <c r="E348" s="273"/>
      <c r="F348" s="273"/>
      <c r="G348" s="273"/>
      <c r="H348" s="273"/>
      <c r="J348" s="258"/>
      <c r="L348" s="259"/>
    </row>
    <row r="349" spans="1:8" ht="12.75">
      <c r="A349" s="333" t="s">
        <v>72</v>
      </c>
      <c r="B349" s="333"/>
      <c r="C349" s="333"/>
      <c r="D349" s="333"/>
      <c r="E349" s="333"/>
      <c r="F349" s="333"/>
      <c r="G349" s="333"/>
      <c r="H349" s="334"/>
    </row>
    <row r="350" spans="1:8" ht="45.75" customHeight="1">
      <c r="A350" s="335" t="s">
        <v>1291</v>
      </c>
      <c r="B350" s="336"/>
      <c r="C350" s="336"/>
      <c r="D350" s="336"/>
      <c r="E350" s="336"/>
      <c r="F350" s="336"/>
      <c r="G350" s="336"/>
      <c r="H350" s="336"/>
    </row>
    <row r="351" spans="1:8" ht="12.75">
      <c r="A351" s="336"/>
      <c r="B351" s="336"/>
      <c r="C351" s="336"/>
      <c r="D351" s="336"/>
      <c r="E351" s="336"/>
      <c r="F351" s="336"/>
      <c r="G351" s="336"/>
      <c r="H351" s="336"/>
    </row>
    <row r="352" spans="1:8" ht="12.75">
      <c r="A352" s="58"/>
      <c r="B352" s="59"/>
      <c r="C352" s="60"/>
      <c r="D352" s="61"/>
      <c r="E352" s="58"/>
      <c r="F352" s="58"/>
      <c r="G352" s="58"/>
      <c r="H352" s="58"/>
    </row>
    <row r="353" spans="1:8" ht="20.25" customHeight="1">
      <c r="A353" s="27"/>
      <c r="B353" s="134" t="s">
        <v>1045</v>
      </c>
      <c r="C353" s="27" t="s">
        <v>1392</v>
      </c>
      <c r="D353" s="19" t="s">
        <v>231</v>
      </c>
      <c r="E353" s="40" t="s">
        <v>1379</v>
      </c>
      <c r="F353" s="40" t="s">
        <v>835</v>
      </c>
      <c r="G353" s="40" t="s">
        <v>836</v>
      </c>
      <c r="H353" s="18" t="s">
        <v>1380</v>
      </c>
    </row>
    <row r="354" spans="1:8" ht="20.25" customHeight="1">
      <c r="A354" s="78" t="s">
        <v>1385</v>
      </c>
      <c r="B354" s="143" t="s">
        <v>1386</v>
      </c>
      <c r="C354" s="78"/>
      <c r="D354" s="79" t="s">
        <v>1365</v>
      </c>
      <c r="E354" s="80"/>
      <c r="F354" s="80"/>
      <c r="G354" s="80"/>
      <c r="H354" s="80"/>
    </row>
    <row r="355" spans="1:8" ht="20.25" customHeight="1">
      <c r="A355" s="47" t="s">
        <v>1388</v>
      </c>
      <c r="B355" s="47" t="s">
        <v>1389</v>
      </c>
      <c r="C355" s="25" t="s">
        <v>1390</v>
      </c>
      <c r="D355" s="38" t="s">
        <v>1391</v>
      </c>
      <c r="E355" s="135">
        <f>SUM(E356:E357)</f>
        <v>0</v>
      </c>
      <c r="F355" s="135">
        <f>SUM(F356:F357)</f>
        <v>45</v>
      </c>
      <c r="G355" s="135">
        <f>SUM(G356:G357)</f>
        <v>216</v>
      </c>
      <c r="H355" s="135">
        <f aca="true" t="shared" si="12" ref="H355:H361">IF(E355=0,,F355/E355*100)</f>
        <v>0</v>
      </c>
    </row>
    <row r="356" spans="1:8" ht="20.25" customHeight="1">
      <c r="A356" s="68">
        <v>630</v>
      </c>
      <c r="B356" s="73" t="s">
        <v>409</v>
      </c>
      <c r="C356" s="32" t="s">
        <v>416</v>
      </c>
      <c r="D356" s="69" t="s">
        <v>21</v>
      </c>
      <c r="E356" s="34">
        <v>0</v>
      </c>
      <c r="F356" s="34">
        <v>45</v>
      </c>
      <c r="G356" s="34">
        <v>216</v>
      </c>
      <c r="H356" s="34">
        <f t="shared" si="12"/>
        <v>0</v>
      </c>
    </row>
    <row r="357" spans="1:8" ht="20.25" customHeight="1">
      <c r="A357" s="68">
        <v>642</v>
      </c>
      <c r="B357" s="73" t="s">
        <v>410</v>
      </c>
      <c r="C357" s="32" t="s">
        <v>416</v>
      </c>
      <c r="D357" s="69" t="s">
        <v>411</v>
      </c>
      <c r="E357" s="34">
        <v>0</v>
      </c>
      <c r="F357" s="34">
        <v>0</v>
      </c>
      <c r="G357" s="34">
        <v>0</v>
      </c>
      <c r="H357" s="34">
        <f t="shared" si="12"/>
        <v>0</v>
      </c>
    </row>
    <row r="358" spans="1:8" ht="20.25" customHeight="1">
      <c r="A358" s="47" t="s">
        <v>1179</v>
      </c>
      <c r="B358" s="47" t="s">
        <v>1180</v>
      </c>
      <c r="C358" s="25" t="s">
        <v>1390</v>
      </c>
      <c r="D358" s="17" t="s">
        <v>84</v>
      </c>
      <c r="E358" s="26">
        <f>SUM(E359:E360)</f>
        <v>0</v>
      </c>
      <c r="F358" s="26">
        <f>SUM(F359:F360)</f>
        <v>0</v>
      </c>
      <c r="G358" s="26">
        <f>SUM(G359:G360)</f>
        <v>0</v>
      </c>
      <c r="H358" s="26">
        <f t="shared" si="12"/>
        <v>0</v>
      </c>
    </row>
    <row r="359" spans="1:8" ht="20.25" customHeight="1">
      <c r="A359" s="32">
        <v>642</v>
      </c>
      <c r="B359" s="73" t="s">
        <v>412</v>
      </c>
      <c r="C359" s="32" t="s">
        <v>416</v>
      </c>
      <c r="D359" s="70" t="s">
        <v>413</v>
      </c>
      <c r="E359" s="66">
        <v>0</v>
      </c>
      <c r="F359" s="66">
        <v>0</v>
      </c>
      <c r="G359" s="66">
        <v>0</v>
      </c>
      <c r="H359" s="136">
        <f t="shared" si="12"/>
        <v>0</v>
      </c>
    </row>
    <row r="360" spans="1:8" ht="20.25" customHeight="1">
      <c r="A360" s="32"/>
      <c r="B360" s="73" t="s">
        <v>414</v>
      </c>
      <c r="C360" s="32" t="s">
        <v>416</v>
      </c>
      <c r="D360" s="33"/>
      <c r="E360" s="66"/>
      <c r="F360" s="66"/>
      <c r="G360" s="66"/>
      <c r="H360" s="136">
        <f t="shared" si="12"/>
        <v>0</v>
      </c>
    </row>
    <row r="361" spans="1:8" ht="20.25" customHeight="1">
      <c r="A361" s="24"/>
      <c r="B361" s="72"/>
      <c r="C361" s="23" t="s">
        <v>416</v>
      </c>
      <c r="D361" s="48" t="s">
        <v>1381</v>
      </c>
      <c r="E361" s="50">
        <f>SUM(E358,E355)</f>
        <v>0</v>
      </c>
      <c r="F361" s="50">
        <f>SUM(F358,F355)</f>
        <v>45</v>
      </c>
      <c r="G361" s="50">
        <f>SUM(G358,G355)</f>
        <v>216</v>
      </c>
      <c r="H361" s="50">
        <f t="shared" si="12"/>
        <v>0</v>
      </c>
    </row>
    <row r="362" spans="1:8" ht="12.75">
      <c r="A362" s="58"/>
      <c r="B362" s="59"/>
      <c r="C362" s="60"/>
      <c r="D362" s="61"/>
      <c r="E362" s="58"/>
      <c r="F362" s="58"/>
      <c r="G362" s="58"/>
      <c r="H362" s="58"/>
    </row>
    <row r="363" spans="1:8" ht="12.75">
      <c r="A363" s="333" t="s">
        <v>72</v>
      </c>
      <c r="B363" s="333"/>
      <c r="C363" s="333"/>
      <c r="D363" s="333"/>
      <c r="E363" s="333"/>
      <c r="F363" s="333"/>
      <c r="G363" s="333"/>
      <c r="H363" s="334"/>
    </row>
    <row r="364" spans="1:8" ht="12.75">
      <c r="A364" s="335" t="s">
        <v>1290</v>
      </c>
      <c r="B364" s="336"/>
      <c r="C364" s="336"/>
      <c r="D364" s="336"/>
      <c r="E364" s="336"/>
      <c r="F364" s="336"/>
      <c r="G364" s="336"/>
      <c r="H364" s="336"/>
    </row>
    <row r="365" spans="1:8" ht="12.75">
      <c r="A365" s="336"/>
      <c r="B365" s="336"/>
      <c r="C365" s="336"/>
      <c r="D365" s="336"/>
      <c r="E365" s="336"/>
      <c r="F365" s="336"/>
      <c r="G365" s="336"/>
      <c r="H365" s="336"/>
    </row>
    <row r="366" spans="1:8" ht="12.75">
      <c r="A366" s="58"/>
      <c r="B366" s="59"/>
      <c r="C366" s="60"/>
      <c r="D366" s="61"/>
      <c r="E366" s="58"/>
      <c r="F366" s="58"/>
      <c r="G366" s="58"/>
      <c r="H366" s="58"/>
    </row>
    <row r="368" spans="1:8" ht="21.75" customHeight="1">
      <c r="A368" s="383" t="s">
        <v>176</v>
      </c>
      <c r="B368" s="383"/>
      <c r="C368" s="383"/>
      <c r="D368" s="383"/>
      <c r="E368" s="384">
        <v>2011</v>
      </c>
      <c r="F368" s="384"/>
      <c r="G368" s="384"/>
      <c r="H368" s="385"/>
    </row>
    <row r="369" spans="1:8" ht="21.75" customHeight="1">
      <c r="A369" s="86" t="s">
        <v>1385</v>
      </c>
      <c r="B369" s="37" t="s">
        <v>1386</v>
      </c>
      <c r="C369" s="14" t="s">
        <v>1387</v>
      </c>
      <c r="D369" s="15" t="s">
        <v>1365</v>
      </c>
      <c r="E369" s="86" t="s">
        <v>98</v>
      </c>
      <c r="F369" s="86" t="s">
        <v>99</v>
      </c>
      <c r="G369" s="86" t="s">
        <v>1384</v>
      </c>
      <c r="H369" s="86" t="s">
        <v>1381</v>
      </c>
    </row>
    <row r="370" spans="1:8" ht="21.75" customHeight="1">
      <c r="A370" s="106" t="s">
        <v>102</v>
      </c>
      <c r="B370" s="363" t="s">
        <v>158</v>
      </c>
      <c r="C370" s="366" t="s">
        <v>1392</v>
      </c>
      <c r="D370" s="369" t="s">
        <v>1046</v>
      </c>
      <c r="E370" s="107">
        <f>SUM(E15:E23,E26:E28,E32)</f>
        <v>138309</v>
      </c>
      <c r="F370" s="107">
        <f>SUM(E29:E30,E24:E25)</f>
        <v>0</v>
      </c>
      <c r="G370" s="107">
        <f>SUM(E31)</f>
        <v>0</v>
      </c>
      <c r="H370" s="107">
        <f>SUM(E370:G370)</f>
        <v>138309</v>
      </c>
    </row>
    <row r="371" spans="1:8" ht="21.75" customHeight="1">
      <c r="A371" s="106" t="s">
        <v>104</v>
      </c>
      <c r="B371" s="364"/>
      <c r="C371" s="367"/>
      <c r="D371" s="370"/>
      <c r="E371" s="110">
        <f>SUM(F15:F23,F26:F28,F32)</f>
        <v>143914.34000000003</v>
      </c>
      <c r="F371" s="110">
        <f>SUM(F29:F30,F25,F24)</f>
        <v>0</v>
      </c>
      <c r="G371" s="110">
        <f>SUM(F31)</f>
        <v>0</v>
      </c>
      <c r="H371" s="107">
        <f>SUM(E371:G371)</f>
        <v>143914.34000000003</v>
      </c>
    </row>
    <row r="372" spans="1:8" ht="21.75" customHeight="1">
      <c r="A372" s="106" t="s">
        <v>105</v>
      </c>
      <c r="B372" s="365"/>
      <c r="C372" s="368"/>
      <c r="D372" s="371"/>
      <c r="E372" s="110">
        <f>IF(E371=0,,E371/E370*100)</f>
        <v>104.05276590822001</v>
      </c>
      <c r="F372" s="110">
        <f>IF(F370=0,,F371/F370*100)</f>
        <v>0</v>
      </c>
      <c r="G372" s="110">
        <f>IF(G371=0,,G371/G370*100)</f>
        <v>0</v>
      </c>
      <c r="H372" s="110">
        <f>IF(H371=0,,H371/H370*100)</f>
        <v>104.05276590822001</v>
      </c>
    </row>
    <row r="373" spans="1:8" ht="21.75" customHeight="1">
      <c r="A373" s="106" t="s">
        <v>102</v>
      </c>
      <c r="B373" s="363" t="s">
        <v>1033</v>
      </c>
      <c r="C373" s="366" t="s">
        <v>1392</v>
      </c>
      <c r="D373" s="369" t="s">
        <v>219</v>
      </c>
      <c r="E373" s="107">
        <f>SUM(E42:E49,E53:E54)</f>
        <v>125600</v>
      </c>
      <c r="F373" s="107">
        <f>SUM(E50:E52)</f>
        <v>5100</v>
      </c>
      <c r="G373" s="107">
        <f>SUM(E55)</f>
        <v>0</v>
      </c>
      <c r="H373" s="107">
        <f>SUM(E373:G373)</f>
        <v>130700</v>
      </c>
    </row>
    <row r="374" spans="1:8" ht="21.75" customHeight="1">
      <c r="A374" s="106" t="s">
        <v>104</v>
      </c>
      <c r="B374" s="364"/>
      <c r="C374" s="367"/>
      <c r="D374" s="370"/>
      <c r="E374" s="110">
        <f>SUM(F42:F49,F53:F54,F56)</f>
        <v>108245.33</v>
      </c>
      <c r="F374" s="110">
        <f>SUM(F50:F52)</f>
        <v>4595.38</v>
      </c>
      <c r="G374" s="110">
        <f>SUM(F55)</f>
        <v>0</v>
      </c>
      <c r="H374" s="107">
        <f>SUM(E374:G374)</f>
        <v>112840.71</v>
      </c>
    </row>
    <row r="375" spans="1:8" ht="21.75" customHeight="1">
      <c r="A375" s="106" t="s">
        <v>105</v>
      </c>
      <c r="B375" s="365"/>
      <c r="C375" s="368"/>
      <c r="D375" s="371"/>
      <c r="E375" s="110">
        <f>IF(E374=0,,E374/E373*100)</f>
        <v>86.18258757961783</v>
      </c>
      <c r="F375" s="110">
        <f>IF(F373=0,,F374/F373*100)</f>
        <v>90.10549019607843</v>
      </c>
      <c r="G375" s="110">
        <f>IF(G374=0,,G374/G373*100)</f>
        <v>0</v>
      </c>
      <c r="H375" s="110">
        <f>IF(H374=0,,H374/H373*100)</f>
        <v>86.33566182096405</v>
      </c>
    </row>
    <row r="376" spans="1:8" ht="21.75" customHeight="1">
      <c r="A376" s="106" t="s">
        <v>102</v>
      </c>
      <c r="B376" s="363" t="s">
        <v>1034</v>
      </c>
      <c r="C376" s="366" t="s">
        <v>1392</v>
      </c>
      <c r="D376" s="369" t="s">
        <v>223</v>
      </c>
      <c r="E376" s="107">
        <f>SUM(E66:E73,E77:E80)</f>
        <v>227187</v>
      </c>
      <c r="F376" s="107">
        <f>SUM(E74:E76)</f>
        <v>83162</v>
      </c>
      <c r="G376" s="107">
        <f>SUM(E81)</f>
        <v>0</v>
      </c>
      <c r="H376" s="107">
        <f>SUM(E376:G376)</f>
        <v>310349</v>
      </c>
    </row>
    <row r="377" spans="1:8" ht="21.75" customHeight="1">
      <c r="A377" s="106" t="s">
        <v>104</v>
      </c>
      <c r="B377" s="364"/>
      <c r="C377" s="367"/>
      <c r="D377" s="370"/>
      <c r="E377" s="110">
        <f>SUM(F66:F73,F77:F80)</f>
        <v>196966.94000000003</v>
      </c>
      <c r="F377" s="110">
        <f>SUM(F74:F76)</f>
        <v>86825.92</v>
      </c>
      <c r="G377" s="110">
        <f>SUM(F81)</f>
        <v>172882.49</v>
      </c>
      <c r="H377" s="107">
        <f>SUM(E377:G377)</f>
        <v>456675.35000000003</v>
      </c>
    </row>
    <row r="378" spans="1:8" ht="21.75" customHeight="1">
      <c r="A378" s="106" t="s">
        <v>105</v>
      </c>
      <c r="B378" s="365"/>
      <c r="C378" s="368"/>
      <c r="D378" s="371"/>
      <c r="E378" s="110">
        <f>IF(E376=0,,E377/E376*100)</f>
        <v>86.69815614449772</v>
      </c>
      <c r="F378" s="110">
        <f>IF(F376=0,,F377/F376*100)</f>
        <v>104.40576224718019</v>
      </c>
      <c r="G378" s="110">
        <f>IF(G376=0,,G377/G376*100)</f>
        <v>0</v>
      </c>
      <c r="H378" s="110">
        <f>IF(H377=0,,H377/H376*100)</f>
        <v>147.1489677749888</v>
      </c>
    </row>
    <row r="379" spans="1:8" ht="21.75" customHeight="1">
      <c r="A379" s="106" t="s">
        <v>102</v>
      </c>
      <c r="B379" s="363" t="s">
        <v>1035</v>
      </c>
      <c r="C379" s="366" t="s">
        <v>1392</v>
      </c>
      <c r="D379" s="369" t="s">
        <v>220</v>
      </c>
      <c r="E379" s="107">
        <f>SUM(E91:E95,E99:E108,E120:E122)</f>
        <v>478924</v>
      </c>
      <c r="F379" s="107">
        <f>SUM(E114,E109:E111,E96)</f>
        <v>0</v>
      </c>
      <c r="G379" s="107">
        <f>SUM(E97)</f>
        <v>0</v>
      </c>
      <c r="H379" s="107">
        <f>SUM(E379:G379)</f>
        <v>478924</v>
      </c>
    </row>
    <row r="380" spans="1:8" ht="21.75" customHeight="1">
      <c r="A380" s="106" t="s">
        <v>104</v>
      </c>
      <c r="B380" s="364"/>
      <c r="C380" s="367"/>
      <c r="D380" s="370"/>
      <c r="E380" s="110">
        <f>SUM(F91:F95,F99:F108,F120:F122)</f>
        <v>481751.9899999999</v>
      </c>
      <c r="F380" s="110">
        <f>SUM(F114,F109:F111,F96)</f>
        <v>230741.71</v>
      </c>
      <c r="G380" s="110">
        <f>SUM(F97)</f>
        <v>197819.74</v>
      </c>
      <c r="H380" s="107">
        <f>SUM(E380:G380)</f>
        <v>910313.4399999998</v>
      </c>
    </row>
    <row r="381" spans="1:8" ht="21.75" customHeight="1">
      <c r="A381" s="106" t="s">
        <v>105</v>
      </c>
      <c r="B381" s="365"/>
      <c r="C381" s="368"/>
      <c r="D381" s="371"/>
      <c r="E381" s="110">
        <f>IF(E379=0,,E380/E379*100)</f>
        <v>100.59048826118546</v>
      </c>
      <c r="F381" s="110">
        <f>IF(F379=0,,F380/F379*100)</f>
        <v>0</v>
      </c>
      <c r="G381" s="110">
        <f>IF(G379=0,,G380/G379*100)</f>
        <v>0</v>
      </c>
      <c r="H381" s="110">
        <f>IF(H380=0,,H380/H379*100)</f>
        <v>190.07471749171054</v>
      </c>
    </row>
    <row r="382" spans="1:8" ht="21.75" customHeight="1">
      <c r="A382" s="106" t="s">
        <v>102</v>
      </c>
      <c r="B382" s="363" t="s">
        <v>1036</v>
      </c>
      <c r="C382" s="366" t="s">
        <v>1392</v>
      </c>
      <c r="D382" s="369" t="s">
        <v>221</v>
      </c>
      <c r="E382" s="107">
        <f>SUM(E145:E147,E132:E143)</f>
        <v>19104</v>
      </c>
      <c r="F382" s="107">
        <f>SUM(E141:E143)</f>
        <v>0</v>
      </c>
      <c r="G382" s="107"/>
      <c r="H382" s="107">
        <f>SUM(E382:G382)</f>
        <v>19104</v>
      </c>
    </row>
    <row r="383" spans="1:8" ht="21.75" customHeight="1">
      <c r="A383" s="106" t="s">
        <v>104</v>
      </c>
      <c r="B383" s="364"/>
      <c r="C383" s="367"/>
      <c r="D383" s="370"/>
      <c r="E383" s="110">
        <f>SUM(F132:F143,F145:F147)</f>
        <v>22550.800000000003</v>
      </c>
      <c r="F383" s="110">
        <f>SUM(F141:F143)</f>
        <v>0</v>
      </c>
      <c r="G383" s="110"/>
      <c r="H383" s="107">
        <f>SUM(E383:G383)</f>
        <v>22550.800000000003</v>
      </c>
    </row>
    <row r="384" spans="1:8" ht="21.75" customHeight="1">
      <c r="A384" s="106" t="s">
        <v>105</v>
      </c>
      <c r="B384" s="365"/>
      <c r="C384" s="368"/>
      <c r="D384" s="371"/>
      <c r="E384" s="110">
        <f>IF(E383=0,,E383/E382*100)</f>
        <v>118.04229480737021</v>
      </c>
      <c r="F384" s="110">
        <f>IF(F382=0,,F383/F382*100)</f>
        <v>0</v>
      </c>
      <c r="G384" s="110">
        <f>IF(G383=0,,G383/G382*100)</f>
        <v>0</v>
      </c>
      <c r="H384" s="110">
        <f>IF(H383=0,,H383/H382*100)</f>
        <v>118.04229480737021</v>
      </c>
    </row>
    <row r="385" spans="1:8" ht="21.75" customHeight="1">
      <c r="A385" s="106" t="s">
        <v>102</v>
      </c>
      <c r="B385" s="363" t="s">
        <v>1037</v>
      </c>
      <c r="C385" s="366" t="s">
        <v>1392</v>
      </c>
      <c r="D385" s="369" t="s">
        <v>222</v>
      </c>
      <c r="E385" s="107">
        <f>SUM(E178:E183,E157:E167)</f>
        <v>57798</v>
      </c>
      <c r="F385" s="107">
        <f>SUM(E166:E167)</f>
        <v>0</v>
      </c>
      <c r="G385" s="107"/>
      <c r="H385" s="107">
        <f>SUM(E385:G385)</f>
        <v>57798</v>
      </c>
    </row>
    <row r="386" spans="1:8" ht="21.75" customHeight="1">
      <c r="A386" s="106" t="s">
        <v>104</v>
      </c>
      <c r="B386" s="364"/>
      <c r="C386" s="367"/>
      <c r="D386" s="370"/>
      <c r="E386" s="110">
        <f>SUM(F157:F167,F178:F183)</f>
        <v>66432.79000000001</v>
      </c>
      <c r="F386" s="110">
        <f>SUM(F166:F167)</f>
        <v>0</v>
      </c>
      <c r="G386" s="110"/>
      <c r="H386" s="107">
        <f>SUM(E386:G386)</f>
        <v>66432.79000000001</v>
      </c>
    </row>
    <row r="387" spans="1:8" ht="21.75" customHeight="1">
      <c r="A387" s="106" t="s">
        <v>105</v>
      </c>
      <c r="B387" s="365"/>
      <c r="C387" s="368"/>
      <c r="D387" s="371"/>
      <c r="E387" s="110">
        <f>IF(E386=0,,E386/E385*100)</f>
        <v>114.9395999861587</v>
      </c>
      <c r="F387" s="110">
        <f>IF(F385=0,,F386/F385*100)</f>
        <v>0</v>
      </c>
      <c r="G387" s="110">
        <f>IF(G386=0,,G386/G385*100)</f>
        <v>0</v>
      </c>
      <c r="H387" s="110">
        <f>IF(H386=0,,H386/H385*100)</f>
        <v>114.9395999861587</v>
      </c>
    </row>
    <row r="388" spans="1:8" ht="21.75" customHeight="1">
      <c r="A388" s="106" t="s">
        <v>102</v>
      </c>
      <c r="B388" s="363" t="s">
        <v>1038</v>
      </c>
      <c r="C388" s="366" t="s">
        <v>1392</v>
      </c>
      <c r="D388" s="369" t="s">
        <v>224</v>
      </c>
      <c r="E388" s="107">
        <f>SUM(E228,E220:E223,E205:E214,E193:E201)</f>
        <v>520186</v>
      </c>
      <c r="F388" s="107">
        <f>SUM(E202,E215:E217)</f>
        <v>0</v>
      </c>
      <c r="G388" s="107">
        <f>SUM(E203)</f>
        <v>0</v>
      </c>
      <c r="H388" s="107">
        <f>SUM(E388:G388)</f>
        <v>520186</v>
      </c>
    </row>
    <row r="389" spans="1:8" ht="21.75" customHeight="1">
      <c r="A389" s="106" t="s">
        <v>104</v>
      </c>
      <c r="B389" s="364"/>
      <c r="C389" s="367"/>
      <c r="D389" s="370"/>
      <c r="E389" s="110">
        <f>SUM(F228,F220:F223,F205:F214,F193:F201)</f>
        <v>494169.7999999999</v>
      </c>
      <c r="F389" s="110">
        <f>SUM(F215:F217,F202)</f>
        <v>175054.37</v>
      </c>
      <c r="G389" s="110">
        <f>SUM(F203)</f>
        <v>387223.26</v>
      </c>
      <c r="H389" s="107">
        <f>SUM(E389:G389)</f>
        <v>1056447.43</v>
      </c>
    </row>
    <row r="390" spans="1:8" ht="21.75" customHeight="1">
      <c r="A390" s="106" t="s">
        <v>105</v>
      </c>
      <c r="B390" s="365"/>
      <c r="C390" s="368"/>
      <c r="D390" s="371"/>
      <c r="E390" s="110">
        <f>IF(E389=0,,E389/E388*100)</f>
        <v>94.99867355138352</v>
      </c>
      <c r="F390" s="110">
        <f>IF(F388=0,,F389/F388*100)</f>
        <v>0</v>
      </c>
      <c r="G390" s="110">
        <f>IF(G388=0,,G389/G388*100)</f>
        <v>0</v>
      </c>
      <c r="H390" s="110">
        <f>IF(H389=0,,H389/H388*100)</f>
        <v>203.09032346122348</v>
      </c>
    </row>
    <row r="391" spans="1:8" ht="21.75" customHeight="1">
      <c r="A391" s="106" t="s">
        <v>102</v>
      </c>
      <c r="B391" s="363" t="s">
        <v>1039</v>
      </c>
      <c r="C391" s="366" t="s">
        <v>1392</v>
      </c>
      <c r="D391" s="369" t="s">
        <v>225</v>
      </c>
      <c r="E391" s="107">
        <f>SUM(E238:E246)</f>
        <v>16758</v>
      </c>
      <c r="F391" s="107">
        <f>SUM(E247:E248)</f>
        <v>0</v>
      </c>
      <c r="G391" s="107"/>
      <c r="H391" s="107">
        <f>SUM(E391:G391)</f>
        <v>16758</v>
      </c>
    </row>
    <row r="392" spans="1:8" ht="21.75" customHeight="1">
      <c r="A392" s="106" t="s">
        <v>104</v>
      </c>
      <c r="B392" s="364"/>
      <c r="C392" s="367"/>
      <c r="D392" s="370"/>
      <c r="E392" s="110">
        <f>SUM(F238:F246)</f>
        <v>23708.000000000004</v>
      </c>
      <c r="F392" s="110">
        <f>SUM(F247:F248)</f>
        <v>0</v>
      </c>
      <c r="G392" s="110"/>
      <c r="H392" s="107">
        <f>SUM(E392:G392)</f>
        <v>23708.000000000004</v>
      </c>
    </row>
    <row r="393" spans="1:8" ht="21.75" customHeight="1">
      <c r="A393" s="106" t="s">
        <v>105</v>
      </c>
      <c r="B393" s="365"/>
      <c r="C393" s="368"/>
      <c r="D393" s="371"/>
      <c r="E393" s="110">
        <f>IF(E392=0,,E392/E391*100)</f>
        <v>141.47272944265427</v>
      </c>
      <c r="F393" s="110">
        <f>IF(F391=0,,F392/F391*100)</f>
        <v>0</v>
      </c>
      <c r="G393" s="110">
        <f>IF(G392=0,,G392/G391*100)</f>
        <v>0</v>
      </c>
      <c r="H393" s="110">
        <f>IF(H392=0,,H392/H391*100)</f>
        <v>141.47272944265427</v>
      </c>
    </row>
    <row r="394" spans="1:8" ht="21.75" customHeight="1">
      <c r="A394" s="106" t="s">
        <v>102</v>
      </c>
      <c r="B394" s="363" t="s">
        <v>1040</v>
      </c>
      <c r="C394" s="366" t="s">
        <v>1392</v>
      </c>
      <c r="D394" s="369" t="s">
        <v>226</v>
      </c>
      <c r="E394" s="107">
        <f>SUM(E258:E266)</f>
        <v>89490</v>
      </c>
      <c r="F394" s="107">
        <f>SUM(E267:E268)</f>
        <v>0</v>
      </c>
      <c r="G394" s="107"/>
      <c r="H394" s="107">
        <f>SUM(E394:G394)</f>
        <v>89490</v>
      </c>
    </row>
    <row r="395" spans="1:8" ht="21.75" customHeight="1">
      <c r="A395" s="106" t="s">
        <v>104</v>
      </c>
      <c r="B395" s="364"/>
      <c r="C395" s="367"/>
      <c r="D395" s="370"/>
      <c r="E395" s="110">
        <f>SUM(F258:F266)</f>
        <v>95930.44</v>
      </c>
      <c r="F395" s="110">
        <f>SUM(F267:F268)</f>
        <v>9321.48</v>
      </c>
      <c r="G395" s="110"/>
      <c r="H395" s="107">
        <f>SUM(E395:G395)</f>
        <v>105251.92</v>
      </c>
    </row>
    <row r="396" spans="1:8" ht="21.75" customHeight="1">
      <c r="A396" s="106" t="s">
        <v>105</v>
      </c>
      <c r="B396" s="365"/>
      <c r="C396" s="368"/>
      <c r="D396" s="371"/>
      <c r="E396" s="110">
        <f>IF(E395=0,,E395/E394*100)</f>
        <v>107.1968264610571</v>
      </c>
      <c r="F396" s="110">
        <f>IF(F394=0,,F395/F394*100)</f>
        <v>0</v>
      </c>
      <c r="G396" s="110">
        <f>IF(G395=0,,G395/G394*100)</f>
        <v>0</v>
      </c>
      <c r="H396" s="110">
        <f>IF(H395=0,,H395/H394*100)</f>
        <v>117.6130517376243</v>
      </c>
    </row>
    <row r="397" spans="1:8" ht="21.75" customHeight="1">
      <c r="A397" s="106" t="s">
        <v>102</v>
      </c>
      <c r="B397" s="363" t="s">
        <v>1041</v>
      </c>
      <c r="C397" s="366" t="s">
        <v>1392</v>
      </c>
      <c r="D397" s="369" t="s">
        <v>227</v>
      </c>
      <c r="E397" s="107">
        <f>SUM(E278)</f>
        <v>13077</v>
      </c>
      <c r="F397" s="107"/>
      <c r="G397" s="107"/>
      <c r="H397" s="107">
        <f>SUM(E397:G397)</f>
        <v>13077</v>
      </c>
    </row>
    <row r="398" spans="1:8" ht="21.75" customHeight="1">
      <c r="A398" s="106" t="s">
        <v>104</v>
      </c>
      <c r="B398" s="364"/>
      <c r="C398" s="367"/>
      <c r="D398" s="370"/>
      <c r="E398" s="110">
        <f>SUM(F278)</f>
        <v>13077</v>
      </c>
      <c r="F398" s="110"/>
      <c r="G398" s="110"/>
      <c r="H398" s="107">
        <f>SUM(E398:G398)</f>
        <v>13077</v>
      </c>
    </row>
    <row r="399" spans="1:8" ht="21.75" customHeight="1">
      <c r="A399" s="106" t="s">
        <v>105</v>
      </c>
      <c r="B399" s="365"/>
      <c r="C399" s="368"/>
      <c r="D399" s="371"/>
      <c r="E399" s="110">
        <f>IF(E398=0,,E398/E397*100)</f>
        <v>100</v>
      </c>
      <c r="F399" s="110">
        <f>IF(F397=0,,F398/F397*100)</f>
        <v>0</v>
      </c>
      <c r="G399" s="110">
        <f>IF(G398=0,,G398/G397*100)</f>
        <v>0</v>
      </c>
      <c r="H399" s="110">
        <f>IF(H398=0,,H398/H397*100)</f>
        <v>100</v>
      </c>
    </row>
    <row r="400" spans="1:8" ht="21.75" customHeight="1">
      <c r="A400" s="106" t="s">
        <v>102</v>
      </c>
      <c r="B400" s="363" t="s">
        <v>1042</v>
      </c>
      <c r="C400" s="366" t="s">
        <v>1392</v>
      </c>
      <c r="D400" s="369" t="s">
        <v>228</v>
      </c>
      <c r="E400" s="107">
        <f>SUM(E288:E297,E299:E303)</f>
        <v>351945</v>
      </c>
      <c r="F400" s="107"/>
      <c r="G400" s="107"/>
      <c r="H400" s="107">
        <f>SUM(E400:G400)</f>
        <v>351945</v>
      </c>
    </row>
    <row r="401" spans="1:8" ht="21.75" customHeight="1">
      <c r="A401" s="106" t="s">
        <v>104</v>
      </c>
      <c r="B401" s="364"/>
      <c r="C401" s="367"/>
      <c r="D401" s="370"/>
      <c r="E401" s="110">
        <f>SUM(F288:F297,F299:F303)</f>
        <v>378344.42</v>
      </c>
      <c r="F401" s="110"/>
      <c r="G401" s="110"/>
      <c r="H401" s="107">
        <f>SUM(E401:G401)</f>
        <v>378344.42</v>
      </c>
    </row>
    <row r="402" spans="1:8" ht="21.75" customHeight="1">
      <c r="A402" s="106" t="s">
        <v>105</v>
      </c>
      <c r="B402" s="365"/>
      <c r="C402" s="368"/>
      <c r="D402" s="371"/>
      <c r="E402" s="110">
        <f>IF(E401=0,,E401/E400*100)</f>
        <v>107.50100725965703</v>
      </c>
      <c r="F402" s="110">
        <f>IF(F400=0,,F401/F400*100)</f>
        <v>0</v>
      </c>
      <c r="G402" s="110">
        <f>IF(G401=0,,G401/G400*100)</f>
        <v>0</v>
      </c>
      <c r="H402" s="110">
        <f>IF(H401=0,,H401/H400*100)</f>
        <v>107.50100725965703</v>
      </c>
    </row>
    <row r="403" spans="1:8" ht="21.75" customHeight="1">
      <c r="A403" s="106" t="s">
        <v>102</v>
      </c>
      <c r="B403" s="363" t="s">
        <v>1043</v>
      </c>
      <c r="C403" s="366" t="s">
        <v>1392</v>
      </c>
      <c r="D403" s="369" t="s">
        <v>229</v>
      </c>
      <c r="E403" s="107">
        <f>SUM(E313)</f>
        <v>239061</v>
      </c>
      <c r="F403" s="107"/>
      <c r="G403" s="107"/>
      <c r="H403" s="107">
        <f>SUM(E403:G403)</f>
        <v>239061</v>
      </c>
    </row>
    <row r="404" spans="1:8" ht="21.75" customHeight="1">
      <c r="A404" s="106" t="s">
        <v>104</v>
      </c>
      <c r="B404" s="364"/>
      <c r="C404" s="367"/>
      <c r="D404" s="370"/>
      <c r="E404" s="110">
        <f>SUM(F313)</f>
        <v>239061</v>
      </c>
      <c r="F404" s="110"/>
      <c r="G404" s="110"/>
      <c r="H404" s="107">
        <f>SUM(E404:G404)</f>
        <v>239061</v>
      </c>
    </row>
    <row r="405" spans="1:8" ht="21.75" customHeight="1">
      <c r="A405" s="106" t="s">
        <v>105</v>
      </c>
      <c r="B405" s="365"/>
      <c r="C405" s="368"/>
      <c r="D405" s="371"/>
      <c r="E405" s="110">
        <f>IF(E404=0,,E404/E403*100)</f>
        <v>100</v>
      </c>
      <c r="F405" s="110">
        <f>IF(F403=0,,F404/F403*100)</f>
        <v>0</v>
      </c>
      <c r="G405" s="110">
        <f>IF(G404=0,,G404/G403*100)</f>
        <v>0</v>
      </c>
      <c r="H405" s="110">
        <f>IF(H404=0,,H404/H403*100)</f>
        <v>100</v>
      </c>
    </row>
    <row r="406" spans="1:8" ht="21.75" customHeight="1">
      <c r="A406" s="106" t="s">
        <v>102</v>
      </c>
      <c r="B406" s="363" t="s">
        <v>1044</v>
      </c>
      <c r="C406" s="366" t="s">
        <v>1392</v>
      </c>
      <c r="D406" s="369" t="s">
        <v>230</v>
      </c>
      <c r="E406" s="107">
        <f>SUM(E342:E346,E338:E340,E323:E335)</f>
        <v>255315</v>
      </c>
      <c r="F406" s="107">
        <f>SUM(E336)</f>
        <v>0</v>
      </c>
      <c r="G406" s="107"/>
      <c r="H406" s="107">
        <f>SUM(E406:G406)</f>
        <v>255315</v>
      </c>
    </row>
    <row r="407" spans="1:8" ht="21.75" customHeight="1">
      <c r="A407" s="106" t="s">
        <v>104</v>
      </c>
      <c r="B407" s="364"/>
      <c r="C407" s="367"/>
      <c r="D407" s="370"/>
      <c r="E407" s="110">
        <f>SUM(F323:F335,F338:F340,F342:F346)</f>
        <v>283721.9699999999</v>
      </c>
      <c r="F407" s="110">
        <f>SUM(F336)</f>
        <v>0</v>
      </c>
      <c r="G407" s="110"/>
      <c r="H407" s="107">
        <f>SUM(E407:G407)</f>
        <v>283721.9699999999</v>
      </c>
    </row>
    <row r="408" spans="1:8" ht="21.75" customHeight="1">
      <c r="A408" s="106" t="s">
        <v>105</v>
      </c>
      <c r="B408" s="365"/>
      <c r="C408" s="368"/>
      <c r="D408" s="371"/>
      <c r="E408" s="110">
        <f>IF(E407=0,,E407/E406*100)</f>
        <v>111.1262440514658</v>
      </c>
      <c r="F408" s="110">
        <f>IF(F406=0,,F407/F406*100)</f>
        <v>0</v>
      </c>
      <c r="G408" s="110">
        <f>IF(G407=0,,G407/G406*100)</f>
        <v>0</v>
      </c>
      <c r="H408" s="110">
        <f>IF(H407=0,,H407/H406*100)</f>
        <v>111.1262440514658</v>
      </c>
    </row>
    <row r="409" spans="1:8" ht="21.75" customHeight="1">
      <c r="A409" s="106" t="s">
        <v>102</v>
      </c>
      <c r="B409" s="363" t="s">
        <v>1045</v>
      </c>
      <c r="C409" s="366" t="s">
        <v>1392</v>
      </c>
      <c r="D409" s="369" t="s">
        <v>231</v>
      </c>
      <c r="E409" s="107">
        <f>SUM(E356:E357,E359)</f>
        <v>0</v>
      </c>
      <c r="F409" s="107"/>
      <c r="G409" s="107"/>
      <c r="H409" s="107">
        <f>SUM(E409:G409)</f>
        <v>0</v>
      </c>
    </row>
    <row r="410" spans="1:8" ht="21.75" customHeight="1">
      <c r="A410" s="106" t="s">
        <v>104</v>
      </c>
      <c r="B410" s="364"/>
      <c r="C410" s="367"/>
      <c r="D410" s="370"/>
      <c r="E410" s="110">
        <f>SUM(F356:F357,F359:F360)</f>
        <v>45</v>
      </c>
      <c r="F410" s="110"/>
      <c r="G410" s="110"/>
      <c r="H410" s="107">
        <f>SUM(E410:G410)</f>
        <v>45</v>
      </c>
    </row>
    <row r="411" spans="1:8" ht="21.75" customHeight="1">
      <c r="A411" s="106" t="s">
        <v>105</v>
      </c>
      <c r="B411" s="365"/>
      <c r="C411" s="368"/>
      <c r="D411" s="371"/>
      <c r="E411" s="110">
        <f>IF(E409=0,,E410/E409*100)</f>
        <v>0</v>
      </c>
      <c r="F411" s="110">
        <f>IF(F409=0,,F410/F409*100)</f>
        <v>0</v>
      </c>
      <c r="G411" s="110">
        <f>IF(G410=0,,G410/G409*100)</f>
        <v>0</v>
      </c>
      <c r="H411" s="110">
        <f>IF(H409=0,,H410/H409*100)</f>
        <v>0</v>
      </c>
    </row>
    <row r="412" spans="1:8" ht="21.75" customHeight="1">
      <c r="A412" s="111" t="s">
        <v>102</v>
      </c>
      <c r="B412" s="112"/>
      <c r="C412" s="111"/>
      <c r="D412" s="48" t="s">
        <v>837</v>
      </c>
      <c r="E412" s="113">
        <f>SUM(E409,E406,E403,E400,E397,E394,E391,E388,E385,E382,E379,E376,E373,E370)</f>
        <v>2532754</v>
      </c>
      <c r="F412" s="113">
        <f>SUM(F409,F406,F403,F400,F397,F394,F391,F388,F385,F382,F379,F376,F373,F370)</f>
        <v>88262</v>
      </c>
      <c r="G412" s="113">
        <f>SUM(G409,G406,G403,G400,G397,G394,G391,G388,G385,G382,G379,G376,G373,G370)</f>
        <v>0</v>
      </c>
      <c r="H412" s="113">
        <f>SUM(E412:G412)</f>
        <v>2621016</v>
      </c>
    </row>
    <row r="413" spans="1:8" ht="21.75" customHeight="1">
      <c r="A413" s="111" t="s">
        <v>104</v>
      </c>
      <c r="B413" s="112"/>
      <c r="C413" s="111"/>
      <c r="D413" s="48" t="s">
        <v>838</v>
      </c>
      <c r="E413" s="113">
        <f>SUM(E371,E374,E377,E380,E383,E386,E389,E392,E395,E398,E401,E404,E407,E410)</f>
        <v>2547919.8199999994</v>
      </c>
      <c r="F413" s="113">
        <f>SUM(F371,F374,F377,F380,F383,F386,F389,F392,F395,F398,F401,F404,F407,F410)</f>
        <v>506538.86</v>
      </c>
      <c r="G413" s="113">
        <f>SUM(G371,G374,G377,G380,G383,G386,G389,G392,G395,G398,G401,G404,G407,G410)</f>
        <v>757925.49</v>
      </c>
      <c r="H413" s="113">
        <f>SUM(E413:G413)</f>
        <v>3812384.169999999</v>
      </c>
    </row>
    <row r="414" spans="1:8" ht="21.75" customHeight="1">
      <c r="A414" s="111" t="s">
        <v>105</v>
      </c>
      <c r="B414" s="112"/>
      <c r="C414" s="111"/>
      <c r="D414" s="48" t="s">
        <v>106</v>
      </c>
      <c r="E414" s="113">
        <f>IF(E413=0,,E413/E412*100)</f>
        <v>100.5987877227713</v>
      </c>
      <c r="F414" s="113">
        <f>IF(F412=0,,F413/F412*100)</f>
        <v>573.9036731549251</v>
      </c>
      <c r="G414" s="113">
        <f>IF(G412=0,,G413/G412*100)</f>
        <v>0</v>
      </c>
      <c r="H414" s="113">
        <f>IF(H413=0,,H413/H412*100)</f>
        <v>145.45444094961644</v>
      </c>
    </row>
    <row r="415" spans="1:8" ht="12.75">
      <c r="A415" s="115"/>
      <c r="B415" s="52"/>
      <c r="C415" s="51"/>
      <c r="D415" s="115"/>
      <c r="E415" s="115"/>
      <c r="F415" s="115"/>
      <c r="G415" s="116"/>
      <c r="H415" s="81"/>
    </row>
    <row r="416" spans="1:8" ht="12.75">
      <c r="A416" s="115" t="s">
        <v>102</v>
      </c>
      <c r="B416" s="52" t="s">
        <v>837</v>
      </c>
      <c r="C416" s="51"/>
      <c r="D416" s="115"/>
      <c r="E416" s="115"/>
      <c r="F416" s="115"/>
      <c r="G416" s="116"/>
      <c r="H416" s="81"/>
    </row>
    <row r="417" spans="1:8" ht="12.75">
      <c r="A417" s="115" t="s">
        <v>104</v>
      </c>
      <c r="B417" s="52" t="s">
        <v>838</v>
      </c>
      <c r="C417" s="51"/>
      <c r="D417" s="115"/>
      <c r="E417" s="115"/>
      <c r="F417" s="115"/>
      <c r="G417" s="116"/>
      <c r="H417" s="81"/>
    </row>
    <row r="418" spans="1:8" ht="12.75">
      <c r="A418" s="115" t="s">
        <v>105</v>
      </c>
      <c r="B418" s="52" t="s">
        <v>106</v>
      </c>
      <c r="C418" s="51"/>
      <c r="D418" s="115"/>
      <c r="E418" s="115"/>
      <c r="F418" s="115"/>
      <c r="G418" s="116"/>
      <c r="H418" s="81"/>
    </row>
    <row r="419" spans="1:8" ht="12.75">
      <c r="A419" s="115"/>
      <c r="B419" s="52"/>
      <c r="C419" s="51"/>
      <c r="D419" s="115"/>
      <c r="E419" s="115"/>
      <c r="F419" s="115"/>
      <c r="G419" s="116"/>
      <c r="H419" s="81"/>
    </row>
    <row r="420" spans="1:8" ht="12.75">
      <c r="A420" s="333" t="s">
        <v>1376</v>
      </c>
      <c r="B420" s="333"/>
      <c r="C420" s="333"/>
      <c r="D420" s="333"/>
      <c r="E420" s="333"/>
      <c r="F420" s="333"/>
      <c r="G420" s="333"/>
      <c r="H420" s="81"/>
    </row>
    <row r="421" spans="1:8" ht="12.75">
      <c r="A421" s="335" t="s">
        <v>1292</v>
      </c>
      <c r="B421" s="336"/>
      <c r="C421" s="336"/>
      <c r="D421" s="336"/>
      <c r="E421" s="336"/>
      <c r="F421" s="336"/>
      <c r="G421" s="336"/>
      <c r="H421" s="382"/>
    </row>
    <row r="422" spans="1:8" ht="12.75">
      <c r="A422" s="336"/>
      <c r="B422" s="336"/>
      <c r="C422" s="336"/>
      <c r="D422" s="336"/>
      <c r="E422" s="336"/>
      <c r="F422" s="336"/>
      <c r="G422" s="336"/>
      <c r="H422" s="382"/>
    </row>
    <row r="423" spans="1:8" ht="12.75">
      <c r="A423" s="336"/>
      <c r="B423" s="336"/>
      <c r="C423" s="336"/>
      <c r="D423" s="336"/>
      <c r="E423" s="336"/>
      <c r="F423" s="336"/>
      <c r="G423" s="336"/>
      <c r="H423" s="382"/>
    </row>
    <row r="426" spans="1:5" ht="12.75">
      <c r="A426" s="392" t="s">
        <v>1392</v>
      </c>
      <c r="B426" s="392"/>
      <c r="C426" s="392" t="s">
        <v>1046</v>
      </c>
      <c r="D426" s="392"/>
      <c r="E426" s="392"/>
    </row>
    <row r="427" spans="1:5" ht="12.75">
      <c r="A427" s="55" t="s">
        <v>107</v>
      </c>
      <c r="B427" s="55"/>
      <c r="C427" s="392" t="s">
        <v>177</v>
      </c>
      <c r="D427" s="392"/>
      <c r="E427" s="392"/>
    </row>
    <row r="428" spans="1:5" ht="12.75">
      <c r="A428" s="392" t="s">
        <v>108</v>
      </c>
      <c r="B428" s="392"/>
      <c r="C428" s="392" t="s">
        <v>1046</v>
      </c>
      <c r="D428" s="392"/>
      <c r="E428" s="392"/>
    </row>
    <row r="429" spans="1:5" ht="12.75">
      <c r="A429" s="55" t="s">
        <v>109</v>
      </c>
      <c r="B429" s="57" t="s">
        <v>110</v>
      </c>
      <c r="C429" s="392" t="s">
        <v>178</v>
      </c>
      <c r="D429" s="392"/>
      <c r="E429" s="392"/>
    </row>
    <row r="430" spans="1:8" ht="12.75">
      <c r="A430" s="393" t="s">
        <v>111</v>
      </c>
      <c r="B430" s="393"/>
      <c r="C430" s="393"/>
      <c r="D430" s="378" t="s">
        <v>839</v>
      </c>
      <c r="E430" s="378"/>
      <c r="F430" s="378"/>
      <c r="G430" s="378"/>
      <c r="H430" s="378"/>
    </row>
    <row r="431" spans="1:8" ht="12.75">
      <c r="A431" s="392" t="s">
        <v>112</v>
      </c>
      <c r="B431" s="392"/>
      <c r="C431" s="392"/>
      <c r="D431" s="376">
        <v>70</v>
      </c>
      <c r="E431" s="379"/>
      <c r="F431" s="379"/>
      <c r="G431" s="379"/>
      <c r="H431" s="379"/>
    </row>
    <row r="432" spans="1:8" ht="12.75">
      <c r="A432" s="392" t="s">
        <v>113</v>
      </c>
      <c r="B432" s="392"/>
      <c r="C432" s="392"/>
      <c r="D432" s="376">
        <v>65</v>
      </c>
      <c r="E432" s="379"/>
      <c r="F432" s="379"/>
      <c r="G432" s="379"/>
      <c r="H432" s="379"/>
    </row>
    <row r="433" spans="1:8" ht="12.75">
      <c r="A433" s="392" t="s">
        <v>1380</v>
      </c>
      <c r="B433" s="392"/>
      <c r="C433" s="392"/>
      <c r="D433" s="377">
        <f>IF(D431=0,,D432/D431*100)</f>
        <v>92.85714285714286</v>
      </c>
      <c r="E433" s="381"/>
      <c r="F433" s="381"/>
      <c r="G433" s="381"/>
      <c r="H433" s="381"/>
    </row>
    <row r="434" spans="1:5" ht="12.75">
      <c r="A434" s="56"/>
      <c r="B434" s="56"/>
      <c r="C434" s="56"/>
      <c r="D434" s="56"/>
      <c r="E434" s="56"/>
    </row>
    <row r="435" spans="1:5" ht="12.75">
      <c r="A435" s="55" t="s">
        <v>109</v>
      </c>
      <c r="B435" s="57" t="s">
        <v>110</v>
      </c>
      <c r="C435" s="392" t="s">
        <v>179</v>
      </c>
      <c r="D435" s="392"/>
      <c r="E435" s="392"/>
    </row>
    <row r="436" spans="1:8" ht="12.75">
      <c r="A436" s="392" t="s">
        <v>117</v>
      </c>
      <c r="B436" s="392"/>
      <c r="C436" s="392"/>
      <c r="D436" s="376">
        <v>5</v>
      </c>
      <c r="E436" s="379"/>
      <c r="F436" s="379"/>
      <c r="G436" s="379"/>
      <c r="H436" s="379"/>
    </row>
    <row r="437" spans="1:8" ht="12.75">
      <c r="A437" s="392" t="s">
        <v>113</v>
      </c>
      <c r="B437" s="392"/>
      <c r="C437" s="392"/>
      <c r="D437" s="376">
        <v>5</v>
      </c>
      <c r="E437" s="379"/>
      <c r="F437" s="379"/>
      <c r="G437" s="379"/>
      <c r="H437" s="379"/>
    </row>
    <row r="438" spans="1:8" ht="12.75">
      <c r="A438" s="392" t="s">
        <v>1380</v>
      </c>
      <c r="B438" s="392"/>
      <c r="C438" s="392"/>
      <c r="D438" s="377">
        <f>IF(D436=0,,D437/D436*100)</f>
        <v>100</v>
      </c>
      <c r="E438" s="381"/>
      <c r="F438" s="381"/>
      <c r="G438" s="381"/>
      <c r="H438" s="381"/>
    </row>
    <row r="439" spans="1:8" ht="12.75">
      <c r="A439" s="392"/>
      <c r="B439" s="392"/>
      <c r="C439" s="392"/>
      <c r="D439" s="376"/>
      <c r="E439" s="379"/>
      <c r="F439" s="379"/>
      <c r="G439" s="379"/>
      <c r="H439" s="379"/>
    </row>
    <row r="441" spans="1:8" ht="12.75">
      <c r="A441" s="333" t="s">
        <v>1376</v>
      </c>
      <c r="B441" s="333"/>
      <c r="C441" s="333"/>
      <c r="D441" s="333"/>
      <c r="E441" s="333"/>
      <c r="F441" s="333"/>
      <c r="G441" s="333"/>
      <c r="H441" s="81"/>
    </row>
    <row r="442" spans="1:8" ht="12.75" customHeight="1">
      <c r="A442" s="335" t="s">
        <v>1293</v>
      </c>
      <c r="B442" s="336"/>
      <c r="C442" s="336"/>
      <c r="D442" s="336"/>
      <c r="E442" s="336"/>
      <c r="F442" s="336"/>
      <c r="G442" s="336"/>
      <c r="H442" s="382"/>
    </row>
    <row r="443" spans="1:8" ht="12.75">
      <c r="A443" s="336"/>
      <c r="B443" s="336"/>
      <c r="C443" s="336"/>
      <c r="D443" s="336"/>
      <c r="E443" s="336"/>
      <c r="F443" s="336"/>
      <c r="G443" s="336"/>
      <c r="H443" s="382"/>
    </row>
    <row r="444" spans="1:8" ht="12.75">
      <c r="A444" s="336"/>
      <c r="B444" s="336"/>
      <c r="C444" s="336"/>
      <c r="D444" s="336"/>
      <c r="E444" s="336"/>
      <c r="F444" s="336"/>
      <c r="G444" s="336"/>
      <c r="H444" s="382"/>
    </row>
    <row r="446" spans="1:5" ht="12.75">
      <c r="A446" s="392" t="s">
        <v>1392</v>
      </c>
      <c r="B446" s="392"/>
      <c r="C446" s="392" t="s">
        <v>219</v>
      </c>
      <c r="D446" s="392"/>
      <c r="E446" s="392"/>
    </row>
    <row r="447" spans="1:5" ht="12.75">
      <c r="A447" s="55" t="s">
        <v>107</v>
      </c>
      <c r="B447" s="55"/>
      <c r="C447" s="392" t="s">
        <v>177</v>
      </c>
      <c r="D447" s="392"/>
      <c r="E447" s="392"/>
    </row>
    <row r="448" spans="1:5" ht="12.75">
      <c r="A448" s="392" t="s">
        <v>108</v>
      </c>
      <c r="B448" s="392"/>
      <c r="C448" s="392" t="s">
        <v>219</v>
      </c>
      <c r="D448" s="392"/>
      <c r="E448" s="392"/>
    </row>
    <row r="449" spans="1:5" ht="12.75">
      <c r="A449" s="55" t="s">
        <v>109</v>
      </c>
      <c r="B449" s="57" t="s">
        <v>110</v>
      </c>
      <c r="C449" s="392" t="s">
        <v>178</v>
      </c>
      <c r="D449" s="392"/>
      <c r="E449" s="392"/>
    </row>
    <row r="450" spans="1:8" ht="12.75">
      <c r="A450" s="393" t="s">
        <v>111</v>
      </c>
      <c r="B450" s="393"/>
      <c r="C450" s="393"/>
      <c r="D450" s="378" t="s">
        <v>839</v>
      </c>
      <c r="E450" s="378"/>
      <c r="F450" s="378"/>
      <c r="G450" s="378"/>
      <c r="H450" s="378"/>
    </row>
    <row r="451" spans="1:8" ht="12.75">
      <c r="A451" s="392" t="s">
        <v>112</v>
      </c>
      <c r="B451" s="392"/>
      <c r="C451" s="392"/>
      <c r="D451" s="376">
        <v>65</v>
      </c>
      <c r="E451" s="379"/>
      <c r="F451" s="379"/>
      <c r="G451" s="379"/>
      <c r="H451" s="379"/>
    </row>
    <row r="452" spans="1:8" ht="12.75">
      <c r="A452" s="392" t="s">
        <v>113</v>
      </c>
      <c r="B452" s="392"/>
      <c r="C452" s="392"/>
      <c r="D452" s="376">
        <v>60</v>
      </c>
      <c r="E452" s="379"/>
      <c r="F452" s="379"/>
      <c r="G452" s="379"/>
      <c r="H452" s="379"/>
    </row>
    <row r="453" spans="1:8" ht="12.75">
      <c r="A453" s="392" t="s">
        <v>1380</v>
      </c>
      <c r="B453" s="392"/>
      <c r="C453" s="392"/>
      <c r="D453" s="377">
        <f>IF(D451=0,,D452/D451*100)</f>
        <v>92.3076923076923</v>
      </c>
      <c r="E453" s="381"/>
      <c r="F453" s="381"/>
      <c r="G453" s="381"/>
      <c r="H453" s="381"/>
    </row>
    <row r="454" spans="1:5" ht="12.75">
      <c r="A454" s="56"/>
      <c r="B454" s="56"/>
      <c r="C454" s="56"/>
      <c r="D454" s="56"/>
      <c r="E454" s="56"/>
    </row>
    <row r="455" spans="1:5" ht="12.75">
      <c r="A455" s="55" t="s">
        <v>109</v>
      </c>
      <c r="B455" s="57" t="s">
        <v>110</v>
      </c>
      <c r="C455" s="392" t="s">
        <v>179</v>
      </c>
      <c r="D455" s="392"/>
      <c r="E455" s="392"/>
    </row>
    <row r="456" spans="1:8" ht="12.75">
      <c r="A456" s="392" t="s">
        <v>117</v>
      </c>
      <c r="B456" s="392"/>
      <c r="C456" s="392"/>
      <c r="D456" s="376">
        <v>5</v>
      </c>
      <c r="E456" s="379"/>
      <c r="F456" s="379"/>
      <c r="G456" s="379"/>
      <c r="H456" s="379"/>
    </row>
    <row r="457" spans="1:8" ht="12.75">
      <c r="A457" s="392" t="s">
        <v>113</v>
      </c>
      <c r="B457" s="392"/>
      <c r="C457" s="392"/>
      <c r="D457" s="376">
        <v>5</v>
      </c>
      <c r="E457" s="379"/>
      <c r="F457" s="379"/>
      <c r="G457" s="379"/>
      <c r="H457" s="379"/>
    </row>
    <row r="458" spans="1:8" ht="12.75">
      <c r="A458" s="392" t="s">
        <v>1380</v>
      </c>
      <c r="B458" s="392"/>
      <c r="C458" s="392"/>
      <c r="D458" s="377">
        <f>IF(D456=0,,D457/D456*100)</f>
        <v>100</v>
      </c>
      <c r="E458" s="381"/>
      <c r="F458" s="381"/>
      <c r="G458" s="381"/>
      <c r="H458" s="381"/>
    </row>
    <row r="459" spans="1:8" ht="12.75">
      <c r="A459" s="392"/>
      <c r="B459" s="392"/>
      <c r="C459" s="392"/>
      <c r="D459" s="376"/>
      <c r="E459" s="379"/>
      <c r="F459" s="379"/>
      <c r="G459" s="379"/>
      <c r="H459" s="379"/>
    </row>
    <row r="461" spans="1:8" ht="12.75">
      <c r="A461" s="333" t="s">
        <v>1376</v>
      </c>
      <c r="B461" s="333"/>
      <c r="C461" s="333"/>
      <c r="D461" s="333"/>
      <c r="E461" s="333"/>
      <c r="F461" s="333"/>
      <c r="G461" s="333"/>
      <c r="H461" s="81"/>
    </row>
    <row r="462" spans="1:8" ht="12.75" customHeight="1">
      <c r="A462" s="335" t="s">
        <v>1293</v>
      </c>
      <c r="B462" s="336"/>
      <c r="C462" s="336"/>
      <c r="D462" s="336"/>
      <c r="E462" s="336"/>
      <c r="F462" s="336"/>
      <c r="G462" s="336"/>
      <c r="H462" s="382"/>
    </row>
    <row r="463" spans="1:8" ht="12.75">
      <c r="A463" s="336"/>
      <c r="B463" s="336"/>
      <c r="C463" s="336"/>
      <c r="D463" s="336"/>
      <c r="E463" s="336"/>
      <c r="F463" s="336"/>
      <c r="G463" s="336"/>
      <c r="H463" s="382"/>
    </row>
    <row r="464" spans="1:8" ht="12.75">
      <c r="A464" s="336"/>
      <c r="B464" s="336"/>
      <c r="C464" s="336"/>
      <c r="D464" s="336"/>
      <c r="E464" s="336"/>
      <c r="F464" s="336"/>
      <c r="G464" s="336"/>
      <c r="H464" s="382"/>
    </row>
    <row r="466" spans="1:5" ht="12.75">
      <c r="A466" s="392" t="s">
        <v>1392</v>
      </c>
      <c r="B466" s="392"/>
      <c r="C466" s="392" t="s">
        <v>223</v>
      </c>
      <c r="D466" s="392"/>
      <c r="E466" s="392"/>
    </row>
    <row r="467" spans="1:5" ht="12.75">
      <c r="A467" s="55" t="s">
        <v>107</v>
      </c>
      <c r="B467" s="55"/>
      <c r="C467" s="392" t="s">
        <v>177</v>
      </c>
      <c r="D467" s="392"/>
      <c r="E467" s="392"/>
    </row>
    <row r="468" spans="1:5" ht="12.75">
      <c r="A468" s="392" t="s">
        <v>108</v>
      </c>
      <c r="B468" s="392"/>
      <c r="C468" s="392" t="s">
        <v>223</v>
      </c>
      <c r="D468" s="392"/>
      <c r="E468" s="392"/>
    </row>
    <row r="469" spans="1:5" ht="12.75">
      <c r="A469" s="55" t="s">
        <v>109</v>
      </c>
      <c r="B469" s="57" t="s">
        <v>110</v>
      </c>
      <c r="C469" s="392" t="s">
        <v>178</v>
      </c>
      <c r="D469" s="392"/>
      <c r="E469" s="392"/>
    </row>
    <row r="470" spans="1:8" ht="12.75">
      <c r="A470" s="393" t="s">
        <v>111</v>
      </c>
      <c r="B470" s="393"/>
      <c r="C470" s="393"/>
      <c r="D470" s="378" t="s">
        <v>839</v>
      </c>
      <c r="E470" s="378"/>
      <c r="F470" s="378"/>
      <c r="G470" s="378"/>
      <c r="H470" s="378"/>
    </row>
    <row r="471" spans="1:8" ht="12.75">
      <c r="A471" s="392" t="s">
        <v>112</v>
      </c>
      <c r="B471" s="392"/>
      <c r="C471" s="392"/>
      <c r="D471" s="376">
        <v>150</v>
      </c>
      <c r="E471" s="379"/>
      <c r="F471" s="379"/>
      <c r="G471" s="379"/>
      <c r="H471" s="379"/>
    </row>
    <row r="472" spans="1:8" ht="12.75">
      <c r="A472" s="392" t="s">
        <v>113</v>
      </c>
      <c r="B472" s="392"/>
      <c r="C472" s="392"/>
      <c r="D472" s="376">
        <v>130</v>
      </c>
      <c r="E472" s="379"/>
      <c r="F472" s="379"/>
      <c r="G472" s="379"/>
      <c r="H472" s="379"/>
    </row>
    <row r="473" spans="1:8" ht="12.75">
      <c r="A473" s="392" t="s">
        <v>1380</v>
      </c>
      <c r="B473" s="392"/>
      <c r="C473" s="392"/>
      <c r="D473" s="377">
        <f>IF(D471=0,,D472/D471*100)</f>
        <v>86.66666666666667</v>
      </c>
      <c r="E473" s="381"/>
      <c r="F473" s="381"/>
      <c r="G473" s="381"/>
      <c r="H473" s="381"/>
    </row>
    <row r="474" spans="1:5" ht="12.75">
      <c r="A474" s="56"/>
      <c r="B474" s="56"/>
      <c r="C474" s="56"/>
      <c r="D474" s="56"/>
      <c r="E474" s="56"/>
    </row>
    <row r="475" spans="1:5" ht="12.75">
      <c r="A475" s="55" t="s">
        <v>109</v>
      </c>
      <c r="B475" s="57" t="s">
        <v>110</v>
      </c>
      <c r="C475" s="392" t="s">
        <v>179</v>
      </c>
      <c r="D475" s="392"/>
      <c r="E475" s="392"/>
    </row>
    <row r="476" spans="1:8" ht="12.75">
      <c r="A476" s="392" t="s">
        <v>117</v>
      </c>
      <c r="B476" s="392"/>
      <c r="C476" s="392"/>
      <c r="D476" s="376">
        <v>6</v>
      </c>
      <c r="E476" s="379"/>
      <c r="F476" s="379"/>
      <c r="G476" s="379"/>
      <c r="H476" s="379"/>
    </row>
    <row r="477" spans="1:8" ht="12.75">
      <c r="A477" s="392" t="s">
        <v>113</v>
      </c>
      <c r="B477" s="392"/>
      <c r="C477" s="392"/>
      <c r="D477" s="376">
        <v>6</v>
      </c>
      <c r="E477" s="379"/>
      <c r="F477" s="379"/>
      <c r="G477" s="379"/>
      <c r="H477" s="379"/>
    </row>
    <row r="478" spans="1:8" ht="12.75">
      <c r="A478" s="392" t="s">
        <v>1380</v>
      </c>
      <c r="B478" s="392"/>
      <c r="C478" s="392"/>
      <c r="D478" s="377">
        <f>IF(D476=0,,D477/D476*100)</f>
        <v>100</v>
      </c>
      <c r="E478" s="381"/>
      <c r="F478" s="381"/>
      <c r="G478" s="381"/>
      <c r="H478" s="381"/>
    </row>
    <row r="479" spans="1:8" ht="12.75">
      <c r="A479" s="392"/>
      <c r="B479" s="392"/>
      <c r="C479" s="392"/>
      <c r="D479" s="376"/>
      <c r="E479" s="379"/>
      <c r="F479" s="379"/>
      <c r="G479" s="379"/>
      <c r="H479" s="379"/>
    </row>
    <row r="481" spans="1:8" ht="12.75">
      <c r="A481" s="333" t="s">
        <v>1376</v>
      </c>
      <c r="B481" s="333"/>
      <c r="C481" s="333"/>
      <c r="D481" s="333"/>
      <c r="E481" s="333"/>
      <c r="F481" s="333"/>
      <c r="G481" s="333"/>
      <c r="H481" s="81"/>
    </row>
    <row r="482" spans="1:8" ht="12.75">
      <c r="A482" s="335" t="s">
        <v>1294</v>
      </c>
      <c r="B482" s="336"/>
      <c r="C482" s="336"/>
      <c r="D482" s="336"/>
      <c r="E482" s="336"/>
      <c r="F482" s="336"/>
      <c r="G482" s="336"/>
      <c r="H482" s="382"/>
    </row>
    <row r="483" spans="1:8" ht="12.75">
      <c r="A483" s="336"/>
      <c r="B483" s="336"/>
      <c r="C483" s="336"/>
      <c r="D483" s="336"/>
      <c r="E483" s="336"/>
      <c r="F483" s="336"/>
      <c r="G483" s="336"/>
      <c r="H483" s="382"/>
    </row>
    <row r="484" spans="1:8" ht="12.75">
      <c r="A484" s="336"/>
      <c r="B484" s="336"/>
      <c r="C484" s="336"/>
      <c r="D484" s="336"/>
      <c r="E484" s="336"/>
      <c r="F484" s="336"/>
      <c r="G484" s="336"/>
      <c r="H484" s="382"/>
    </row>
    <row r="486" spans="1:5" ht="12.75">
      <c r="A486" s="392" t="s">
        <v>1392</v>
      </c>
      <c r="B486" s="392"/>
      <c r="C486" s="392" t="s">
        <v>220</v>
      </c>
      <c r="D486" s="392"/>
      <c r="E486" s="392"/>
    </row>
    <row r="487" spans="1:5" ht="12.75">
      <c r="A487" s="55" t="s">
        <v>107</v>
      </c>
      <c r="B487" s="55"/>
      <c r="C487" s="392" t="s">
        <v>1051</v>
      </c>
      <c r="D487" s="392"/>
      <c r="E487" s="392"/>
    </row>
    <row r="488" spans="1:5" ht="12.75">
      <c r="A488" s="392" t="s">
        <v>108</v>
      </c>
      <c r="B488" s="392"/>
      <c r="C488" s="392" t="s">
        <v>1052</v>
      </c>
      <c r="D488" s="392"/>
      <c r="E488" s="392"/>
    </row>
    <row r="489" spans="1:5" ht="12.75">
      <c r="A489" s="55" t="s">
        <v>109</v>
      </c>
      <c r="B489" s="57" t="s">
        <v>110</v>
      </c>
      <c r="C489" s="392" t="s">
        <v>1050</v>
      </c>
      <c r="D489" s="392"/>
      <c r="E489" s="392"/>
    </row>
    <row r="490" spans="1:8" ht="12.75">
      <c r="A490" s="393" t="s">
        <v>111</v>
      </c>
      <c r="B490" s="393"/>
      <c r="C490" s="393"/>
      <c r="D490" s="378" t="s">
        <v>839</v>
      </c>
      <c r="E490" s="378"/>
      <c r="F490" s="378"/>
      <c r="G490" s="378"/>
      <c r="H490" s="378"/>
    </row>
    <row r="491" spans="1:8" ht="12.75">
      <c r="A491" s="392" t="s">
        <v>112</v>
      </c>
      <c r="B491" s="392"/>
      <c r="C491" s="392"/>
      <c r="D491" s="376">
        <v>400</v>
      </c>
      <c r="E491" s="379"/>
      <c r="F491" s="379"/>
      <c r="G491" s="379"/>
      <c r="H491" s="379"/>
    </row>
    <row r="492" spans="1:8" ht="12.75">
      <c r="A492" s="392" t="s">
        <v>113</v>
      </c>
      <c r="B492" s="392"/>
      <c r="C492" s="392"/>
      <c r="D492" s="376">
        <v>378</v>
      </c>
      <c r="E492" s="379"/>
      <c r="F492" s="379"/>
      <c r="G492" s="379"/>
      <c r="H492" s="379"/>
    </row>
    <row r="493" spans="1:8" ht="12.75">
      <c r="A493" s="392" t="s">
        <v>1380</v>
      </c>
      <c r="B493" s="392"/>
      <c r="C493" s="392"/>
      <c r="D493" s="377">
        <f>IF(D491=0,,D492/D491*100)</f>
        <v>94.5</v>
      </c>
      <c r="E493" s="381"/>
      <c r="F493" s="381"/>
      <c r="G493" s="381"/>
      <c r="H493" s="381"/>
    </row>
    <row r="494" spans="1:5" ht="12.75">
      <c r="A494" s="56"/>
      <c r="B494" s="56"/>
      <c r="C494" s="56"/>
      <c r="D494" s="56"/>
      <c r="E494" s="56"/>
    </row>
    <row r="495" spans="1:5" ht="12.75">
      <c r="A495" s="55" t="s">
        <v>109</v>
      </c>
      <c r="B495" s="57" t="s">
        <v>110</v>
      </c>
      <c r="C495" s="392" t="s">
        <v>1053</v>
      </c>
      <c r="D495" s="392"/>
      <c r="E495" s="392"/>
    </row>
    <row r="496" spans="1:8" ht="12.75">
      <c r="A496" s="392" t="s">
        <v>117</v>
      </c>
      <c r="B496" s="392"/>
      <c r="C496" s="392"/>
      <c r="D496" s="376">
        <v>19</v>
      </c>
      <c r="E496" s="379"/>
      <c r="F496" s="379"/>
      <c r="G496" s="379"/>
      <c r="H496" s="379"/>
    </row>
    <row r="497" spans="1:8" ht="12.75">
      <c r="A497" s="392" t="s">
        <v>113</v>
      </c>
      <c r="B497" s="392"/>
      <c r="C497" s="392"/>
      <c r="D497" s="376">
        <v>19</v>
      </c>
      <c r="E497" s="379"/>
      <c r="F497" s="379"/>
      <c r="G497" s="379"/>
      <c r="H497" s="379"/>
    </row>
    <row r="498" spans="1:8" ht="12.75">
      <c r="A498" s="392" t="s">
        <v>1380</v>
      </c>
      <c r="B498" s="392"/>
      <c r="C498" s="392"/>
      <c r="D498" s="377">
        <f>IF(D496=0,,D497/D496*100)</f>
        <v>100</v>
      </c>
      <c r="E498" s="381"/>
      <c r="F498" s="381"/>
      <c r="G498" s="381"/>
      <c r="H498" s="381"/>
    </row>
    <row r="499" spans="1:8" ht="12.75">
      <c r="A499" s="392"/>
      <c r="B499" s="392"/>
      <c r="C499" s="392"/>
      <c r="D499" s="376"/>
      <c r="E499" s="379"/>
      <c r="F499" s="379"/>
      <c r="G499" s="379"/>
      <c r="H499" s="379"/>
    </row>
    <row r="500" spans="1:5" ht="12.75">
      <c r="A500" s="55" t="s">
        <v>109</v>
      </c>
      <c r="B500" s="57" t="s">
        <v>110</v>
      </c>
      <c r="C500" s="392" t="s">
        <v>1054</v>
      </c>
      <c r="D500" s="392"/>
      <c r="E500" s="392"/>
    </row>
    <row r="501" spans="1:8" ht="12.75">
      <c r="A501" s="392" t="s">
        <v>117</v>
      </c>
      <c r="B501" s="392"/>
      <c r="C501" s="392"/>
      <c r="D501" s="376">
        <v>17</v>
      </c>
      <c r="E501" s="379"/>
      <c r="F501" s="379"/>
      <c r="G501" s="379"/>
      <c r="H501" s="379"/>
    </row>
    <row r="502" spans="1:8" ht="12.75">
      <c r="A502" s="392" t="s">
        <v>113</v>
      </c>
      <c r="B502" s="392"/>
      <c r="C502" s="392"/>
      <c r="D502" s="376">
        <v>17</v>
      </c>
      <c r="E502" s="379"/>
      <c r="F502" s="379"/>
      <c r="G502" s="379"/>
      <c r="H502" s="379"/>
    </row>
    <row r="503" spans="1:8" ht="12.75">
      <c r="A503" s="392" t="s">
        <v>1380</v>
      </c>
      <c r="B503" s="392"/>
      <c r="C503" s="392"/>
      <c r="D503" s="377">
        <f>IF(D501=0,,D502/D501*100)</f>
        <v>100</v>
      </c>
      <c r="E503" s="381"/>
      <c r="F503" s="381"/>
      <c r="G503" s="381"/>
      <c r="H503" s="381"/>
    </row>
    <row r="505" spans="1:8" ht="12.75">
      <c r="A505" s="333" t="s">
        <v>1376</v>
      </c>
      <c r="B505" s="333"/>
      <c r="C505" s="333"/>
      <c r="D505" s="333"/>
      <c r="E505" s="333"/>
      <c r="F505" s="333"/>
      <c r="G505" s="333"/>
      <c r="H505" s="81"/>
    </row>
    <row r="506" spans="1:8" ht="12.75">
      <c r="A506" s="335" t="s">
        <v>1295</v>
      </c>
      <c r="B506" s="336"/>
      <c r="C506" s="336"/>
      <c r="D506" s="336"/>
      <c r="E506" s="336"/>
      <c r="F506" s="336"/>
      <c r="G506" s="336"/>
      <c r="H506" s="382"/>
    </row>
    <row r="507" spans="1:8" ht="12.75">
      <c r="A507" s="336"/>
      <c r="B507" s="336"/>
      <c r="C507" s="336"/>
      <c r="D507" s="336"/>
      <c r="E507" s="336"/>
      <c r="F507" s="336"/>
      <c r="G507" s="336"/>
      <c r="H507" s="382"/>
    </row>
    <row r="508" spans="1:8" ht="12.75">
      <c r="A508" s="336"/>
      <c r="B508" s="336"/>
      <c r="C508" s="336"/>
      <c r="D508" s="336"/>
      <c r="E508" s="336"/>
      <c r="F508" s="336"/>
      <c r="G508" s="336"/>
      <c r="H508" s="382"/>
    </row>
    <row r="510" spans="1:5" ht="12.75">
      <c r="A510" s="392" t="s">
        <v>1392</v>
      </c>
      <c r="B510" s="392"/>
      <c r="C510" s="392" t="s">
        <v>221</v>
      </c>
      <c r="D510" s="392"/>
      <c r="E510" s="392"/>
    </row>
    <row r="511" spans="1:5" ht="12.75">
      <c r="A511" s="55" t="s">
        <v>107</v>
      </c>
      <c r="B511" s="55"/>
      <c r="C511" s="392" t="s">
        <v>1055</v>
      </c>
      <c r="D511" s="392"/>
      <c r="E511" s="392"/>
    </row>
    <row r="512" spans="1:5" ht="12.75">
      <c r="A512" s="392" t="s">
        <v>108</v>
      </c>
      <c r="B512" s="392"/>
      <c r="C512" s="392" t="s">
        <v>1056</v>
      </c>
      <c r="D512" s="392"/>
      <c r="E512" s="392"/>
    </row>
    <row r="513" spans="1:5" ht="12.75">
      <c r="A513" s="55" t="s">
        <v>109</v>
      </c>
      <c r="B513" s="57" t="s">
        <v>110</v>
      </c>
      <c r="C513" s="392" t="s">
        <v>1057</v>
      </c>
      <c r="D513" s="392"/>
      <c r="E513" s="392"/>
    </row>
    <row r="514" spans="1:8" ht="12.75">
      <c r="A514" s="393" t="s">
        <v>111</v>
      </c>
      <c r="B514" s="393"/>
      <c r="C514" s="393"/>
      <c r="D514" s="378" t="s">
        <v>839</v>
      </c>
      <c r="E514" s="378"/>
      <c r="F514" s="378"/>
      <c r="G514" s="378"/>
      <c r="H514" s="378"/>
    </row>
    <row r="515" spans="1:8" ht="12.75">
      <c r="A515" s="392" t="s">
        <v>112</v>
      </c>
      <c r="B515" s="392"/>
      <c r="C515" s="392"/>
      <c r="D515" s="376">
        <v>65</v>
      </c>
      <c r="E515" s="379"/>
      <c r="F515" s="379"/>
      <c r="G515" s="379"/>
      <c r="H515" s="379"/>
    </row>
    <row r="516" spans="1:8" ht="12.75">
      <c r="A516" s="392" t="s">
        <v>113</v>
      </c>
      <c r="B516" s="392"/>
      <c r="C516" s="392"/>
      <c r="D516" s="376">
        <v>46</v>
      </c>
      <c r="E516" s="379"/>
      <c r="F516" s="379"/>
      <c r="G516" s="379"/>
      <c r="H516" s="379"/>
    </row>
    <row r="517" spans="1:8" ht="12.75">
      <c r="A517" s="392" t="s">
        <v>1380</v>
      </c>
      <c r="B517" s="392"/>
      <c r="C517" s="392"/>
      <c r="D517" s="377">
        <f>IF(D515=0,,D516/D515*100)</f>
        <v>70.76923076923077</v>
      </c>
      <c r="E517" s="381"/>
      <c r="F517" s="381"/>
      <c r="G517" s="381"/>
      <c r="H517" s="381"/>
    </row>
    <row r="518" spans="1:5" ht="12.75">
      <c r="A518" s="56"/>
      <c r="B518" s="56"/>
      <c r="C518" s="56"/>
      <c r="D518" s="56"/>
      <c r="E518" s="56"/>
    </row>
    <row r="519" spans="1:5" ht="12.75">
      <c r="A519" s="55" t="s">
        <v>109</v>
      </c>
      <c r="B519" s="57" t="s">
        <v>110</v>
      </c>
      <c r="C519" s="392" t="s">
        <v>1058</v>
      </c>
      <c r="D519" s="392"/>
      <c r="E519" s="392"/>
    </row>
    <row r="520" spans="1:8" ht="12.75">
      <c r="A520" s="392" t="s">
        <v>117</v>
      </c>
      <c r="B520" s="392"/>
      <c r="C520" s="392"/>
      <c r="D520" s="376">
        <v>9</v>
      </c>
      <c r="E520" s="379"/>
      <c r="F520" s="379"/>
      <c r="G520" s="379"/>
      <c r="H520" s="379"/>
    </row>
    <row r="521" spans="1:8" ht="12.75">
      <c r="A521" s="392" t="s">
        <v>113</v>
      </c>
      <c r="B521" s="392"/>
      <c r="C521" s="392"/>
      <c r="D521" s="376">
        <v>9</v>
      </c>
      <c r="E521" s="379"/>
      <c r="F521" s="379"/>
      <c r="G521" s="379"/>
      <c r="H521" s="379"/>
    </row>
    <row r="522" spans="1:8" ht="12.75">
      <c r="A522" s="392" t="s">
        <v>1380</v>
      </c>
      <c r="B522" s="392"/>
      <c r="C522" s="392"/>
      <c r="D522" s="377">
        <f>IF(D520=0,,D521/D520*100)</f>
        <v>100</v>
      </c>
      <c r="E522" s="381"/>
      <c r="F522" s="381"/>
      <c r="G522" s="381"/>
      <c r="H522" s="381"/>
    </row>
    <row r="523" spans="1:8" ht="12.75">
      <c r="A523" s="392"/>
      <c r="B523" s="392"/>
      <c r="C523" s="392"/>
      <c r="D523" s="376"/>
      <c r="E523" s="379"/>
      <c r="F523" s="379"/>
      <c r="G523" s="379"/>
      <c r="H523" s="379"/>
    </row>
    <row r="525" spans="1:8" ht="12.75">
      <c r="A525" s="333" t="s">
        <v>1376</v>
      </c>
      <c r="B525" s="333"/>
      <c r="C525" s="333"/>
      <c r="D525" s="333"/>
      <c r="E525" s="333"/>
      <c r="F525" s="333"/>
      <c r="G525" s="333"/>
      <c r="H525" s="81"/>
    </row>
    <row r="526" spans="1:8" ht="12.75">
      <c r="A526" s="335" t="s">
        <v>1296</v>
      </c>
      <c r="B526" s="336"/>
      <c r="C526" s="336"/>
      <c r="D526" s="336"/>
      <c r="E526" s="336"/>
      <c r="F526" s="336"/>
      <c r="G526" s="336"/>
      <c r="H526" s="382"/>
    </row>
    <row r="527" spans="1:8" ht="12.75">
      <c r="A527" s="336"/>
      <c r="B527" s="336"/>
      <c r="C527" s="336"/>
      <c r="D527" s="336"/>
      <c r="E527" s="336"/>
      <c r="F527" s="336"/>
      <c r="G527" s="336"/>
      <c r="H527" s="382"/>
    </row>
    <row r="528" spans="1:8" ht="12.75">
      <c r="A528" s="336"/>
      <c r="B528" s="336"/>
      <c r="C528" s="336"/>
      <c r="D528" s="336"/>
      <c r="E528" s="336"/>
      <c r="F528" s="336"/>
      <c r="G528" s="336"/>
      <c r="H528" s="382"/>
    </row>
    <row r="530" spans="1:5" ht="12.75">
      <c r="A530" s="392" t="s">
        <v>1392</v>
      </c>
      <c r="B530" s="392"/>
      <c r="C530" s="392" t="s">
        <v>222</v>
      </c>
      <c r="D530" s="392"/>
      <c r="E530" s="392"/>
    </row>
    <row r="531" spans="1:5" ht="12.75">
      <c r="A531" s="55" t="s">
        <v>107</v>
      </c>
      <c r="B531" s="55"/>
      <c r="C531" s="392" t="s">
        <v>1059</v>
      </c>
      <c r="D531" s="392"/>
      <c r="E531" s="392"/>
    </row>
    <row r="532" spans="1:5" ht="12.75">
      <c r="A532" s="392" t="s">
        <v>108</v>
      </c>
      <c r="B532" s="392"/>
      <c r="C532" s="392" t="s">
        <v>1060</v>
      </c>
      <c r="D532" s="392"/>
      <c r="E532" s="392"/>
    </row>
    <row r="533" spans="1:5" ht="12.75">
      <c r="A533" s="55" t="s">
        <v>109</v>
      </c>
      <c r="B533" s="57" t="s">
        <v>110</v>
      </c>
      <c r="C533" s="392" t="s">
        <v>1061</v>
      </c>
      <c r="D533" s="392"/>
      <c r="E533" s="392"/>
    </row>
    <row r="534" spans="1:8" ht="12.75">
      <c r="A534" s="393" t="s">
        <v>111</v>
      </c>
      <c r="B534" s="393"/>
      <c r="C534" s="393"/>
      <c r="D534" s="378" t="s">
        <v>839</v>
      </c>
      <c r="E534" s="378"/>
      <c r="F534" s="378"/>
      <c r="G534" s="378"/>
      <c r="H534" s="378"/>
    </row>
    <row r="535" spans="1:8" ht="12.75">
      <c r="A535" s="392" t="s">
        <v>112</v>
      </c>
      <c r="B535" s="392"/>
      <c r="C535" s="392"/>
      <c r="D535" s="376">
        <v>400</v>
      </c>
      <c r="E535" s="379"/>
      <c r="F535" s="379"/>
      <c r="G535" s="379"/>
      <c r="H535" s="379"/>
    </row>
    <row r="536" spans="1:8" ht="12.75">
      <c r="A536" s="392" t="s">
        <v>113</v>
      </c>
      <c r="B536" s="392"/>
      <c r="C536" s="392"/>
      <c r="D536" s="376">
        <v>378</v>
      </c>
      <c r="E536" s="379"/>
      <c r="F536" s="379"/>
      <c r="G536" s="379"/>
      <c r="H536" s="379"/>
    </row>
    <row r="537" spans="1:8" ht="12.75">
      <c r="A537" s="392" t="s">
        <v>1380</v>
      </c>
      <c r="B537" s="392"/>
      <c r="C537" s="392"/>
      <c r="D537" s="377">
        <f>IF(D535=0,,D536/D535*100)</f>
        <v>94.5</v>
      </c>
      <c r="E537" s="381"/>
      <c r="F537" s="381"/>
      <c r="G537" s="381"/>
      <c r="H537" s="381"/>
    </row>
    <row r="538" spans="1:5" ht="12.75">
      <c r="A538" s="56"/>
      <c r="B538" s="56"/>
      <c r="C538" s="56"/>
      <c r="D538" s="56"/>
      <c r="E538" s="56"/>
    </row>
    <row r="540" spans="1:8" ht="12.75">
      <c r="A540" s="333" t="s">
        <v>1376</v>
      </c>
      <c r="B540" s="333"/>
      <c r="C540" s="333"/>
      <c r="D540" s="333"/>
      <c r="E540" s="333"/>
      <c r="F540" s="333"/>
      <c r="G540" s="333"/>
      <c r="H540" s="81"/>
    </row>
    <row r="541" spans="1:8" ht="12.75">
      <c r="A541" s="335" t="s">
        <v>1293</v>
      </c>
      <c r="B541" s="336"/>
      <c r="C541" s="336"/>
      <c r="D541" s="336"/>
      <c r="E541" s="336"/>
      <c r="F541" s="336"/>
      <c r="G541" s="336"/>
      <c r="H541" s="382"/>
    </row>
    <row r="542" spans="1:8" ht="12.75">
      <c r="A542" s="336"/>
      <c r="B542" s="336"/>
      <c r="C542" s="336"/>
      <c r="D542" s="336"/>
      <c r="E542" s="336"/>
      <c r="F542" s="336"/>
      <c r="G542" s="336"/>
      <c r="H542" s="382"/>
    </row>
    <row r="543" spans="1:8" ht="12.75">
      <c r="A543" s="336"/>
      <c r="B543" s="336"/>
      <c r="C543" s="336"/>
      <c r="D543" s="336"/>
      <c r="E543" s="336"/>
      <c r="F543" s="336"/>
      <c r="G543" s="336"/>
      <c r="H543" s="382"/>
    </row>
    <row r="545" spans="1:5" ht="12.75">
      <c r="A545" s="392" t="s">
        <v>1392</v>
      </c>
      <c r="B545" s="392"/>
      <c r="C545" s="392" t="s">
        <v>224</v>
      </c>
      <c r="D545" s="392"/>
      <c r="E545" s="392"/>
    </row>
    <row r="546" spans="1:5" ht="12.75">
      <c r="A546" s="55" t="s">
        <v>107</v>
      </c>
      <c r="B546" s="55"/>
      <c r="C546" s="392" t="s">
        <v>1051</v>
      </c>
      <c r="D546" s="392"/>
      <c r="E546" s="392"/>
    </row>
    <row r="547" spans="1:5" ht="12.75">
      <c r="A547" s="392" t="s">
        <v>108</v>
      </c>
      <c r="B547" s="392"/>
      <c r="C547" s="392" t="s">
        <v>1052</v>
      </c>
      <c r="D547" s="392"/>
      <c r="E547" s="392"/>
    </row>
    <row r="548" spans="1:5" ht="12.75">
      <c r="A548" s="55" t="s">
        <v>109</v>
      </c>
      <c r="B548" s="57" t="s">
        <v>110</v>
      </c>
      <c r="C548" s="392" t="s">
        <v>1050</v>
      </c>
      <c r="D548" s="392"/>
      <c r="E548" s="392"/>
    </row>
    <row r="549" spans="1:8" ht="12.75">
      <c r="A549" s="393" t="s">
        <v>111</v>
      </c>
      <c r="B549" s="393"/>
      <c r="C549" s="393"/>
      <c r="D549" s="378" t="s">
        <v>839</v>
      </c>
      <c r="E549" s="378"/>
      <c r="F549" s="378"/>
      <c r="G549" s="378"/>
      <c r="H549" s="378"/>
    </row>
    <row r="550" spans="1:8" ht="12.75">
      <c r="A550" s="392" t="s">
        <v>112</v>
      </c>
      <c r="B550" s="392"/>
      <c r="C550" s="392"/>
      <c r="D550" s="376">
        <v>365</v>
      </c>
      <c r="E550" s="379"/>
      <c r="F550" s="379"/>
      <c r="G550" s="379"/>
      <c r="H550" s="379"/>
    </row>
    <row r="551" spans="1:8" ht="12.75">
      <c r="A551" s="392" t="s">
        <v>113</v>
      </c>
      <c r="B551" s="392"/>
      <c r="C551" s="392"/>
      <c r="D551" s="376">
        <v>405</v>
      </c>
      <c r="E551" s="379"/>
      <c r="F551" s="379"/>
      <c r="G551" s="379"/>
      <c r="H551" s="379"/>
    </row>
    <row r="552" spans="1:8" ht="12.75">
      <c r="A552" s="392" t="s">
        <v>1380</v>
      </c>
      <c r="B552" s="392"/>
      <c r="C552" s="392"/>
      <c r="D552" s="377">
        <f>IF(D550=0,,D551/D550*100)</f>
        <v>110.95890410958904</v>
      </c>
      <c r="E552" s="381"/>
      <c r="F552" s="381"/>
      <c r="G552" s="381"/>
      <c r="H552" s="381"/>
    </row>
    <row r="553" spans="1:5" ht="12.75">
      <c r="A553" s="56"/>
      <c r="B553" s="56"/>
      <c r="C553" s="56"/>
      <c r="D553" s="56"/>
      <c r="E553" s="56"/>
    </row>
    <row r="554" spans="1:5" ht="12.75">
      <c r="A554" s="55" t="s">
        <v>109</v>
      </c>
      <c r="B554" s="57" t="s">
        <v>110</v>
      </c>
      <c r="C554" s="392" t="s">
        <v>1053</v>
      </c>
      <c r="D554" s="392"/>
      <c r="E554" s="392"/>
    </row>
    <row r="555" spans="1:8" ht="12.75">
      <c r="A555" s="392" t="s">
        <v>117</v>
      </c>
      <c r="B555" s="392"/>
      <c r="C555" s="392"/>
      <c r="D555" s="376">
        <v>19</v>
      </c>
      <c r="E555" s="379"/>
      <c r="F555" s="379"/>
      <c r="G555" s="379"/>
      <c r="H555" s="379"/>
    </row>
    <row r="556" spans="1:8" ht="12.75">
      <c r="A556" s="392" t="s">
        <v>113</v>
      </c>
      <c r="B556" s="392"/>
      <c r="C556" s="392"/>
      <c r="D556" s="376">
        <v>20</v>
      </c>
      <c r="E556" s="379"/>
      <c r="F556" s="379"/>
      <c r="G556" s="379"/>
      <c r="H556" s="379"/>
    </row>
    <row r="557" spans="1:8" ht="12.75">
      <c r="A557" s="392" t="s">
        <v>1380</v>
      </c>
      <c r="B557" s="392"/>
      <c r="C557" s="392"/>
      <c r="D557" s="377">
        <f>IF(D555=0,,D556/D555*100)</f>
        <v>105.26315789473684</v>
      </c>
      <c r="E557" s="381"/>
      <c r="F557" s="381"/>
      <c r="G557" s="381"/>
      <c r="H557" s="381"/>
    </row>
    <row r="559" spans="1:8" ht="12.75">
      <c r="A559" s="333" t="s">
        <v>1376</v>
      </c>
      <c r="B559" s="333"/>
      <c r="C559" s="333"/>
      <c r="D559" s="333"/>
      <c r="E559" s="333"/>
      <c r="F559" s="333"/>
      <c r="G559" s="333"/>
      <c r="H559" s="81"/>
    </row>
    <row r="560" spans="1:8" ht="12.75">
      <c r="A560" s="335" t="s">
        <v>1297</v>
      </c>
      <c r="B560" s="336"/>
      <c r="C560" s="336"/>
      <c r="D560" s="336"/>
      <c r="E560" s="336"/>
      <c r="F560" s="336"/>
      <c r="G560" s="336"/>
      <c r="H560" s="382"/>
    </row>
    <row r="561" spans="1:8" ht="12.75">
      <c r="A561" s="336"/>
      <c r="B561" s="336"/>
      <c r="C561" s="336"/>
      <c r="D561" s="336"/>
      <c r="E561" s="336"/>
      <c r="F561" s="336"/>
      <c r="G561" s="336"/>
      <c r="H561" s="382"/>
    </row>
    <row r="562" spans="1:8" ht="12.75">
      <c r="A562" s="336"/>
      <c r="B562" s="336"/>
      <c r="C562" s="336"/>
      <c r="D562" s="336"/>
      <c r="E562" s="336"/>
      <c r="F562" s="336"/>
      <c r="G562" s="336"/>
      <c r="H562" s="382"/>
    </row>
    <row r="564" spans="1:5" ht="12.75">
      <c r="A564" s="392" t="s">
        <v>1392</v>
      </c>
      <c r="B564" s="392"/>
      <c r="C564" s="392" t="s">
        <v>225</v>
      </c>
      <c r="D564" s="392"/>
      <c r="E564" s="392"/>
    </row>
    <row r="565" spans="1:5" ht="12.75">
      <c r="A565" s="55" t="s">
        <v>107</v>
      </c>
      <c r="B565" s="55"/>
      <c r="C565" s="392" t="s">
        <v>1055</v>
      </c>
      <c r="D565" s="392"/>
      <c r="E565" s="392"/>
    </row>
    <row r="566" spans="1:5" ht="12.75">
      <c r="A566" s="392" t="s">
        <v>108</v>
      </c>
      <c r="B566" s="392"/>
      <c r="C566" s="392" t="s">
        <v>1056</v>
      </c>
      <c r="D566" s="392"/>
      <c r="E566" s="392"/>
    </row>
    <row r="567" spans="1:5" ht="12.75">
      <c r="A567" s="55" t="s">
        <v>109</v>
      </c>
      <c r="B567" s="57" t="s">
        <v>110</v>
      </c>
      <c r="C567" s="392" t="s">
        <v>1057</v>
      </c>
      <c r="D567" s="392"/>
      <c r="E567" s="392"/>
    </row>
    <row r="568" spans="1:8" ht="12.75">
      <c r="A568" s="393" t="s">
        <v>111</v>
      </c>
      <c r="B568" s="393"/>
      <c r="C568" s="393"/>
      <c r="D568" s="378" t="s">
        <v>839</v>
      </c>
      <c r="E568" s="378"/>
      <c r="F568" s="378"/>
      <c r="G568" s="378"/>
      <c r="H568" s="378"/>
    </row>
    <row r="569" spans="1:8" ht="12.75">
      <c r="A569" s="392" t="s">
        <v>112</v>
      </c>
      <c r="B569" s="392"/>
      <c r="C569" s="392"/>
      <c r="D569" s="376">
        <v>55</v>
      </c>
      <c r="E569" s="379"/>
      <c r="F569" s="379"/>
      <c r="G569" s="379"/>
      <c r="H569" s="379"/>
    </row>
    <row r="570" spans="1:8" ht="12.75">
      <c r="A570" s="392" t="s">
        <v>113</v>
      </c>
      <c r="B570" s="392"/>
      <c r="C570" s="392"/>
      <c r="D570" s="376">
        <v>45</v>
      </c>
      <c r="E570" s="379"/>
      <c r="F570" s="379"/>
      <c r="G570" s="379"/>
      <c r="H570" s="379"/>
    </row>
    <row r="571" spans="1:8" ht="12.75">
      <c r="A571" s="392" t="s">
        <v>1380</v>
      </c>
      <c r="B571" s="392"/>
      <c r="C571" s="392"/>
      <c r="D571" s="377">
        <f>IF(D569=0,,D570/D569*100)</f>
        <v>81.81818181818183</v>
      </c>
      <c r="E571" s="381"/>
      <c r="F571" s="381"/>
      <c r="G571" s="381"/>
      <c r="H571" s="381"/>
    </row>
    <row r="572" spans="1:5" ht="12.75">
      <c r="A572" s="56"/>
      <c r="B572" s="56"/>
      <c r="C572" s="56"/>
      <c r="D572" s="56"/>
      <c r="E572" s="56"/>
    </row>
    <row r="573" spans="1:5" ht="12.75">
      <c r="A573" s="55" t="s">
        <v>109</v>
      </c>
      <c r="B573" s="57" t="s">
        <v>110</v>
      </c>
      <c r="C573" s="392" t="s">
        <v>1058</v>
      </c>
      <c r="D573" s="392"/>
      <c r="E573" s="392"/>
    </row>
    <row r="574" spans="1:8" ht="12.75">
      <c r="A574" s="392" t="s">
        <v>117</v>
      </c>
      <c r="B574" s="392"/>
      <c r="C574" s="392"/>
      <c r="D574" s="376">
        <v>8</v>
      </c>
      <c r="E574" s="379"/>
      <c r="F574" s="379"/>
      <c r="G574" s="379"/>
      <c r="H574" s="379"/>
    </row>
    <row r="575" spans="1:8" ht="12.75">
      <c r="A575" s="392" t="s">
        <v>113</v>
      </c>
      <c r="B575" s="392"/>
      <c r="C575" s="392"/>
      <c r="D575" s="376">
        <v>8</v>
      </c>
      <c r="E575" s="379"/>
      <c r="F575" s="379"/>
      <c r="G575" s="379"/>
      <c r="H575" s="379"/>
    </row>
    <row r="576" spans="1:8" ht="12.75">
      <c r="A576" s="392" t="s">
        <v>1380</v>
      </c>
      <c r="B576" s="392"/>
      <c r="C576" s="392"/>
      <c r="D576" s="377">
        <f>IF(D574=0,,D575/D574*100)</f>
        <v>100</v>
      </c>
      <c r="E576" s="381"/>
      <c r="F576" s="381"/>
      <c r="G576" s="381"/>
      <c r="H576" s="381"/>
    </row>
    <row r="577" spans="1:8" ht="12.75">
      <c r="A577" s="392"/>
      <c r="B577" s="392"/>
      <c r="C577" s="392"/>
      <c r="D577" s="376"/>
      <c r="E577" s="379"/>
      <c r="F577" s="379"/>
      <c r="G577" s="379"/>
      <c r="H577" s="379"/>
    </row>
    <row r="579" spans="1:8" ht="12.75">
      <c r="A579" s="333" t="s">
        <v>1376</v>
      </c>
      <c r="B579" s="333"/>
      <c r="C579" s="333"/>
      <c r="D579" s="333"/>
      <c r="E579" s="333"/>
      <c r="F579" s="333"/>
      <c r="G579" s="333"/>
      <c r="H579" s="81"/>
    </row>
    <row r="580" spans="1:8" ht="12.75">
      <c r="A580" s="335" t="s">
        <v>1298</v>
      </c>
      <c r="B580" s="336"/>
      <c r="C580" s="336"/>
      <c r="D580" s="336"/>
      <c r="E580" s="336"/>
      <c r="F580" s="336"/>
      <c r="G580" s="336"/>
      <c r="H580" s="382"/>
    </row>
    <row r="581" spans="1:8" ht="12.75">
      <c r="A581" s="336"/>
      <c r="B581" s="336"/>
      <c r="C581" s="336"/>
      <c r="D581" s="336"/>
      <c r="E581" s="336"/>
      <c r="F581" s="336"/>
      <c r="G581" s="336"/>
      <c r="H581" s="382"/>
    </row>
    <row r="582" spans="1:8" ht="12.75">
      <c r="A582" s="336"/>
      <c r="B582" s="336"/>
      <c r="C582" s="336"/>
      <c r="D582" s="336"/>
      <c r="E582" s="336"/>
      <c r="F582" s="336"/>
      <c r="G582" s="336"/>
      <c r="H582" s="382"/>
    </row>
    <row r="584" spans="1:5" ht="12.75">
      <c r="A584" s="392" t="s">
        <v>1392</v>
      </c>
      <c r="B584" s="392"/>
      <c r="C584" s="392" t="s">
        <v>226</v>
      </c>
      <c r="D584" s="392"/>
      <c r="E584" s="392"/>
    </row>
    <row r="585" spans="1:5" ht="12.75">
      <c r="A585" s="55" t="s">
        <v>107</v>
      </c>
      <c r="B585" s="55"/>
      <c r="C585" s="392" t="s">
        <v>1059</v>
      </c>
      <c r="D585" s="392"/>
      <c r="E585" s="392"/>
    </row>
    <row r="586" spans="1:5" ht="12.75">
      <c r="A586" s="392" t="s">
        <v>108</v>
      </c>
      <c r="B586" s="392"/>
      <c r="C586" s="392" t="s">
        <v>1060</v>
      </c>
      <c r="D586" s="392"/>
      <c r="E586" s="392"/>
    </row>
    <row r="587" spans="1:5" ht="12.75">
      <c r="A587" s="55" t="s">
        <v>109</v>
      </c>
      <c r="B587" s="57" t="s">
        <v>110</v>
      </c>
      <c r="C587" s="392" t="s">
        <v>1061</v>
      </c>
      <c r="D587" s="392"/>
      <c r="E587" s="392"/>
    </row>
    <row r="588" spans="1:8" ht="12.75">
      <c r="A588" s="393" t="s">
        <v>111</v>
      </c>
      <c r="B588" s="393"/>
      <c r="C588" s="393"/>
      <c r="D588" s="378" t="s">
        <v>839</v>
      </c>
      <c r="E588" s="378"/>
      <c r="F588" s="378"/>
      <c r="G588" s="378"/>
      <c r="H588" s="378"/>
    </row>
    <row r="589" spans="1:8" ht="12.75">
      <c r="A589" s="392" t="s">
        <v>112</v>
      </c>
      <c r="B589" s="392"/>
      <c r="C589" s="392"/>
      <c r="D589" s="376">
        <v>390</v>
      </c>
      <c r="E589" s="379"/>
      <c r="F589" s="379"/>
      <c r="G589" s="379"/>
      <c r="H589" s="379"/>
    </row>
    <row r="590" spans="1:8" ht="12.75">
      <c r="A590" s="392" t="s">
        <v>113</v>
      </c>
      <c r="B590" s="392"/>
      <c r="C590" s="392"/>
      <c r="D590" s="376">
        <v>370</v>
      </c>
      <c r="E590" s="379"/>
      <c r="F590" s="379"/>
      <c r="G590" s="379"/>
      <c r="H590" s="379"/>
    </row>
    <row r="591" spans="1:8" ht="12.75">
      <c r="A591" s="392" t="s">
        <v>1380</v>
      </c>
      <c r="B591" s="392"/>
      <c r="C591" s="392"/>
      <c r="D591" s="377">
        <f>IF(D589=0,,D590/D589*100)</f>
        <v>94.87179487179486</v>
      </c>
      <c r="E591" s="381"/>
      <c r="F591" s="381"/>
      <c r="G591" s="381"/>
      <c r="H591" s="381"/>
    </row>
    <row r="592" spans="1:5" ht="12.75">
      <c r="A592" s="56"/>
      <c r="B592" s="56"/>
      <c r="C592" s="56"/>
      <c r="D592" s="56"/>
      <c r="E592" s="56"/>
    </row>
    <row r="594" spans="1:8" ht="12.75">
      <c r="A594" s="333" t="s">
        <v>1376</v>
      </c>
      <c r="B594" s="333"/>
      <c r="C594" s="333"/>
      <c r="D594" s="333"/>
      <c r="E594" s="333"/>
      <c r="F594" s="333"/>
      <c r="G594" s="333"/>
      <c r="H594" s="81"/>
    </row>
    <row r="595" spans="1:8" ht="12.75">
      <c r="A595" s="335" t="s">
        <v>1293</v>
      </c>
      <c r="B595" s="336"/>
      <c r="C595" s="336"/>
      <c r="D595" s="336"/>
      <c r="E595" s="336"/>
      <c r="F595" s="336"/>
      <c r="G595" s="336"/>
      <c r="H595" s="382"/>
    </row>
    <row r="596" spans="1:8" ht="12.75">
      <c r="A596" s="336"/>
      <c r="B596" s="336"/>
      <c r="C596" s="336"/>
      <c r="D596" s="336"/>
      <c r="E596" s="336"/>
      <c r="F596" s="336"/>
      <c r="G596" s="336"/>
      <c r="H596" s="382"/>
    </row>
    <row r="597" spans="1:8" ht="12.75">
      <c r="A597" s="336"/>
      <c r="B597" s="336"/>
      <c r="C597" s="336"/>
      <c r="D597" s="336"/>
      <c r="E597" s="336"/>
      <c r="F597" s="336"/>
      <c r="G597" s="336"/>
      <c r="H597" s="382"/>
    </row>
    <row r="599" spans="1:5" ht="12.75">
      <c r="A599" s="392" t="s">
        <v>1392</v>
      </c>
      <c r="B599" s="392"/>
      <c r="C599" s="392" t="s">
        <v>227</v>
      </c>
      <c r="D599" s="392"/>
      <c r="E599" s="392"/>
    </row>
    <row r="600" spans="1:5" ht="12.75">
      <c r="A600" s="55" t="s">
        <v>107</v>
      </c>
      <c r="B600" s="55"/>
      <c r="C600" s="392" t="s">
        <v>1062</v>
      </c>
      <c r="D600" s="392"/>
      <c r="E600" s="392"/>
    </row>
    <row r="601" spans="1:5" ht="12.75">
      <c r="A601" s="392" t="s">
        <v>108</v>
      </c>
      <c r="B601" s="392"/>
      <c r="C601" s="392" t="s">
        <v>965</v>
      </c>
      <c r="D601" s="392"/>
      <c r="E601" s="392"/>
    </row>
    <row r="602" spans="1:5" ht="12.75">
      <c r="A602" s="55" t="s">
        <v>109</v>
      </c>
      <c r="B602" s="57" t="s">
        <v>110</v>
      </c>
      <c r="C602" s="392" t="s">
        <v>1063</v>
      </c>
      <c r="D602" s="392"/>
      <c r="E602" s="392"/>
    </row>
    <row r="603" spans="1:8" ht="12.75">
      <c r="A603" s="393" t="s">
        <v>111</v>
      </c>
      <c r="B603" s="393"/>
      <c r="C603" s="393"/>
      <c r="D603" s="378" t="s">
        <v>839</v>
      </c>
      <c r="E603" s="378"/>
      <c r="F603" s="378"/>
      <c r="G603" s="378"/>
      <c r="H603" s="378"/>
    </row>
    <row r="604" spans="1:8" ht="12.75">
      <c r="A604" s="392" t="s">
        <v>112</v>
      </c>
      <c r="B604" s="392"/>
      <c r="C604" s="392"/>
      <c r="D604" s="376">
        <v>1</v>
      </c>
      <c r="E604" s="379"/>
      <c r="F604" s="379"/>
      <c r="G604" s="379"/>
      <c r="H604" s="379"/>
    </row>
    <row r="605" spans="1:8" ht="12.75">
      <c r="A605" s="392" t="s">
        <v>113</v>
      </c>
      <c r="B605" s="392"/>
      <c r="C605" s="392"/>
      <c r="D605" s="376">
        <v>1</v>
      </c>
      <c r="E605" s="379"/>
      <c r="F605" s="379"/>
      <c r="G605" s="379"/>
      <c r="H605" s="379"/>
    </row>
    <row r="606" spans="1:8" ht="12.75">
      <c r="A606" s="392" t="s">
        <v>1380</v>
      </c>
      <c r="B606" s="392"/>
      <c r="C606" s="392"/>
      <c r="D606" s="377">
        <f>IF(D604=0,,D605/D604*100)</f>
        <v>100</v>
      </c>
      <c r="E606" s="381"/>
      <c r="F606" s="381"/>
      <c r="G606" s="381"/>
      <c r="H606" s="381"/>
    </row>
    <row r="607" spans="1:5" ht="12.75">
      <c r="A607" s="56"/>
      <c r="B607" s="56"/>
      <c r="C607" s="56"/>
      <c r="D607" s="56"/>
      <c r="E607" s="56"/>
    </row>
    <row r="609" spans="1:8" ht="12.75">
      <c r="A609" s="333" t="s">
        <v>1376</v>
      </c>
      <c r="B609" s="333"/>
      <c r="C609" s="333"/>
      <c r="D609" s="333"/>
      <c r="E609" s="333"/>
      <c r="F609" s="333"/>
      <c r="G609" s="333"/>
      <c r="H609" s="81"/>
    </row>
    <row r="610" spans="1:8" ht="12.75">
      <c r="A610" s="335" t="s">
        <v>1293</v>
      </c>
      <c r="B610" s="336"/>
      <c r="C610" s="336"/>
      <c r="D610" s="336"/>
      <c r="E610" s="336"/>
      <c r="F610" s="336"/>
      <c r="G610" s="336"/>
      <c r="H610" s="382"/>
    </row>
    <row r="611" spans="1:8" ht="12.75">
      <c r="A611" s="336"/>
      <c r="B611" s="336"/>
      <c r="C611" s="336"/>
      <c r="D611" s="336"/>
      <c r="E611" s="336"/>
      <c r="F611" s="336"/>
      <c r="G611" s="336"/>
      <c r="H611" s="382"/>
    </row>
    <row r="612" spans="1:8" ht="12.75">
      <c r="A612" s="336"/>
      <c r="B612" s="336"/>
      <c r="C612" s="336"/>
      <c r="D612" s="336"/>
      <c r="E612" s="336"/>
      <c r="F612" s="336"/>
      <c r="G612" s="336"/>
      <c r="H612" s="382"/>
    </row>
    <row r="614" spans="1:5" ht="12.75">
      <c r="A614" s="392" t="s">
        <v>1392</v>
      </c>
      <c r="B614" s="392"/>
      <c r="C614" s="392" t="s">
        <v>228</v>
      </c>
      <c r="D614" s="392"/>
      <c r="E614" s="392"/>
    </row>
    <row r="615" spans="1:5" ht="12.75">
      <c r="A615" s="55" t="s">
        <v>107</v>
      </c>
      <c r="B615" s="55"/>
      <c r="C615" s="392" t="s">
        <v>1064</v>
      </c>
      <c r="D615" s="392"/>
      <c r="E615" s="392"/>
    </row>
    <row r="616" spans="1:5" ht="12.75">
      <c r="A616" s="392" t="s">
        <v>108</v>
      </c>
      <c r="B616" s="392"/>
      <c r="C616" s="392" t="s">
        <v>228</v>
      </c>
      <c r="D616" s="392"/>
      <c r="E616" s="392"/>
    </row>
    <row r="617" spans="1:5" ht="12.75">
      <c r="A617" s="55" t="s">
        <v>109</v>
      </c>
      <c r="B617" s="57" t="s">
        <v>110</v>
      </c>
      <c r="C617" s="392" t="s">
        <v>1065</v>
      </c>
      <c r="D617" s="392"/>
      <c r="E617" s="392"/>
    </row>
    <row r="618" spans="1:8" ht="12.75">
      <c r="A618" s="393" t="s">
        <v>111</v>
      </c>
      <c r="B618" s="393"/>
      <c r="C618" s="393"/>
      <c r="D618" s="378" t="s">
        <v>839</v>
      </c>
      <c r="E618" s="378"/>
      <c r="F618" s="378"/>
      <c r="G618" s="378"/>
      <c r="H618" s="378"/>
    </row>
    <row r="619" spans="1:8" ht="12.75">
      <c r="A619" s="392" t="s">
        <v>112</v>
      </c>
      <c r="B619" s="392"/>
      <c r="C619" s="392"/>
      <c r="D619" s="376">
        <v>775</v>
      </c>
      <c r="E619" s="379"/>
      <c r="F619" s="379"/>
      <c r="G619" s="379"/>
      <c r="H619" s="379"/>
    </row>
    <row r="620" spans="1:8" ht="12.75">
      <c r="A620" s="392" t="s">
        <v>113</v>
      </c>
      <c r="B620" s="392"/>
      <c r="C620" s="392"/>
      <c r="D620" s="376">
        <v>780</v>
      </c>
      <c r="E620" s="379"/>
      <c r="F620" s="379"/>
      <c r="G620" s="379"/>
      <c r="H620" s="379"/>
    </row>
    <row r="621" spans="1:8" ht="12.75">
      <c r="A621" s="392" t="s">
        <v>1380</v>
      </c>
      <c r="B621" s="392"/>
      <c r="C621" s="392"/>
      <c r="D621" s="377">
        <f>IF(D619=0,,D620/D619*100)</f>
        <v>100.64516129032258</v>
      </c>
      <c r="E621" s="381"/>
      <c r="F621" s="381"/>
      <c r="G621" s="381"/>
      <c r="H621" s="381"/>
    </row>
    <row r="622" spans="1:5" ht="12.75">
      <c r="A622" s="56"/>
      <c r="B622" s="56"/>
      <c r="C622" s="56"/>
      <c r="D622" s="56"/>
      <c r="E622" s="56"/>
    </row>
    <row r="623" spans="1:5" ht="12.75">
      <c r="A623" s="55" t="s">
        <v>109</v>
      </c>
      <c r="B623" s="57" t="s">
        <v>110</v>
      </c>
      <c r="C623" s="392" t="s">
        <v>1066</v>
      </c>
      <c r="D623" s="392"/>
      <c r="E623" s="392"/>
    </row>
    <row r="624" spans="1:8" ht="12.75">
      <c r="A624" s="392" t="s">
        <v>117</v>
      </c>
      <c r="B624" s="392"/>
      <c r="C624" s="392"/>
      <c r="D624" s="376">
        <v>35</v>
      </c>
      <c r="E624" s="379"/>
      <c r="F624" s="379"/>
      <c r="G624" s="379"/>
      <c r="H624" s="379"/>
    </row>
    <row r="625" spans="1:8" ht="12.75">
      <c r="A625" s="392" t="s">
        <v>113</v>
      </c>
      <c r="B625" s="392"/>
      <c r="C625" s="392"/>
      <c r="D625" s="376">
        <v>45</v>
      </c>
      <c r="E625" s="379"/>
      <c r="F625" s="379"/>
      <c r="G625" s="379"/>
      <c r="H625" s="379"/>
    </row>
    <row r="626" spans="1:8" ht="12.75">
      <c r="A626" s="392" t="s">
        <v>1380</v>
      </c>
      <c r="B626" s="392"/>
      <c r="C626" s="392"/>
      <c r="D626" s="377">
        <f>IF(D624=0,,D625/D624*100)</f>
        <v>128.57142857142858</v>
      </c>
      <c r="E626" s="381"/>
      <c r="F626" s="381"/>
      <c r="G626" s="381"/>
      <c r="H626" s="381"/>
    </row>
    <row r="627" spans="1:8" ht="12.75">
      <c r="A627" s="392"/>
      <c r="B627" s="392"/>
      <c r="C627" s="392"/>
      <c r="D627" s="376"/>
      <c r="E627" s="379"/>
      <c r="F627" s="379"/>
      <c r="G627" s="379"/>
      <c r="H627" s="379"/>
    </row>
    <row r="629" spans="1:8" ht="12.75">
      <c r="A629" s="333" t="s">
        <v>1376</v>
      </c>
      <c r="B629" s="333"/>
      <c r="C629" s="333"/>
      <c r="D629" s="333"/>
      <c r="E629" s="333"/>
      <c r="F629" s="333"/>
      <c r="G629" s="333"/>
      <c r="H629" s="81"/>
    </row>
    <row r="630" spans="1:8" ht="12.75">
      <c r="A630" s="335" t="s">
        <v>1300</v>
      </c>
      <c r="B630" s="336"/>
      <c r="C630" s="336"/>
      <c r="D630" s="336"/>
      <c r="E630" s="336"/>
      <c r="F630" s="336"/>
      <c r="G630" s="336"/>
      <c r="H630" s="382"/>
    </row>
    <row r="631" spans="1:8" ht="12.75">
      <c r="A631" s="336"/>
      <c r="B631" s="336"/>
      <c r="C631" s="336"/>
      <c r="D631" s="336"/>
      <c r="E631" s="336"/>
      <c r="F631" s="336"/>
      <c r="G631" s="336"/>
      <c r="H631" s="382"/>
    </row>
    <row r="632" spans="1:8" ht="12.75">
      <c r="A632" s="336"/>
      <c r="B632" s="336"/>
      <c r="C632" s="336"/>
      <c r="D632" s="336"/>
      <c r="E632" s="336"/>
      <c r="F632" s="336"/>
      <c r="G632" s="336"/>
      <c r="H632" s="382"/>
    </row>
    <row r="634" spans="1:5" ht="12.75">
      <c r="A634" s="392" t="s">
        <v>1392</v>
      </c>
      <c r="B634" s="392"/>
      <c r="C634" s="392" t="s">
        <v>229</v>
      </c>
      <c r="D634" s="392"/>
      <c r="E634" s="392"/>
    </row>
    <row r="635" spans="1:5" ht="12.75">
      <c r="A635" s="55" t="s">
        <v>107</v>
      </c>
      <c r="B635" s="55"/>
      <c r="C635" s="392" t="s">
        <v>1064</v>
      </c>
      <c r="D635" s="392"/>
      <c r="E635" s="392"/>
    </row>
    <row r="636" spans="1:5" ht="12.75">
      <c r="A636" s="392" t="s">
        <v>108</v>
      </c>
      <c r="B636" s="392"/>
      <c r="C636" s="392" t="s">
        <v>228</v>
      </c>
      <c r="D636" s="392"/>
      <c r="E636" s="392"/>
    </row>
    <row r="637" spans="1:5" ht="12.75">
      <c r="A637" s="55" t="s">
        <v>109</v>
      </c>
      <c r="B637" s="57" t="s">
        <v>110</v>
      </c>
      <c r="C637" s="392" t="s">
        <v>1065</v>
      </c>
      <c r="D637" s="392"/>
      <c r="E637" s="392"/>
    </row>
    <row r="638" spans="1:8" ht="12.75">
      <c r="A638" s="393" t="s">
        <v>111</v>
      </c>
      <c r="B638" s="393"/>
      <c r="C638" s="393"/>
      <c r="D638" s="378" t="s">
        <v>839</v>
      </c>
      <c r="E638" s="378"/>
      <c r="F638" s="378"/>
      <c r="G638" s="378"/>
      <c r="H638" s="378"/>
    </row>
    <row r="639" spans="1:8" ht="12.75">
      <c r="A639" s="392" t="s">
        <v>112</v>
      </c>
      <c r="B639" s="392"/>
      <c r="C639" s="392"/>
      <c r="D639" s="376">
        <v>590</v>
      </c>
      <c r="E639" s="379"/>
      <c r="F639" s="379"/>
      <c r="G639" s="379"/>
      <c r="H639" s="379"/>
    </row>
    <row r="640" spans="1:8" ht="12.75">
      <c r="A640" s="392" t="s">
        <v>113</v>
      </c>
      <c r="B640" s="392"/>
      <c r="C640" s="392"/>
      <c r="D640" s="376">
        <v>596</v>
      </c>
      <c r="E640" s="379"/>
      <c r="F640" s="379"/>
      <c r="G640" s="379"/>
      <c r="H640" s="379"/>
    </row>
    <row r="641" spans="1:8" ht="12.75">
      <c r="A641" s="392" t="s">
        <v>1380</v>
      </c>
      <c r="B641" s="392"/>
      <c r="C641" s="392"/>
      <c r="D641" s="377">
        <f>IF(D639=0,,D640/D639*100)</f>
        <v>101.01694915254238</v>
      </c>
      <c r="E641" s="381"/>
      <c r="F641" s="381"/>
      <c r="G641" s="381"/>
      <c r="H641" s="381"/>
    </row>
    <row r="642" spans="1:5" ht="12.75">
      <c r="A642" s="56"/>
      <c r="B642" s="56"/>
      <c r="C642" s="56"/>
      <c r="D642" s="56"/>
      <c r="E642" s="56"/>
    </row>
    <row r="643" spans="1:5" ht="12.75">
      <c r="A643" s="55" t="s">
        <v>109</v>
      </c>
      <c r="B643" s="57" t="s">
        <v>110</v>
      </c>
      <c r="C643" s="392" t="s">
        <v>1066</v>
      </c>
      <c r="D643" s="392"/>
      <c r="E643" s="392"/>
    </row>
    <row r="644" spans="1:8" ht="12.75">
      <c r="A644" s="392" t="s">
        <v>117</v>
      </c>
      <c r="B644" s="392"/>
      <c r="C644" s="392"/>
      <c r="D644" s="376">
        <v>40</v>
      </c>
      <c r="E644" s="379"/>
      <c r="F644" s="379"/>
      <c r="G644" s="379"/>
      <c r="H644" s="379"/>
    </row>
    <row r="645" spans="1:8" ht="12.75">
      <c r="A645" s="392" t="s">
        <v>113</v>
      </c>
      <c r="B645" s="392"/>
      <c r="C645" s="392"/>
      <c r="D645" s="376">
        <v>43</v>
      </c>
      <c r="E645" s="379"/>
      <c r="F645" s="379"/>
      <c r="G645" s="379"/>
      <c r="H645" s="379"/>
    </row>
    <row r="646" spans="1:8" ht="12.75">
      <c r="A646" s="392" t="s">
        <v>1380</v>
      </c>
      <c r="B646" s="392"/>
      <c r="C646" s="392"/>
      <c r="D646" s="377">
        <f>IF(D644=0,,D645/D644*100)</f>
        <v>107.5</v>
      </c>
      <c r="E646" s="381"/>
      <c r="F646" s="381"/>
      <c r="G646" s="381"/>
      <c r="H646" s="381"/>
    </row>
    <row r="647" spans="1:8" ht="12.75">
      <c r="A647" s="392"/>
      <c r="B647" s="392"/>
      <c r="C647" s="392"/>
      <c r="D647" s="376"/>
      <c r="E647" s="379"/>
      <c r="F647" s="379"/>
      <c r="G647" s="379"/>
      <c r="H647" s="379"/>
    </row>
    <row r="649" spans="1:8" ht="12.75">
      <c r="A649" s="333" t="s">
        <v>1376</v>
      </c>
      <c r="B649" s="333"/>
      <c r="C649" s="333"/>
      <c r="D649" s="333"/>
      <c r="E649" s="333"/>
      <c r="F649" s="333"/>
      <c r="G649" s="333"/>
      <c r="H649" s="81"/>
    </row>
    <row r="650" spans="1:8" ht="12.75">
      <c r="A650" s="335" t="s">
        <v>1293</v>
      </c>
      <c r="B650" s="336"/>
      <c r="C650" s="336"/>
      <c r="D650" s="336"/>
      <c r="E650" s="336"/>
      <c r="F650" s="336"/>
      <c r="G650" s="336"/>
      <c r="H650" s="382"/>
    </row>
    <row r="651" spans="1:8" ht="12.75">
      <c r="A651" s="336"/>
      <c r="B651" s="336"/>
      <c r="C651" s="336"/>
      <c r="D651" s="336"/>
      <c r="E651" s="336"/>
      <c r="F651" s="336"/>
      <c r="G651" s="336"/>
      <c r="H651" s="382"/>
    </row>
    <row r="652" spans="1:8" ht="12.75">
      <c r="A652" s="336"/>
      <c r="B652" s="336"/>
      <c r="C652" s="336"/>
      <c r="D652" s="336"/>
      <c r="E652" s="336"/>
      <c r="F652" s="336"/>
      <c r="G652" s="336"/>
      <c r="H652" s="382"/>
    </row>
    <row r="654" spans="1:5" ht="12.75">
      <c r="A654" s="392" t="s">
        <v>1392</v>
      </c>
      <c r="B654" s="392"/>
      <c r="C654" s="392" t="s">
        <v>230</v>
      </c>
      <c r="D654" s="392"/>
      <c r="E654" s="392"/>
    </row>
    <row r="655" spans="1:5" ht="12.75">
      <c r="A655" s="55" t="s">
        <v>107</v>
      </c>
      <c r="B655" s="55"/>
      <c r="C655" s="392" t="s">
        <v>1055</v>
      </c>
      <c r="D655" s="392"/>
      <c r="E655" s="392"/>
    </row>
    <row r="656" spans="1:5" ht="12.75">
      <c r="A656" s="392" t="s">
        <v>108</v>
      </c>
      <c r="B656" s="392"/>
      <c r="C656" s="392" t="s">
        <v>1068</v>
      </c>
      <c r="D656" s="392"/>
      <c r="E656" s="392"/>
    </row>
    <row r="657" spans="1:5" ht="12.75">
      <c r="A657" s="55" t="s">
        <v>109</v>
      </c>
      <c r="B657" s="57" t="s">
        <v>110</v>
      </c>
      <c r="C657" s="392" t="s">
        <v>1067</v>
      </c>
      <c r="D657" s="392"/>
      <c r="E657" s="392"/>
    </row>
    <row r="658" spans="1:8" ht="12.75">
      <c r="A658" s="393" t="s">
        <v>111</v>
      </c>
      <c r="B658" s="393"/>
      <c r="C658" s="393"/>
      <c r="D658" s="378" t="s">
        <v>839</v>
      </c>
      <c r="E658" s="378"/>
      <c r="F658" s="378"/>
      <c r="G658" s="378"/>
      <c r="H658" s="378"/>
    </row>
    <row r="659" spans="1:8" ht="12.75">
      <c r="A659" s="392" t="s">
        <v>112</v>
      </c>
      <c r="B659" s="392"/>
      <c r="C659" s="392"/>
      <c r="D659" s="376">
        <v>1060</v>
      </c>
      <c r="E659" s="379"/>
      <c r="F659" s="379"/>
      <c r="G659" s="379"/>
      <c r="H659" s="379"/>
    </row>
    <row r="660" spans="1:8" ht="12.75">
      <c r="A660" s="392" t="s">
        <v>113</v>
      </c>
      <c r="B660" s="392"/>
      <c r="C660" s="392"/>
      <c r="D660" s="376">
        <v>1503</v>
      </c>
      <c r="E660" s="379"/>
      <c r="F660" s="379"/>
      <c r="G660" s="379"/>
      <c r="H660" s="379"/>
    </row>
    <row r="661" spans="1:8" ht="12.75">
      <c r="A661" s="392" t="s">
        <v>1380</v>
      </c>
      <c r="B661" s="392"/>
      <c r="C661" s="392"/>
      <c r="D661" s="377">
        <f>IF(D659=0,,D660/D659*100)</f>
        <v>141.7924528301887</v>
      </c>
      <c r="E661" s="381"/>
      <c r="F661" s="381"/>
      <c r="G661" s="381"/>
      <c r="H661" s="381"/>
    </row>
    <row r="662" spans="1:5" ht="12.75">
      <c r="A662" s="56"/>
      <c r="B662" s="56"/>
      <c r="C662" s="56"/>
      <c r="D662" s="56"/>
      <c r="E662" s="56"/>
    </row>
    <row r="663" spans="1:5" ht="12.75">
      <c r="A663" s="55" t="s">
        <v>109</v>
      </c>
      <c r="B663" s="57" t="s">
        <v>110</v>
      </c>
      <c r="C663" s="392" t="s">
        <v>1069</v>
      </c>
      <c r="D663" s="392"/>
      <c r="E663" s="392"/>
    </row>
    <row r="664" spans="1:8" ht="12.75">
      <c r="A664" s="392" t="s">
        <v>117</v>
      </c>
      <c r="B664" s="392"/>
      <c r="C664" s="392"/>
      <c r="D664" s="376">
        <v>25</v>
      </c>
      <c r="E664" s="379"/>
      <c r="F664" s="379"/>
      <c r="G664" s="379"/>
      <c r="H664" s="379"/>
    </row>
    <row r="665" spans="1:8" ht="12.75">
      <c r="A665" s="392" t="s">
        <v>113</v>
      </c>
      <c r="B665" s="392"/>
      <c r="C665" s="392"/>
      <c r="D665" s="376">
        <v>24</v>
      </c>
      <c r="E665" s="379"/>
      <c r="F665" s="379"/>
      <c r="G665" s="379"/>
      <c r="H665" s="379"/>
    </row>
    <row r="666" spans="1:8" ht="12.75">
      <c r="A666" s="392" t="s">
        <v>1380</v>
      </c>
      <c r="B666" s="392"/>
      <c r="C666" s="392"/>
      <c r="D666" s="377">
        <f>IF(D664=0,,D665/D664*100)</f>
        <v>96</v>
      </c>
      <c r="E666" s="381"/>
      <c r="F666" s="381"/>
      <c r="G666" s="381"/>
      <c r="H666" s="381"/>
    </row>
    <row r="667" spans="1:8" ht="12.75">
      <c r="A667" s="392"/>
      <c r="B667" s="392"/>
      <c r="C667" s="392"/>
      <c r="D667" s="376"/>
      <c r="E667" s="379"/>
      <c r="F667" s="379"/>
      <c r="G667" s="379"/>
      <c r="H667" s="379"/>
    </row>
    <row r="669" spans="1:8" ht="12.75">
      <c r="A669" s="333" t="s">
        <v>1376</v>
      </c>
      <c r="B669" s="333"/>
      <c r="C669" s="333"/>
      <c r="D669" s="333"/>
      <c r="E669" s="333"/>
      <c r="F669" s="333"/>
      <c r="G669" s="333"/>
      <c r="H669" s="81"/>
    </row>
    <row r="670" spans="1:8" ht="12.75">
      <c r="A670" s="335" t="s">
        <v>1299</v>
      </c>
      <c r="B670" s="336"/>
      <c r="C670" s="336"/>
      <c r="D670" s="336"/>
      <c r="E670" s="336"/>
      <c r="F670" s="336"/>
      <c r="G670" s="336"/>
      <c r="H670" s="382"/>
    </row>
    <row r="671" spans="1:8" ht="12.75">
      <c r="A671" s="336"/>
      <c r="B671" s="336"/>
      <c r="C671" s="336"/>
      <c r="D671" s="336"/>
      <c r="E671" s="336"/>
      <c r="F671" s="336"/>
      <c r="G671" s="336"/>
      <c r="H671" s="382"/>
    </row>
    <row r="672" spans="1:8" ht="12.75">
      <c r="A672" s="336"/>
      <c r="B672" s="336"/>
      <c r="C672" s="336"/>
      <c r="D672" s="336"/>
      <c r="E672" s="336"/>
      <c r="F672" s="336"/>
      <c r="G672" s="336"/>
      <c r="H672" s="382"/>
    </row>
    <row r="674" spans="1:5" ht="12.75">
      <c r="A674" s="392" t="s">
        <v>1392</v>
      </c>
      <c r="B674" s="392"/>
      <c r="C674" s="392" t="s">
        <v>231</v>
      </c>
      <c r="D674" s="392"/>
      <c r="E674" s="392"/>
    </row>
    <row r="675" spans="1:5" ht="12.75">
      <c r="A675" s="55" t="s">
        <v>107</v>
      </c>
      <c r="B675" s="55"/>
      <c r="C675" s="392" t="s">
        <v>1070</v>
      </c>
      <c r="D675" s="392"/>
      <c r="E675" s="392"/>
    </row>
    <row r="676" spans="1:5" ht="12.75">
      <c r="A676" s="392" t="s">
        <v>108</v>
      </c>
      <c r="B676" s="392"/>
      <c r="C676" s="392" t="s">
        <v>965</v>
      </c>
      <c r="D676" s="392"/>
      <c r="E676" s="392"/>
    </row>
    <row r="677" spans="1:5" ht="12.75">
      <c r="A677" s="55" t="s">
        <v>109</v>
      </c>
      <c r="B677" s="57" t="s">
        <v>110</v>
      </c>
      <c r="C677" s="392" t="s">
        <v>1071</v>
      </c>
      <c r="D677" s="392"/>
      <c r="E677" s="392"/>
    </row>
    <row r="678" spans="1:8" ht="12.75">
      <c r="A678" s="393" t="s">
        <v>111</v>
      </c>
      <c r="B678" s="393"/>
      <c r="C678" s="393"/>
      <c r="D678" s="378" t="s">
        <v>839</v>
      </c>
      <c r="E678" s="378"/>
      <c r="F678" s="378"/>
      <c r="G678" s="378"/>
      <c r="H678" s="378"/>
    </row>
    <row r="679" spans="1:8" ht="12.75">
      <c r="A679" s="392" t="s">
        <v>112</v>
      </c>
      <c r="B679" s="392"/>
      <c r="C679" s="392"/>
      <c r="D679" s="376">
        <v>1</v>
      </c>
      <c r="E679" s="379"/>
      <c r="F679" s="379"/>
      <c r="G679" s="379"/>
      <c r="H679" s="379"/>
    </row>
    <row r="680" spans="1:8" ht="12.75">
      <c r="A680" s="392" t="s">
        <v>113</v>
      </c>
      <c r="B680" s="392"/>
      <c r="C680" s="392"/>
      <c r="D680" s="376">
        <v>1</v>
      </c>
      <c r="E680" s="379"/>
      <c r="F680" s="379"/>
      <c r="G680" s="379"/>
      <c r="H680" s="379"/>
    </row>
    <row r="681" spans="1:8" ht="12.75">
      <c r="A681" s="392" t="s">
        <v>1380</v>
      </c>
      <c r="B681" s="392"/>
      <c r="C681" s="392"/>
      <c r="D681" s="377">
        <f>IF(D679=0,,D680/D679*100)</f>
        <v>100</v>
      </c>
      <c r="E681" s="381"/>
      <c r="F681" s="381"/>
      <c r="G681" s="381"/>
      <c r="H681" s="381"/>
    </row>
    <row r="682" spans="1:5" ht="12.75">
      <c r="A682" s="56"/>
      <c r="B682" s="56"/>
      <c r="C682" s="56"/>
      <c r="D682" s="56"/>
      <c r="E682" s="56"/>
    </row>
    <row r="683" spans="1:5" ht="12.75">
      <c r="A683" s="55" t="s">
        <v>109</v>
      </c>
      <c r="B683" s="57" t="s">
        <v>110</v>
      </c>
      <c r="C683" s="392" t="s">
        <v>1072</v>
      </c>
      <c r="D683" s="392"/>
      <c r="E683" s="392"/>
    </row>
    <row r="684" spans="1:8" ht="12.75">
      <c r="A684" s="392" t="s">
        <v>117</v>
      </c>
      <c r="B684" s="392"/>
      <c r="C684" s="392"/>
      <c r="D684" s="376">
        <v>100</v>
      </c>
      <c r="E684" s="379"/>
      <c r="F684" s="379"/>
      <c r="G684" s="379"/>
      <c r="H684" s="379"/>
    </row>
    <row r="685" spans="1:8" ht="12.75">
      <c r="A685" s="392" t="s">
        <v>113</v>
      </c>
      <c r="B685" s="392"/>
      <c r="C685" s="392"/>
      <c r="D685" s="376">
        <v>86</v>
      </c>
      <c r="E685" s="379"/>
      <c r="F685" s="379"/>
      <c r="G685" s="379"/>
      <c r="H685" s="379"/>
    </row>
    <row r="686" spans="1:8" ht="12.75">
      <c r="A686" s="392" t="s">
        <v>1380</v>
      </c>
      <c r="B686" s="392"/>
      <c r="C686" s="392"/>
      <c r="D686" s="377">
        <f>IF(D684=0,,D685/D684*100)</f>
        <v>86</v>
      </c>
      <c r="E686" s="381"/>
      <c r="F686" s="381"/>
      <c r="G686" s="381"/>
      <c r="H686" s="381"/>
    </row>
    <row r="687" spans="1:8" ht="12.75">
      <c r="A687" s="392"/>
      <c r="B687" s="392"/>
      <c r="C687" s="392"/>
      <c r="D687" s="376"/>
      <c r="E687" s="379"/>
      <c r="F687" s="379"/>
      <c r="G687" s="379"/>
      <c r="H687" s="379"/>
    </row>
    <row r="689" spans="1:8" ht="12.75">
      <c r="A689" s="333" t="s">
        <v>1376</v>
      </c>
      <c r="B689" s="333"/>
      <c r="C689" s="333"/>
      <c r="D689" s="333"/>
      <c r="E689" s="333"/>
      <c r="F689" s="333"/>
      <c r="G689" s="333"/>
      <c r="H689" s="81"/>
    </row>
    <row r="690" spans="1:8" ht="12.75">
      <c r="A690" s="335" t="s">
        <v>1293</v>
      </c>
      <c r="B690" s="336"/>
      <c r="C690" s="336"/>
      <c r="D690" s="336"/>
      <c r="E690" s="336"/>
      <c r="F690" s="336"/>
      <c r="G690" s="336"/>
      <c r="H690" s="382"/>
    </row>
    <row r="691" spans="1:8" ht="12.75">
      <c r="A691" s="336"/>
      <c r="B691" s="336"/>
      <c r="C691" s="336"/>
      <c r="D691" s="336"/>
      <c r="E691" s="336"/>
      <c r="F691" s="336"/>
      <c r="G691" s="336"/>
      <c r="H691" s="382"/>
    </row>
    <row r="692" spans="1:8" ht="12.75">
      <c r="A692" s="336"/>
      <c r="B692" s="336"/>
      <c r="C692" s="336"/>
      <c r="D692" s="336"/>
      <c r="E692" s="336"/>
      <c r="F692" s="336"/>
      <c r="G692" s="336"/>
      <c r="H692" s="382"/>
    </row>
  </sheetData>
  <mergeCells count="403">
    <mergeCell ref="A689:G689"/>
    <mergeCell ref="A690:H692"/>
    <mergeCell ref="A686:C686"/>
    <mergeCell ref="D686:H686"/>
    <mergeCell ref="A687:C687"/>
    <mergeCell ref="D687:H687"/>
    <mergeCell ref="C683:E683"/>
    <mergeCell ref="A684:C684"/>
    <mergeCell ref="D684:H684"/>
    <mergeCell ref="A685:C685"/>
    <mergeCell ref="D685:H685"/>
    <mergeCell ref="A680:C680"/>
    <mergeCell ref="D680:H680"/>
    <mergeCell ref="A681:C681"/>
    <mergeCell ref="D681:H681"/>
    <mergeCell ref="A678:C678"/>
    <mergeCell ref="D678:H678"/>
    <mergeCell ref="A679:C679"/>
    <mergeCell ref="D679:H679"/>
    <mergeCell ref="C675:E675"/>
    <mergeCell ref="A676:B676"/>
    <mergeCell ref="C676:E676"/>
    <mergeCell ref="C677:E677"/>
    <mergeCell ref="A669:G669"/>
    <mergeCell ref="A670:H672"/>
    <mergeCell ref="A674:B674"/>
    <mergeCell ref="C674:E674"/>
    <mergeCell ref="A666:C666"/>
    <mergeCell ref="D666:H666"/>
    <mergeCell ref="A667:C667"/>
    <mergeCell ref="D667:H667"/>
    <mergeCell ref="C663:E663"/>
    <mergeCell ref="A664:C664"/>
    <mergeCell ref="D664:H664"/>
    <mergeCell ref="A665:C665"/>
    <mergeCell ref="D665:H665"/>
    <mergeCell ref="A660:C660"/>
    <mergeCell ref="D660:H660"/>
    <mergeCell ref="A661:C661"/>
    <mergeCell ref="D661:H661"/>
    <mergeCell ref="C657:E657"/>
    <mergeCell ref="A658:C658"/>
    <mergeCell ref="D658:H658"/>
    <mergeCell ref="A659:C659"/>
    <mergeCell ref="D659:H659"/>
    <mergeCell ref="A654:B654"/>
    <mergeCell ref="C654:E654"/>
    <mergeCell ref="C655:E655"/>
    <mergeCell ref="A656:B656"/>
    <mergeCell ref="C656:E656"/>
    <mergeCell ref="A647:C647"/>
    <mergeCell ref="D647:H647"/>
    <mergeCell ref="A649:G649"/>
    <mergeCell ref="A650:H652"/>
    <mergeCell ref="A645:C645"/>
    <mergeCell ref="D645:H645"/>
    <mergeCell ref="A646:C646"/>
    <mergeCell ref="D646:H646"/>
    <mergeCell ref="A641:C641"/>
    <mergeCell ref="D641:H641"/>
    <mergeCell ref="C643:E643"/>
    <mergeCell ref="A644:C644"/>
    <mergeCell ref="D644:H644"/>
    <mergeCell ref="A639:C639"/>
    <mergeCell ref="D639:H639"/>
    <mergeCell ref="A640:C640"/>
    <mergeCell ref="D640:H640"/>
    <mergeCell ref="A629:G629"/>
    <mergeCell ref="A630:H632"/>
    <mergeCell ref="A634:B634"/>
    <mergeCell ref="C634:E634"/>
    <mergeCell ref="A626:C626"/>
    <mergeCell ref="D626:H626"/>
    <mergeCell ref="A627:C627"/>
    <mergeCell ref="D627:H627"/>
    <mergeCell ref="C623:E623"/>
    <mergeCell ref="A624:C624"/>
    <mergeCell ref="D624:H624"/>
    <mergeCell ref="A625:C625"/>
    <mergeCell ref="D625:H625"/>
    <mergeCell ref="A620:C620"/>
    <mergeCell ref="D620:H620"/>
    <mergeCell ref="A621:C621"/>
    <mergeCell ref="D621:H621"/>
    <mergeCell ref="A618:C618"/>
    <mergeCell ref="D618:H618"/>
    <mergeCell ref="A619:C619"/>
    <mergeCell ref="D619:H619"/>
    <mergeCell ref="C615:E615"/>
    <mergeCell ref="A616:B616"/>
    <mergeCell ref="C616:E616"/>
    <mergeCell ref="C617:E617"/>
    <mergeCell ref="A609:G609"/>
    <mergeCell ref="A610:H612"/>
    <mergeCell ref="A614:B614"/>
    <mergeCell ref="C614:E614"/>
    <mergeCell ref="A605:C605"/>
    <mergeCell ref="D605:H605"/>
    <mergeCell ref="A606:C606"/>
    <mergeCell ref="D606:H606"/>
    <mergeCell ref="A603:C603"/>
    <mergeCell ref="D603:H603"/>
    <mergeCell ref="A604:C604"/>
    <mergeCell ref="D604:H604"/>
    <mergeCell ref="C600:E600"/>
    <mergeCell ref="A601:B601"/>
    <mergeCell ref="C601:E601"/>
    <mergeCell ref="C602:E602"/>
    <mergeCell ref="A594:G594"/>
    <mergeCell ref="A595:H597"/>
    <mergeCell ref="A599:B599"/>
    <mergeCell ref="C599:E599"/>
    <mergeCell ref="A590:C590"/>
    <mergeCell ref="D590:H590"/>
    <mergeCell ref="A591:C591"/>
    <mergeCell ref="D591:H591"/>
    <mergeCell ref="A588:C588"/>
    <mergeCell ref="D588:H588"/>
    <mergeCell ref="A589:C589"/>
    <mergeCell ref="D589:H589"/>
    <mergeCell ref="C585:E585"/>
    <mergeCell ref="A586:B586"/>
    <mergeCell ref="C586:E586"/>
    <mergeCell ref="C587:E587"/>
    <mergeCell ref="A579:G579"/>
    <mergeCell ref="A580:H582"/>
    <mergeCell ref="A584:B584"/>
    <mergeCell ref="C584:E584"/>
    <mergeCell ref="A576:C576"/>
    <mergeCell ref="D576:H576"/>
    <mergeCell ref="A577:C577"/>
    <mergeCell ref="D577:H577"/>
    <mergeCell ref="C573:E573"/>
    <mergeCell ref="A574:C574"/>
    <mergeCell ref="D574:H574"/>
    <mergeCell ref="A575:C575"/>
    <mergeCell ref="D575:H575"/>
    <mergeCell ref="A570:C570"/>
    <mergeCell ref="D570:H570"/>
    <mergeCell ref="A571:C571"/>
    <mergeCell ref="D571:H571"/>
    <mergeCell ref="C567:E567"/>
    <mergeCell ref="A568:C568"/>
    <mergeCell ref="D568:H568"/>
    <mergeCell ref="A569:C569"/>
    <mergeCell ref="D569:H569"/>
    <mergeCell ref="A564:B564"/>
    <mergeCell ref="C564:E564"/>
    <mergeCell ref="C565:E565"/>
    <mergeCell ref="A566:B566"/>
    <mergeCell ref="C566:E566"/>
    <mergeCell ref="A557:C557"/>
    <mergeCell ref="D557:H557"/>
    <mergeCell ref="A559:G559"/>
    <mergeCell ref="A560:H562"/>
    <mergeCell ref="C554:E554"/>
    <mergeCell ref="A555:C555"/>
    <mergeCell ref="D555:H555"/>
    <mergeCell ref="A556:C556"/>
    <mergeCell ref="D556:H556"/>
    <mergeCell ref="A551:C551"/>
    <mergeCell ref="D551:H551"/>
    <mergeCell ref="A552:C552"/>
    <mergeCell ref="D552:H552"/>
    <mergeCell ref="A549:C549"/>
    <mergeCell ref="D549:H549"/>
    <mergeCell ref="A550:C550"/>
    <mergeCell ref="D550:H550"/>
    <mergeCell ref="C547:E547"/>
    <mergeCell ref="C548:E548"/>
    <mergeCell ref="A540:G540"/>
    <mergeCell ref="A541:H543"/>
    <mergeCell ref="A545:B545"/>
    <mergeCell ref="C545:E545"/>
    <mergeCell ref="A537:C537"/>
    <mergeCell ref="D537:H537"/>
    <mergeCell ref="A638:C638"/>
    <mergeCell ref="D638:H638"/>
    <mergeCell ref="C635:E635"/>
    <mergeCell ref="A636:B636"/>
    <mergeCell ref="C636:E636"/>
    <mergeCell ref="C637:E637"/>
    <mergeCell ref="C546:E546"/>
    <mergeCell ref="A547:B547"/>
    <mergeCell ref="A535:C535"/>
    <mergeCell ref="D535:H535"/>
    <mergeCell ref="A536:C536"/>
    <mergeCell ref="D536:H536"/>
    <mergeCell ref="A525:G525"/>
    <mergeCell ref="A526:H528"/>
    <mergeCell ref="A530:B530"/>
    <mergeCell ref="C530:E530"/>
    <mergeCell ref="A522:C522"/>
    <mergeCell ref="D522:H522"/>
    <mergeCell ref="A523:C523"/>
    <mergeCell ref="D523:H523"/>
    <mergeCell ref="C519:E519"/>
    <mergeCell ref="A520:C520"/>
    <mergeCell ref="D520:H520"/>
    <mergeCell ref="A521:C521"/>
    <mergeCell ref="D521:H521"/>
    <mergeCell ref="A516:C516"/>
    <mergeCell ref="D516:H516"/>
    <mergeCell ref="A517:C517"/>
    <mergeCell ref="D517:H517"/>
    <mergeCell ref="C513:E513"/>
    <mergeCell ref="A514:C514"/>
    <mergeCell ref="D514:H514"/>
    <mergeCell ref="A515:C515"/>
    <mergeCell ref="D515:H515"/>
    <mergeCell ref="A510:B510"/>
    <mergeCell ref="C510:E510"/>
    <mergeCell ref="C511:E511"/>
    <mergeCell ref="A512:B512"/>
    <mergeCell ref="C512:E512"/>
    <mergeCell ref="A505:G505"/>
    <mergeCell ref="A506:H508"/>
    <mergeCell ref="C500:E500"/>
    <mergeCell ref="A501:C501"/>
    <mergeCell ref="D501:H501"/>
    <mergeCell ref="A502:C502"/>
    <mergeCell ref="D502:H502"/>
    <mergeCell ref="A503:C503"/>
    <mergeCell ref="D503:H503"/>
    <mergeCell ref="A498:C498"/>
    <mergeCell ref="D498:H498"/>
    <mergeCell ref="A499:C499"/>
    <mergeCell ref="D499:H499"/>
    <mergeCell ref="C495:E495"/>
    <mergeCell ref="A496:C496"/>
    <mergeCell ref="D496:H496"/>
    <mergeCell ref="A497:C497"/>
    <mergeCell ref="D497:H497"/>
    <mergeCell ref="A492:C492"/>
    <mergeCell ref="D492:H492"/>
    <mergeCell ref="A493:C493"/>
    <mergeCell ref="D493:H493"/>
    <mergeCell ref="A490:C490"/>
    <mergeCell ref="D490:H490"/>
    <mergeCell ref="A491:C491"/>
    <mergeCell ref="D491:H491"/>
    <mergeCell ref="C487:E487"/>
    <mergeCell ref="A488:B488"/>
    <mergeCell ref="C488:E488"/>
    <mergeCell ref="C489:E489"/>
    <mergeCell ref="A481:G481"/>
    <mergeCell ref="A482:H484"/>
    <mergeCell ref="A486:B486"/>
    <mergeCell ref="C486:E486"/>
    <mergeCell ref="A478:C478"/>
    <mergeCell ref="D478:H478"/>
    <mergeCell ref="A479:C479"/>
    <mergeCell ref="D479:H479"/>
    <mergeCell ref="C475:E475"/>
    <mergeCell ref="A476:C476"/>
    <mergeCell ref="D476:H476"/>
    <mergeCell ref="A477:C477"/>
    <mergeCell ref="D477:H477"/>
    <mergeCell ref="A472:C472"/>
    <mergeCell ref="D472:H472"/>
    <mergeCell ref="A473:C473"/>
    <mergeCell ref="D473:H473"/>
    <mergeCell ref="A470:C470"/>
    <mergeCell ref="D470:H470"/>
    <mergeCell ref="A471:C471"/>
    <mergeCell ref="D471:H471"/>
    <mergeCell ref="C467:E467"/>
    <mergeCell ref="A468:B468"/>
    <mergeCell ref="C468:E468"/>
    <mergeCell ref="C469:E469"/>
    <mergeCell ref="A461:G461"/>
    <mergeCell ref="A462:H464"/>
    <mergeCell ref="A466:B466"/>
    <mergeCell ref="C466:E466"/>
    <mergeCell ref="A458:C458"/>
    <mergeCell ref="D458:H458"/>
    <mergeCell ref="A459:C459"/>
    <mergeCell ref="D459:H459"/>
    <mergeCell ref="C455:E455"/>
    <mergeCell ref="A456:C456"/>
    <mergeCell ref="D456:H456"/>
    <mergeCell ref="A457:C457"/>
    <mergeCell ref="D457:H457"/>
    <mergeCell ref="A452:C452"/>
    <mergeCell ref="D452:H452"/>
    <mergeCell ref="A453:C453"/>
    <mergeCell ref="D453:H453"/>
    <mergeCell ref="A450:C450"/>
    <mergeCell ref="D450:H450"/>
    <mergeCell ref="A451:C451"/>
    <mergeCell ref="D451:H451"/>
    <mergeCell ref="A442:H444"/>
    <mergeCell ref="C531:E531"/>
    <mergeCell ref="A532:B532"/>
    <mergeCell ref="C532:E532"/>
    <mergeCell ref="A446:B446"/>
    <mergeCell ref="C446:E446"/>
    <mergeCell ref="C447:E447"/>
    <mergeCell ref="A448:B448"/>
    <mergeCell ref="C448:E448"/>
    <mergeCell ref="C449:E449"/>
    <mergeCell ref="A437:C437"/>
    <mergeCell ref="D436:H436"/>
    <mergeCell ref="D437:H437"/>
    <mergeCell ref="A441:G441"/>
    <mergeCell ref="C533:E533"/>
    <mergeCell ref="D431:H431"/>
    <mergeCell ref="D432:H432"/>
    <mergeCell ref="D433:H433"/>
    <mergeCell ref="A438:C438"/>
    <mergeCell ref="A439:C439"/>
    <mergeCell ref="D438:H438"/>
    <mergeCell ref="D439:H439"/>
    <mergeCell ref="C435:E435"/>
    <mergeCell ref="A436:C436"/>
    <mergeCell ref="A534:C534"/>
    <mergeCell ref="D534:H534"/>
    <mergeCell ref="A428:B428"/>
    <mergeCell ref="C428:E428"/>
    <mergeCell ref="C429:E429"/>
    <mergeCell ref="A430:C430"/>
    <mergeCell ref="D430:H430"/>
    <mergeCell ref="A431:C431"/>
    <mergeCell ref="A432:C432"/>
    <mergeCell ref="A433:C433"/>
    <mergeCell ref="A421:H423"/>
    <mergeCell ref="A426:B426"/>
    <mergeCell ref="C426:E426"/>
    <mergeCell ref="C427:E427"/>
    <mergeCell ref="A5:C8"/>
    <mergeCell ref="A35:H35"/>
    <mergeCell ref="A36:H37"/>
    <mergeCell ref="A420:G420"/>
    <mergeCell ref="E368:H368"/>
    <mergeCell ref="B370:B372"/>
    <mergeCell ref="C370:C372"/>
    <mergeCell ref="D370:D372"/>
    <mergeCell ref="A368:D368"/>
    <mergeCell ref="B373:B375"/>
    <mergeCell ref="C373:C375"/>
    <mergeCell ref="D373:D375"/>
    <mergeCell ref="B376:B378"/>
    <mergeCell ref="C376:C378"/>
    <mergeCell ref="D376:D378"/>
    <mergeCell ref="B379:B381"/>
    <mergeCell ref="C379:C381"/>
    <mergeCell ref="D379:D381"/>
    <mergeCell ref="B382:B384"/>
    <mergeCell ref="C382:C384"/>
    <mergeCell ref="D382:D384"/>
    <mergeCell ref="B385:B387"/>
    <mergeCell ref="C385:C387"/>
    <mergeCell ref="D385:D387"/>
    <mergeCell ref="B388:B390"/>
    <mergeCell ref="C388:C390"/>
    <mergeCell ref="D388:D390"/>
    <mergeCell ref="B391:B393"/>
    <mergeCell ref="C391:C393"/>
    <mergeCell ref="D391:D393"/>
    <mergeCell ref="B394:B396"/>
    <mergeCell ref="C394:C396"/>
    <mergeCell ref="D394:D396"/>
    <mergeCell ref="B397:B399"/>
    <mergeCell ref="C397:C399"/>
    <mergeCell ref="D397:D399"/>
    <mergeCell ref="B400:B402"/>
    <mergeCell ref="C400:C402"/>
    <mergeCell ref="D400:D402"/>
    <mergeCell ref="B403:B405"/>
    <mergeCell ref="C403:C405"/>
    <mergeCell ref="D403:D405"/>
    <mergeCell ref="B406:B408"/>
    <mergeCell ref="C406:C408"/>
    <mergeCell ref="D406:D408"/>
    <mergeCell ref="B409:B411"/>
    <mergeCell ref="C409:C411"/>
    <mergeCell ref="D409:D411"/>
    <mergeCell ref="A59:H59"/>
    <mergeCell ref="A60:H61"/>
    <mergeCell ref="A84:H84"/>
    <mergeCell ref="A85:H86"/>
    <mergeCell ref="A125:H125"/>
    <mergeCell ref="A126:H127"/>
    <mergeCell ref="A150:H150"/>
    <mergeCell ref="A151:H152"/>
    <mergeCell ref="A186:H186"/>
    <mergeCell ref="A187:H188"/>
    <mergeCell ref="A231:H231"/>
    <mergeCell ref="A232:H233"/>
    <mergeCell ref="A251:H251"/>
    <mergeCell ref="A252:H253"/>
    <mergeCell ref="A271:H271"/>
    <mergeCell ref="A272:H273"/>
    <mergeCell ref="A281:H281"/>
    <mergeCell ref="A282:H283"/>
    <mergeCell ref="A306:H306"/>
    <mergeCell ref="A350:H351"/>
    <mergeCell ref="A363:H363"/>
    <mergeCell ref="A364:H365"/>
    <mergeCell ref="A307:H308"/>
    <mergeCell ref="A316:H316"/>
    <mergeCell ref="A317:H318"/>
    <mergeCell ref="A349:H34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7"/>
  <sheetViews>
    <sheetView workbookViewId="0" topLeftCell="A1">
      <selection activeCell="L7" sqref="L7"/>
    </sheetView>
  </sheetViews>
  <sheetFormatPr defaultColWidth="9.140625" defaultRowHeight="12.75"/>
  <cols>
    <col min="1" max="2" width="7.140625" style="0" customWidth="1"/>
    <col min="3" max="3" width="11.140625" style="0" customWidth="1"/>
    <col min="4" max="4" width="21.421875" style="0" customWidth="1"/>
    <col min="5" max="8" width="10.00390625" style="0" customWidth="1"/>
  </cols>
  <sheetData>
    <row r="2" ht="12.75">
      <c r="A2" s="155" t="s">
        <v>181</v>
      </c>
    </row>
    <row r="4" spans="1:7" ht="21.7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1.75" customHeight="1">
      <c r="A5" s="351" t="s">
        <v>180</v>
      </c>
      <c r="B5" s="352"/>
      <c r="C5" s="353"/>
      <c r="D5" s="48" t="s">
        <v>1381</v>
      </c>
      <c r="E5" s="222">
        <f>SUM(E6:E8)</f>
        <v>58000</v>
      </c>
      <c r="F5" s="222">
        <f>SUM(F6:F8)</f>
        <v>53073.4</v>
      </c>
      <c r="G5" s="162">
        <f>SUM(H69)</f>
        <v>91.50586206896551</v>
      </c>
    </row>
    <row r="6" spans="1:7" ht="21.75" customHeight="1">
      <c r="A6" s="354"/>
      <c r="B6" s="355"/>
      <c r="C6" s="356"/>
      <c r="D6" s="69" t="s">
        <v>98</v>
      </c>
      <c r="E6" s="87">
        <f>SUM(E67)</f>
        <v>53000</v>
      </c>
      <c r="F6" s="87">
        <f>SUM(E68)</f>
        <v>49603</v>
      </c>
      <c r="G6" s="88">
        <f>SUM(E69)</f>
        <v>93.59056603773584</v>
      </c>
    </row>
    <row r="7" spans="1:7" ht="21.75" customHeight="1">
      <c r="A7" s="354"/>
      <c r="B7" s="355"/>
      <c r="C7" s="356"/>
      <c r="D7" s="69" t="s">
        <v>99</v>
      </c>
      <c r="E7" s="87">
        <f>SUM(F67)</f>
        <v>5000</v>
      </c>
      <c r="F7" s="87">
        <f>SUM(F68)</f>
        <v>3470.4</v>
      </c>
      <c r="G7" s="88">
        <f>SUM(F69)</f>
        <v>69.408</v>
      </c>
    </row>
    <row r="8" spans="1:7" ht="21.75" customHeight="1">
      <c r="A8" s="357"/>
      <c r="B8" s="358"/>
      <c r="C8" s="359"/>
      <c r="D8" s="69" t="s">
        <v>1384</v>
      </c>
      <c r="E8" s="87">
        <f>SUM(G67)</f>
        <v>0</v>
      </c>
      <c r="F8" s="87">
        <f>SUM(G68)</f>
        <v>0</v>
      </c>
      <c r="G8" s="88">
        <f>SUM(G69)</f>
        <v>0</v>
      </c>
    </row>
    <row r="11" spans="1:8" s="147" customFormat="1" ht="19.5" customHeight="1">
      <c r="A11" s="138" t="s">
        <v>182</v>
      </c>
      <c r="B11" s="139"/>
      <c r="C11" s="140"/>
      <c r="D11" s="141"/>
      <c r="E11" s="142">
        <f>SUM(E26,E36,E49)</f>
        <v>58000</v>
      </c>
      <c r="F11" s="142">
        <f>SUM(F26,F36,F49)</f>
        <v>53073.4</v>
      </c>
      <c r="G11" s="142">
        <f>SUM(G26,G36,G49)</f>
        <v>56432</v>
      </c>
      <c r="H11" s="142">
        <f>IF(E11=0,,F11/E11*100)</f>
        <v>91.50586206896551</v>
      </c>
    </row>
    <row r="12" spans="1:8" s="147" customFormat="1" ht="19.5" customHeight="1">
      <c r="A12" s="18"/>
      <c r="B12" s="62" t="s">
        <v>183</v>
      </c>
      <c r="C12" s="27" t="s">
        <v>1392</v>
      </c>
      <c r="D12" s="19" t="s">
        <v>184</v>
      </c>
      <c r="E12" s="40" t="s">
        <v>1379</v>
      </c>
      <c r="F12" s="40" t="s">
        <v>835</v>
      </c>
      <c r="G12" s="40" t="s">
        <v>836</v>
      </c>
      <c r="H12" s="18" t="s">
        <v>1380</v>
      </c>
    </row>
    <row r="13" spans="1:8" s="147" customFormat="1" ht="19.5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80"/>
    </row>
    <row r="14" spans="1:8" s="147" customFormat="1" ht="19.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SUM(E15:E25)</f>
        <v>0</v>
      </c>
      <c r="F14" s="63">
        <f>SUM(F15:F25)</f>
        <v>0</v>
      </c>
      <c r="G14" s="63">
        <f>SUM(G15:G25)</f>
        <v>0</v>
      </c>
      <c r="H14" s="63">
        <f aca="true" t="shared" si="0" ref="H14:H26">IF(E14=0,,F14/E14*100)</f>
        <v>0</v>
      </c>
    </row>
    <row r="15" spans="1:8" s="149" customFormat="1" ht="19.5" customHeight="1">
      <c r="A15" s="146">
        <v>61</v>
      </c>
      <c r="B15" s="64" t="s">
        <v>185</v>
      </c>
      <c r="C15" s="65" t="s">
        <v>416</v>
      </c>
      <c r="D15" s="70" t="s">
        <v>614</v>
      </c>
      <c r="E15" s="66">
        <v>0</v>
      </c>
      <c r="F15" s="66">
        <v>0</v>
      </c>
      <c r="G15" s="66">
        <v>0</v>
      </c>
      <c r="H15" s="66">
        <f t="shared" si="0"/>
        <v>0</v>
      </c>
    </row>
    <row r="16" spans="1:8" s="149" customFormat="1" ht="19.5" customHeight="1">
      <c r="A16" s="146">
        <v>62</v>
      </c>
      <c r="B16" s="64" t="s">
        <v>186</v>
      </c>
      <c r="C16" s="65" t="s">
        <v>416</v>
      </c>
      <c r="D16" s="70" t="s">
        <v>90</v>
      </c>
      <c r="E16" s="66">
        <v>0</v>
      </c>
      <c r="F16" s="66">
        <v>0</v>
      </c>
      <c r="G16" s="66">
        <v>0</v>
      </c>
      <c r="H16" s="66">
        <f t="shared" si="0"/>
        <v>0</v>
      </c>
    </row>
    <row r="17" spans="1:8" s="149" customFormat="1" ht="19.5" customHeight="1">
      <c r="A17" s="146">
        <v>631</v>
      </c>
      <c r="B17" s="64" t="s">
        <v>187</v>
      </c>
      <c r="C17" s="65" t="s">
        <v>416</v>
      </c>
      <c r="D17" s="70" t="s">
        <v>75</v>
      </c>
      <c r="E17" s="66">
        <v>0</v>
      </c>
      <c r="F17" s="66">
        <v>0</v>
      </c>
      <c r="G17" s="66">
        <v>0</v>
      </c>
      <c r="H17" s="66">
        <f t="shared" si="0"/>
        <v>0</v>
      </c>
    </row>
    <row r="18" spans="1:8" s="149" customFormat="1" ht="19.5" customHeight="1">
      <c r="A18" s="146">
        <v>632</v>
      </c>
      <c r="B18" s="64" t="s">
        <v>188</v>
      </c>
      <c r="C18" s="65" t="s">
        <v>416</v>
      </c>
      <c r="D18" s="70" t="s">
        <v>626</v>
      </c>
      <c r="E18" s="66">
        <v>0</v>
      </c>
      <c r="F18" s="66">
        <v>0</v>
      </c>
      <c r="G18" s="66">
        <v>0</v>
      </c>
      <c r="H18" s="66">
        <f t="shared" si="0"/>
        <v>0</v>
      </c>
    </row>
    <row r="19" spans="1:8" s="149" customFormat="1" ht="19.5" customHeight="1">
      <c r="A19" s="146">
        <v>633</v>
      </c>
      <c r="B19" s="64" t="s">
        <v>189</v>
      </c>
      <c r="C19" s="65" t="s">
        <v>416</v>
      </c>
      <c r="D19" s="70" t="s">
        <v>129</v>
      </c>
      <c r="E19" s="66">
        <v>0</v>
      </c>
      <c r="F19" s="66">
        <v>0</v>
      </c>
      <c r="G19" s="66">
        <v>0</v>
      </c>
      <c r="H19" s="66">
        <f aca="true" t="shared" si="1" ref="H19:H25">IF(E19=0,,F19/E19*100)</f>
        <v>0</v>
      </c>
    </row>
    <row r="20" spans="1:8" s="149" customFormat="1" ht="19.5" customHeight="1">
      <c r="A20" s="146">
        <v>634</v>
      </c>
      <c r="B20" s="64" t="s">
        <v>190</v>
      </c>
      <c r="C20" s="65" t="s">
        <v>416</v>
      </c>
      <c r="D20" s="70" t="s">
        <v>130</v>
      </c>
      <c r="E20" s="66">
        <v>0</v>
      </c>
      <c r="F20" s="66">
        <v>0</v>
      </c>
      <c r="G20" s="66">
        <v>0</v>
      </c>
      <c r="H20" s="66">
        <f t="shared" si="1"/>
        <v>0</v>
      </c>
    </row>
    <row r="21" spans="1:8" s="149" customFormat="1" ht="19.5" customHeight="1">
      <c r="A21" s="146">
        <v>635</v>
      </c>
      <c r="B21" s="64" t="s">
        <v>1394</v>
      </c>
      <c r="C21" s="65" t="s">
        <v>416</v>
      </c>
      <c r="D21" s="70" t="s">
        <v>1469</v>
      </c>
      <c r="E21" s="66">
        <v>0</v>
      </c>
      <c r="F21" s="66">
        <v>0</v>
      </c>
      <c r="G21" s="66">
        <v>0</v>
      </c>
      <c r="H21" s="66">
        <f t="shared" si="1"/>
        <v>0</v>
      </c>
    </row>
    <row r="22" spans="1:8" s="149" customFormat="1" ht="19.5" customHeight="1">
      <c r="A22" s="146">
        <v>637</v>
      </c>
      <c r="B22" s="64" t="s">
        <v>1395</v>
      </c>
      <c r="C22" s="65" t="s">
        <v>416</v>
      </c>
      <c r="D22" s="70" t="s">
        <v>81</v>
      </c>
      <c r="E22" s="66">
        <v>0</v>
      </c>
      <c r="F22" s="66">
        <v>0</v>
      </c>
      <c r="G22" s="66">
        <v>0</v>
      </c>
      <c r="H22" s="66">
        <f t="shared" si="1"/>
        <v>0</v>
      </c>
    </row>
    <row r="23" spans="1:8" s="149" customFormat="1" ht="19.5" customHeight="1">
      <c r="A23" s="146">
        <v>713</v>
      </c>
      <c r="B23" s="64" t="s">
        <v>1075</v>
      </c>
      <c r="C23" s="65" t="s">
        <v>416</v>
      </c>
      <c r="D23" s="70" t="s">
        <v>1482</v>
      </c>
      <c r="E23" s="66">
        <v>0</v>
      </c>
      <c r="F23" s="66">
        <v>0</v>
      </c>
      <c r="G23" s="66">
        <v>0</v>
      </c>
      <c r="H23" s="66">
        <f t="shared" si="1"/>
        <v>0</v>
      </c>
    </row>
    <row r="24" spans="1:8" s="149" customFormat="1" ht="19.5" customHeight="1">
      <c r="A24" s="146">
        <v>716</v>
      </c>
      <c r="B24" s="64" t="s">
        <v>1076</v>
      </c>
      <c r="C24" s="65" t="s">
        <v>416</v>
      </c>
      <c r="D24" s="70" t="s">
        <v>1077</v>
      </c>
      <c r="E24" s="66">
        <v>0</v>
      </c>
      <c r="F24" s="66">
        <v>0</v>
      </c>
      <c r="G24" s="66">
        <v>0</v>
      </c>
      <c r="H24" s="66">
        <f t="shared" si="1"/>
        <v>0</v>
      </c>
    </row>
    <row r="25" spans="1:8" s="149" customFormat="1" ht="19.5" customHeight="1">
      <c r="A25" s="146">
        <v>717</v>
      </c>
      <c r="B25" s="64" t="s">
        <v>1078</v>
      </c>
      <c r="C25" s="65" t="s">
        <v>416</v>
      </c>
      <c r="D25" s="70" t="s">
        <v>637</v>
      </c>
      <c r="E25" s="66">
        <v>0</v>
      </c>
      <c r="F25" s="66">
        <v>0</v>
      </c>
      <c r="G25" s="66">
        <v>0</v>
      </c>
      <c r="H25" s="66">
        <f t="shared" si="1"/>
        <v>0</v>
      </c>
    </row>
    <row r="26" spans="1:8" s="147" customFormat="1" ht="19.5" customHeight="1">
      <c r="A26" s="24"/>
      <c r="B26" s="72"/>
      <c r="C26" s="23" t="s">
        <v>416</v>
      </c>
      <c r="D26" s="24" t="s">
        <v>1381</v>
      </c>
      <c r="E26" s="31">
        <f>SUM(E14)</f>
        <v>0</v>
      </c>
      <c r="F26" s="31">
        <f>SUM(F14)</f>
        <v>0</v>
      </c>
      <c r="G26" s="31">
        <f>SUM(G14)</f>
        <v>0</v>
      </c>
      <c r="H26" s="31">
        <f t="shared" si="0"/>
        <v>0</v>
      </c>
    </row>
    <row r="27" spans="1:8" s="147" customFormat="1" ht="19.5" customHeight="1">
      <c r="A27" s="150"/>
      <c r="B27" s="151"/>
      <c r="C27" s="152"/>
      <c r="D27" s="153"/>
      <c r="E27" s="150"/>
      <c r="F27" s="150"/>
      <c r="G27" s="150"/>
      <c r="H27" s="150"/>
    </row>
    <row r="28" spans="1:8" s="147" customFormat="1" ht="19.5" customHeight="1">
      <c r="A28" s="333" t="s">
        <v>72</v>
      </c>
      <c r="B28" s="333"/>
      <c r="C28" s="333"/>
      <c r="D28" s="333"/>
      <c r="E28" s="333"/>
      <c r="F28" s="333"/>
      <c r="G28" s="333"/>
      <c r="H28" s="334"/>
    </row>
    <row r="29" spans="1:8" s="147" customFormat="1" ht="19.5" customHeight="1">
      <c r="A29" s="335" t="s">
        <v>1301</v>
      </c>
      <c r="B29" s="336"/>
      <c r="C29" s="336"/>
      <c r="D29" s="336"/>
      <c r="E29" s="336"/>
      <c r="F29" s="336"/>
      <c r="G29" s="336"/>
      <c r="H29" s="336"/>
    </row>
    <row r="30" spans="1:8" s="147" customFormat="1" ht="19.5" customHeight="1">
      <c r="A30" s="336"/>
      <c r="B30" s="336"/>
      <c r="C30" s="336"/>
      <c r="D30" s="336"/>
      <c r="E30" s="336"/>
      <c r="F30" s="336"/>
      <c r="G30" s="336"/>
      <c r="H30" s="336"/>
    </row>
    <row r="31" spans="1:8" s="147" customFormat="1" ht="19.5" customHeight="1">
      <c r="A31" s="150"/>
      <c r="B31" s="151"/>
      <c r="C31" s="152"/>
      <c r="D31" s="153"/>
      <c r="E31" s="150"/>
      <c r="F31" s="150"/>
      <c r="G31" s="150"/>
      <c r="H31" s="150"/>
    </row>
    <row r="32" spans="1:8" s="147" customFormat="1" ht="19.5" customHeight="1">
      <c r="A32" s="18"/>
      <c r="B32" s="62" t="s">
        <v>191</v>
      </c>
      <c r="C32" s="27" t="s">
        <v>1392</v>
      </c>
      <c r="D32" s="19" t="s">
        <v>1074</v>
      </c>
      <c r="E32" s="40" t="s">
        <v>1379</v>
      </c>
      <c r="F32" s="40" t="s">
        <v>835</v>
      </c>
      <c r="G32" s="40" t="s">
        <v>836</v>
      </c>
      <c r="H32" s="18" t="s">
        <v>1380</v>
      </c>
    </row>
    <row r="33" spans="1:8" s="147" customFormat="1" ht="19.5" customHeight="1">
      <c r="A33" s="76" t="s">
        <v>1385</v>
      </c>
      <c r="B33" s="77" t="s">
        <v>1386</v>
      </c>
      <c r="C33" s="78" t="s">
        <v>1387</v>
      </c>
      <c r="D33" s="79" t="s">
        <v>1365</v>
      </c>
      <c r="E33" s="80"/>
      <c r="F33" s="80"/>
      <c r="G33" s="80"/>
      <c r="H33" s="80"/>
    </row>
    <row r="34" spans="1:8" s="147" customFormat="1" ht="19.5" customHeight="1">
      <c r="A34" s="47" t="s">
        <v>1388</v>
      </c>
      <c r="B34" s="47" t="s">
        <v>1389</v>
      </c>
      <c r="C34" s="25" t="s">
        <v>1390</v>
      </c>
      <c r="D34" s="148" t="s">
        <v>1391</v>
      </c>
      <c r="E34" s="63">
        <f>SUM(E35:E35)</f>
        <v>53000</v>
      </c>
      <c r="F34" s="63">
        <f>SUM(F35:F35)</f>
        <v>48640</v>
      </c>
      <c r="G34" s="63">
        <f>SUM(G35:G35)</f>
        <v>52000</v>
      </c>
      <c r="H34" s="63">
        <f>IF(E34=0,,F34/E34*100)</f>
        <v>91.77358490566037</v>
      </c>
    </row>
    <row r="35" spans="1:8" s="147" customFormat="1" ht="19.5" customHeight="1">
      <c r="A35" s="32">
        <v>642</v>
      </c>
      <c r="B35" s="73" t="s">
        <v>192</v>
      </c>
      <c r="C35" s="32" t="s">
        <v>416</v>
      </c>
      <c r="D35" s="33" t="s">
        <v>1079</v>
      </c>
      <c r="E35" s="34">
        <v>53000</v>
      </c>
      <c r="F35" s="34">
        <v>48640</v>
      </c>
      <c r="G35" s="34">
        <v>52000</v>
      </c>
      <c r="H35" s="34">
        <f>IF(E35=0,,F35/E35*100)</f>
        <v>91.77358490566037</v>
      </c>
    </row>
    <row r="36" spans="1:8" s="147" customFormat="1" ht="19.5" customHeight="1">
      <c r="A36" s="24"/>
      <c r="B36" s="72"/>
      <c r="C36" s="23" t="s">
        <v>416</v>
      </c>
      <c r="D36" s="24" t="s">
        <v>1381</v>
      </c>
      <c r="E36" s="31">
        <f>SUM(E34)</f>
        <v>53000</v>
      </c>
      <c r="F36" s="31">
        <f>SUM(F34)</f>
        <v>48640</v>
      </c>
      <c r="G36" s="31">
        <f>SUM(G34)</f>
        <v>52000</v>
      </c>
      <c r="H36" s="31">
        <f>IF(E36=0,,F36/E36*100)</f>
        <v>91.77358490566037</v>
      </c>
    </row>
    <row r="37" spans="1:8" s="147" customFormat="1" ht="19.5" customHeight="1">
      <c r="A37" s="150"/>
      <c r="B37" s="151"/>
      <c r="C37" s="152"/>
      <c r="D37" s="153"/>
      <c r="E37" s="150"/>
      <c r="F37" s="150"/>
      <c r="G37" s="150"/>
      <c r="H37" s="150"/>
    </row>
    <row r="38" spans="1:8" s="147" customFormat="1" ht="19.5" customHeight="1">
      <c r="A38" s="333" t="s">
        <v>72</v>
      </c>
      <c r="B38" s="333"/>
      <c r="C38" s="333"/>
      <c r="D38" s="333"/>
      <c r="E38" s="333"/>
      <c r="F38" s="333"/>
      <c r="G38" s="333"/>
      <c r="H38" s="334"/>
    </row>
    <row r="39" spans="1:8" s="147" customFormat="1" ht="19.5" customHeight="1">
      <c r="A39" s="335" t="s">
        <v>1302</v>
      </c>
      <c r="B39" s="336"/>
      <c r="C39" s="336"/>
      <c r="D39" s="336"/>
      <c r="E39" s="336"/>
      <c r="F39" s="336"/>
      <c r="G39" s="336"/>
      <c r="H39" s="336"/>
    </row>
    <row r="40" spans="1:8" s="147" customFormat="1" ht="19.5" customHeight="1">
      <c r="A40" s="336"/>
      <c r="B40" s="336"/>
      <c r="C40" s="336"/>
      <c r="D40" s="336"/>
      <c r="E40" s="336"/>
      <c r="F40" s="336"/>
      <c r="G40" s="336"/>
      <c r="H40" s="336"/>
    </row>
    <row r="41" spans="1:8" s="147" customFormat="1" ht="19.5" customHeight="1">
      <c r="A41" s="150"/>
      <c r="B41" s="151"/>
      <c r="C41" s="152"/>
      <c r="D41" s="153"/>
      <c r="E41" s="150"/>
      <c r="F41" s="150"/>
      <c r="G41" s="150"/>
      <c r="H41" s="150"/>
    </row>
    <row r="42" spans="1:8" s="147" customFormat="1" ht="19.5" customHeight="1">
      <c r="A42" s="18"/>
      <c r="B42" s="134" t="s">
        <v>193</v>
      </c>
      <c r="C42" s="27" t="s">
        <v>1392</v>
      </c>
      <c r="D42" s="19" t="s">
        <v>194</v>
      </c>
      <c r="E42" s="40" t="s">
        <v>1379</v>
      </c>
      <c r="F42" s="40" t="s">
        <v>835</v>
      </c>
      <c r="G42" s="40" t="s">
        <v>836</v>
      </c>
      <c r="H42" s="18" t="s">
        <v>1380</v>
      </c>
    </row>
    <row r="43" spans="1:8" s="147" customFormat="1" ht="19.5" customHeight="1">
      <c r="A43" s="76" t="s">
        <v>1385</v>
      </c>
      <c r="B43" s="143" t="s">
        <v>1386</v>
      </c>
      <c r="C43" s="78" t="s">
        <v>1387</v>
      </c>
      <c r="D43" s="79" t="s">
        <v>1365</v>
      </c>
      <c r="E43" s="80"/>
      <c r="F43" s="80"/>
      <c r="G43" s="80"/>
      <c r="H43" s="80"/>
    </row>
    <row r="44" spans="1:8" s="147" customFormat="1" ht="19.5" customHeight="1">
      <c r="A44" s="47" t="s">
        <v>1388</v>
      </c>
      <c r="B44" s="47" t="s">
        <v>1389</v>
      </c>
      <c r="C44" s="25" t="s">
        <v>1390</v>
      </c>
      <c r="D44" s="148" t="s">
        <v>1391</v>
      </c>
      <c r="E44" s="26">
        <f>SUM(E45:E48)</f>
        <v>5000</v>
      </c>
      <c r="F44" s="26">
        <f>SUM(F45:F48)</f>
        <v>4433.4</v>
      </c>
      <c r="G44" s="26">
        <f>SUM(G45:G48)</f>
        <v>4432</v>
      </c>
      <c r="H44" s="26">
        <f aca="true" t="shared" si="2" ref="H44:H49">IF(E44=0,,F44/E44*100)</f>
        <v>88.66799999999999</v>
      </c>
    </row>
    <row r="45" spans="1:8" s="149" customFormat="1" ht="19.5" customHeight="1">
      <c r="A45" s="65">
        <v>630</v>
      </c>
      <c r="B45" s="64" t="s">
        <v>1073</v>
      </c>
      <c r="C45" s="65" t="s">
        <v>416</v>
      </c>
      <c r="D45" s="70" t="s">
        <v>22</v>
      </c>
      <c r="E45" s="66">
        <v>0</v>
      </c>
      <c r="F45" s="66">
        <v>963</v>
      </c>
      <c r="G45" s="66">
        <v>1000</v>
      </c>
      <c r="H45" s="136">
        <f t="shared" si="2"/>
        <v>0</v>
      </c>
    </row>
    <row r="46" spans="1:8" s="147" customFormat="1" ht="19.5" customHeight="1">
      <c r="A46" s="146">
        <v>716</v>
      </c>
      <c r="B46" s="73" t="s">
        <v>1428</v>
      </c>
      <c r="C46" s="32" t="s">
        <v>416</v>
      </c>
      <c r="D46" s="35" t="s">
        <v>1457</v>
      </c>
      <c r="E46" s="34">
        <v>0</v>
      </c>
      <c r="F46" s="34">
        <v>0</v>
      </c>
      <c r="G46" s="34">
        <v>0</v>
      </c>
      <c r="H46" s="67">
        <f t="shared" si="2"/>
        <v>0</v>
      </c>
    </row>
    <row r="47" spans="1:8" s="147" customFormat="1" ht="19.5" customHeight="1">
      <c r="A47" s="146">
        <v>717</v>
      </c>
      <c r="B47" s="73" t="s">
        <v>1429</v>
      </c>
      <c r="C47" s="65" t="s">
        <v>416</v>
      </c>
      <c r="D47" s="35" t="s">
        <v>1080</v>
      </c>
      <c r="E47" s="34">
        <v>0</v>
      </c>
      <c r="F47" s="67">
        <v>0</v>
      </c>
      <c r="G47" s="67">
        <v>0</v>
      </c>
      <c r="H47" s="34">
        <f t="shared" si="2"/>
        <v>0</v>
      </c>
    </row>
    <row r="48" spans="1:8" s="147" customFormat="1" ht="19.5" customHeight="1">
      <c r="A48" s="146">
        <v>717</v>
      </c>
      <c r="B48" s="73" t="s">
        <v>1430</v>
      </c>
      <c r="C48" s="65" t="s">
        <v>416</v>
      </c>
      <c r="D48" s="70" t="s">
        <v>637</v>
      </c>
      <c r="E48" s="66">
        <v>5000</v>
      </c>
      <c r="F48" s="66">
        <v>3470.4</v>
      </c>
      <c r="G48" s="66">
        <v>3432</v>
      </c>
      <c r="H48" s="66">
        <f t="shared" si="2"/>
        <v>69.408</v>
      </c>
    </row>
    <row r="49" spans="1:8" s="147" customFormat="1" ht="19.5" customHeight="1">
      <c r="A49" s="24"/>
      <c r="B49" s="72"/>
      <c r="C49" s="23" t="s">
        <v>416</v>
      </c>
      <c r="D49" s="24" t="s">
        <v>1381</v>
      </c>
      <c r="E49" s="31">
        <f>SUM(E44)</f>
        <v>5000</v>
      </c>
      <c r="F49" s="31">
        <f>SUM(F44)</f>
        <v>4433.4</v>
      </c>
      <c r="G49" s="31">
        <f>SUM(G44)</f>
        <v>4432</v>
      </c>
      <c r="H49" s="31">
        <f t="shared" si="2"/>
        <v>88.66799999999999</v>
      </c>
    </row>
    <row r="51" spans="1:8" ht="12.75">
      <c r="A51" s="333" t="s">
        <v>72</v>
      </c>
      <c r="B51" s="333"/>
      <c r="C51" s="333"/>
      <c r="D51" s="333"/>
      <c r="E51" s="333"/>
      <c r="F51" s="333"/>
      <c r="G51" s="333"/>
      <c r="H51" s="334"/>
    </row>
    <row r="52" spans="1:8" ht="19.5" customHeight="1">
      <c r="A52" s="335" t="s">
        <v>1303</v>
      </c>
      <c r="B52" s="336"/>
      <c r="C52" s="336"/>
      <c r="D52" s="336"/>
      <c r="E52" s="336"/>
      <c r="F52" s="336"/>
      <c r="G52" s="336"/>
      <c r="H52" s="336"/>
    </row>
    <row r="53" spans="1:8" ht="19.5" customHeight="1">
      <c r="A53" s="336"/>
      <c r="B53" s="336"/>
      <c r="C53" s="336"/>
      <c r="D53" s="336"/>
      <c r="E53" s="336"/>
      <c r="F53" s="336"/>
      <c r="G53" s="336"/>
      <c r="H53" s="336"/>
    </row>
    <row r="56" spans="1:8" ht="19.5" customHeight="1">
      <c r="A56" s="383" t="s">
        <v>204</v>
      </c>
      <c r="B56" s="383"/>
      <c r="C56" s="383"/>
      <c r="D56" s="383"/>
      <c r="E56" s="384">
        <v>2011</v>
      </c>
      <c r="F56" s="384"/>
      <c r="G56" s="384"/>
      <c r="H56" s="385"/>
    </row>
    <row r="57" spans="1:8" ht="19.5" customHeight="1">
      <c r="A57" s="86" t="s">
        <v>1385</v>
      </c>
      <c r="B57" s="37" t="s">
        <v>1386</v>
      </c>
      <c r="C57" s="14" t="s">
        <v>1387</v>
      </c>
      <c r="D57" s="15" t="s">
        <v>1365</v>
      </c>
      <c r="E57" s="86" t="s">
        <v>98</v>
      </c>
      <c r="F57" s="86" t="s">
        <v>99</v>
      </c>
      <c r="G57" s="86" t="s">
        <v>1384</v>
      </c>
      <c r="H57" s="86" t="s">
        <v>1381</v>
      </c>
    </row>
    <row r="58" spans="1:8" ht="19.5" customHeight="1">
      <c r="A58" s="106" t="s">
        <v>102</v>
      </c>
      <c r="B58" s="363" t="s">
        <v>183</v>
      </c>
      <c r="C58" s="366" t="s">
        <v>1392</v>
      </c>
      <c r="D58" s="369" t="s">
        <v>184</v>
      </c>
      <c r="E58" s="107">
        <f>SUM(E15:E25)</f>
        <v>0</v>
      </c>
      <c r="F58" s="107"/>
      <c r="G58" s="107"/>
      <c r="H58" s="107">
        <f>SUM(E58:G58)</f>
        <v>0</v>
      </c>
    </row>
    <row r="59" spans="1:8" ht="19.5" customHeight="1">
      <c r="A59" s="106" t="s">
        <v>104</v>
      </c>
      <c r="B59" s="364"/>
      <c r="C59" s="367"/>
      <c r="D59" s="370"/>
      <c r="E59" s="110">
        <f>SUM(F15:F25)</f>
        <v>0</v>
      </c>
      <c r="F59" s="110"/>
      <c r="G59" s="110"/>
      <c r="H59" s="107">
        <f>SUM(E59:G59)</f>
        <v>0</v>
      </c>
    </row>
    <row r="60" spans="1:8" ht="19.5" customHeight="1">
      <c r="A60" s="106" t="s">
        <v>105</v>
      </c>
      <c r="B60" s="365"/>
      <c r="C60" s="368"/>
      <c r="D60" s="371"/>
      <c r="E60" s="110">
        <f>IF(E58=0,,E59/E58*100)</f>
        <v>0</v>
      </c>
      <c r="F60" s="110">
        <f>IF(F58=0,,F59/F58*100)</f>
        <v>0</v>
      </c>
      <c r="G60" s="110">
        <f>IF(G58=0,,G59/G58*100)</f>
        <v>0</v>
      </c>
      <c r="H60" s="110">
        <f>IF(H58=0,,H59/H58*100)</f>
        <v>0</v>
      </c>
    </row>
    <row r="61" spans="1:8" ht="19.5" customHeight="1">
      <c r="A61" s="106" t="s">
        <v>102</v>
      </c>
      <c r="B61" s="363" t="s">
        <v>191</v>
      </c>
      <c r="C61" s="366" t="s">
        <v>1392</v>
      </c>
      <c r="D61" s="369" t="s">
        <v>1074</v>
      </c>
      <c r="E61" s="110">
        <f>SUM(E35:E35)</f>
        <v>53000</v>
      </c>
      <c r="F61" s="110"/>
      <c r="G61" s="110"/>
      <c r="H61" s="110">
        <f>SUM(E61:G61)</f>
        <v>53000</v>
      </c>
    </row>
    <row r="62" spans="1:8" ht="19.5" customHeight="1">
      <c r="A62" s="106" t="s">
        <v>104</v>
      </c>
      <c r="B62" s="364"/>
      <c r="C62" s="367"/>
      <c r="D62" s="370"/>
      <c r="E62" s="110">
        <f>SUM(F35:F35)</f>
        <v>48640</v>
      </c>
      <c r="F62" s="110"/>
      <c r="G62" s="110"/>
      <c r="H62" s="110">
        <f>SUM(E62:G62)</f>
        <v>48640</v>
      </c>
    </row>
    <row r="63" spans="1:8" ht="19.5" customHeight="1">
      <c r="A63" s="106" t="s">
        <v>105</v>
      </c>
      <c r="B63" s="365"/>
      <c r="C63" s="368"/>
      <c r="D63" s="371"/>
      <c r="E63" s="110">
        <f>IF(E61=0,,E62/E61*100)</f>
        <v>91.77358490566037</v>
      </c>
      <c r="F63" s="110">
        <f>IF(F61=0,,F62/F61*100)</f>
        <v>0</v>
      </c>
      <c r="G63" s="110">
        <f>IF(G61=0,,G62/G61*100)</f>
        <v>0</v>
      </c>
      <c r="H63" s="110">
        <f>IF(H61=0,,H62/H61*100)</f>
        <v>91.77358490566037</v>
      </c>
    </row>
    <row r="64" spans="1:8" ht="19.5" customHeight="1">
      <c r="A64" s="106" t="s">
        <v>102</v>
      </c>
      <c r="B64" s="363" t="s">
        <v>193</v>
      </c>
      <c r="C64" s="366" t="s">
        <v>1392</v>
      </c>
      <c r="D64" s="369" t="s">
        <v>194</v>
      </c>
      <c r="E64" s="110">
        <f>SUM(E45)</f>
        <v>0</v>
      </c>
      <c r="F64" s="110">
        <f>SUM(E46:E48)</f>
        <v>5000</v>
      </c>
      <c r="G64" s="110"/>
      <c r="H64" s="110">
        <f>SUM(E64:G64)</f>
        <v>5000</v>
      </c>
    </row>
    <row r="65" spans="1:8" ht="19.5" customHeight="1">
      <c r="A65" s="106" t="s">
        <v>104</v>
      </c>
      <c r="B65" s="364"/>
      <c r="C65" s="367"/>
      <c r="D65" s="370"/>
      <c r="E65" s="110">
        <f>SUM(F45)</f>
        <v>963</v>
      </c>
      <c r="F65" s="110">
        <f>SUM(F46:F48)</f>
        <v>3470.4</v>
      </c>
      <c r="G65" s="110"/>
      <c r="H65" s="110">
        <f>SUM(E65:G65)</f>
        <v>4433.4</v>
      </c>
    </row>
    <row r="66" spans="1:8" ht="19.5" customHeight="1">
      <c r="A66" s="106" t="s">
        <v>105</v>
      </c>
      <c r="B66" s="365"/>
      <c r="C66" s="368"/>
      <c r="D66" s="371"/>
      <c r="E66" s="110">
        <f>IF(E64=0,,E65/E64*100)</f>
        <v>0</v>
      </c>
      <c r="F66" s="110">
        <f>IF(F65=0,,F65/F64*100)</f>
        <v>69.408</v>
      </c>
      <c r="G66" s="110">
        <f>IF(G65=0,,G65/G64*100)</f>
        <v>0</v>
      </c>
      <c r="H66" s="110">
        <f>IF(H65=0,,H65/H64*100)</f>
        <v>88.66799999999999</v>
      </c>
    </row>
    <row r="67" spans="1:8" ht="19.5" customHeight="1">
      <c r="A67" s="111" t="s">
        <v>102</v>
      </c>
      <c r="B67" s="112"/>
      <c r="C67" s="111"/>
      <c r="D67" s="48" t="s">
        <v>837</v>
      </c>
      <c r="E67" s="113">
        <f aca="true" t="shared" si="3" ref="E67:G68">SUM(E58,E61,E64)</f>
        <v>53000</v>
      </c>
      <c r="F67" s="113">
        <f t="shared" si="3"/>
        <v>5000</v>
      </c>
      <c r="G67" s="113">
        <f t="shared" si="3"/>
        <v>0</v>
      </c>
      <c r="H67" s="113">
        <f>SUM(E67:G67)</f>
        <v>58000</v>
      </c>
    </row>
    <row r="68" spans="1:8" ht="19.5" customHeight="1">
      <c r="A68" s="111" t="s">
        <v>104</v>
      </c>
      <c r="B68" s="112"/>
      <c r="C68" s="111"/>
      <c r="D68" s="48" t="s">
        <v>838</v>
      </c>
      <c r="E68" s="113">
        <f t="shared" si="3"/>
        <v>49603</v>
      </c>
      <c r="F68" s="113">
        <f t="shared" si="3"/>
        <v>3470.4</v>
      </c>
      <c r="G68" s="113">
        <f t="shared" si="3"/>
        <v>0</v>
      </c>
      <c r="H68" s="113">
        <f>SUM(E68:G68)</f>
        <v>53073.4</v>
      </c>
    </row>
    <row r="69" spans="1:8" ht="19.5" customHeight="1">
      <c r="A69" s="111" t="s">
        <v>105</v>
      </c>
      <c r="B69" s="112"/>
      <c r="C69" s="111"/>
      <c r="D69" s="48" t="s">
        <v>106</v>
      </c>
      <c r="E69" s="113">
        <f>IF(E67=0,,E68/E67*100)</f>
        <v>93.59056603773584</v>
      </c>
      <c r="F69" s="113">
        <f>IF(F67=0,,F68/F67*100)</f>
        <v>69.408</v>
      </c>
      <c r="G69" s="113">
        <f>IF(G67=0,,G68/G67*100)</f>
        <v>0</v>
      </c>
      <c r="H69" s="113">
        <f>IF(H68=0,,H68/H67*100)</f>
        <v>91.50586206896551</v>
      </c>
    </row>
    <row r="70" spans="1:8" ht="12.75">
      <c r="A70" s="115"/>
      <c r="B70" s="52"/>
      <c r="C70" s="51"/>
      <c r="D70" s="115"/>
      <c r="E70" s="115"/>
      <c r="F70" s="115"/>
      <c r="G70" s="116"/>
      <c r="H70" s="81"/>
    </row>
    <row r="71" spans="1:8" ht="12.75">
      <c r="A71" s="115" t="s">
        <v>102</v>
      </c>
      <c r="B71" s="52" t="s">
        <v>837</v>
      </c>
      <c r="C71" s="51"/>
      <c r="D71" s="115"/>
      <c r="E71" s="115"/>
      <c r="F71" s="115"/>
      <c r="G71" s="116"/>
      <c r="H71" s="81"/>
    </row>
    <row r="72" spans="1:8" ht="12.75">
      <c r="A72" s="115" t="s">
        <v>104</v>
      </c>
      <c r="B72" s="52" t="s">
        <v>838</v>
      </c>
      <c r="C72" s="51"/>
      <c r="D72" s="115"/>
      <c r="E72" s="115"/>
      <c r="F72" s="115"/>
      <c r="G72" s="116"/>
      <c r="H72" s="81"/>
    </row>
    <row r="73" spans="1:8" ht="12.75">
      <c r="A73" s="115" t="s">
        <v>105</v>
      </c>
      <c r="B73" s="52" t="s">
        <v>106</v>
      </c>
      <c r="C73" s="51"/>
      <c r="D73" s="115"/>
      <c r="E73" s="115"/>
      <c r="F73" s="115"/>
      <c r="G73" s="116"/>
      <c r="H73" s="81"/>
    </row>
    <row r="74" spans="1:8" ht="12.75">
      <c r="A74" s="115"/>
      <c r="B74" s="52"/>
      <c r="C74" s="51"/>
      <c r="D74" s="115"/>
      <c r="E74" s="115"/>
      <c r="F74" s="115"/>
      <c r="G74" s="116"/>
      <c r="H74" s="81"/>
    </row>
    <row r="75" spans="1:8" ht="12.75">
      <c r="A75" s="333" t="s">
        <v>1376</v>
      </c>
      <c r="B75" s="333"/>
      <c r="C75" s="333"/>
      <c r="D75" s="333"/>
      <c r="E75" s="333"/>
      <c r="F75" s="333"/>
      <c r="G75" s="333"/>
      <c r="H75" s="81"/>
    </row>
    <row r="76" spans="1:8" ht="12.75">
      <c r="A76" s="335" t="s">
        <v>1304</v>
      </c>
      <c r="B76" s="336"/>
      <c r="C76" s="336"/>
      <c r="D76" s="336"/>
      <c r="E76" s="336"/>
      <c r="F76" s="336"/>
      <c r="G76" s="336"/>
      <c r="H76" s="382"/>
    </row>
    <row r="77" spans="1:8" ht="12.75">
      <c r="A77" s="336"/>
      <c r="B77" s="336"/>
      <c r="C77" s="336"/>
      <c r="D77" s="336"/>
      <c r="E77" s="336"/>
      <c r="F77" s="336"/>
      <c r="G77" s="336"/>
      <c r="H77" s="382"/>
    </row>
    <row r="78" spans="1:8" ht="12.75">
      <c r="A78" s="336"/>
      <c r="B78" s="336"/>
      <c r="C78" s="336"/>
      <c r="D78" s="336"/>
      <c r="E78" s="336"/>
      <c r="F78" s="336"/>
      <c r="G78" s="336"/>
      <c r="H78" s="382"/>
    </row>
    <row r="80" spans="1:5" ht="12.75">
      <c r="A80" s="392" t="s">
        <v>1392</v>
      </c>
      <c r="B80" s="392"/>
      <c r="C80" s="392" t="s">
        <v>184</v>
      </c>
      <c r="D80" s="392"/>
      <c r="E80" s="392"/>
    </row>
    <row r="81" spans="1:5" ht="12.75">
      <c r="A81" s="55" t="s">
        <v>107</v>
      </c>
      <c r="B81" s="55"/>
      <c r="C81" s="392" t="s">
        <v>195</v>
      </c>
      <c r="D81" s="392"/>
      <c r="E81" s="392"/>
    </row>
    <row r="82" spans="1:5" ht="12.75">
      <c r="A82" s="392" t="s">
        <v>108</v>
      </c>
      <c r="B82" s="392"/>
      <c r="C82" s="392" t="s">
        <v>965</v>
      </c>
      <c r="D82" s="392"/>
      <c r="E82" s="392"/>
    </row>
    <row r="83" spans="1:5" ht="12.75">
      <c r="A83" s="55" t="s">
        <v>109</v>
      </c>
      <c r="B83" s="55" t="s">
        <v>110</v>
      </c>
      <c r="C83" s="392" t="s">
        <v>196</v>
      </c>
      <c r="D83" s="392"/>
      <c r="E83" s="392"/>
    </row>
    <row r="84" spans="1:8" ht="12.75">
      <c r="A84" s="393" t="s">
        <v>111</v>
      </c>
      <c r="B84" s="393"/>
      <c r="C84" s="393"/>
      <c r="D84" s="378" t="s">
        <v>839</v>
      </c>
      <c r="E84" s="378"/>
      <c r="F84" s="378"/>
      <c r="G84" s="378"/>
      <c r="H84" s="378"/>
    </row>
    <row r="85" spans="1:8" ht="12.75">
      <c r="A85" s="392" t="s">
        <v>112</v>
      </c>
      <c r="B85" s="392"/>
      <c r="C85" s="392"/>
      <c r="D85" s="376">
        <v>5</v>
      </c>
      <c r="E85" s="379"/>
      <c r="F85" s="379"/>
      <c r="G85" s="379"/>
      <c r="H85" s="379"/>
    </row>
    <row r="86" spans="1:8" ht="12.75">
      <c r="A86" s="392" t="s">
        <v>113</v>
      </c>
      <c r="B86" s="392"/>
      <c r="C86" s="392"/>
      <c r="D86" s="376">
        <v>5</v>
      </c>
      <c r="E86" s="379"/>
      <c r="F86" s="379"/>
      <c r="G86" s="379"/>
      <c r="H86" s="379"/>
    </row>
    <row r="87" spans="1:8" ht="12.75">
      <c r="A87" s="392" t="s">
        <v>1380</v>
      </c>
      <c r="B87" s="392"/>
      <c r="C87" s="392"/>
      <c r="D87" s="377">
        <f>IF(D85=0,,D86/D85*100)</f>
        <v>100</v>
      </c>
      <c r="E87" s="381"/>
      <c r="F87" s="381"/>
      <c r="G87" s="381"/>
      <c r="H87" s="381"/>
    </row>
    <row r="88" spans="1:5" ht="12.75">
      <c r="A88" s="56"/>
      <c r="B88" s="56"/>
      <c r="C88" s="56"/>
      <c r="D88" s="56"/>
      <c r="E88" s="56"/>
    </row>
    <row r="89" spans="1:5" ht="12.75">
      <c r="A89" s="55" t="s">
        <v>109</v>
      </c>
      <c r="B89" s="55" t="s">
        <v>110</v>
      </c>
      <c r="C89" s="392" t="s">
        <v>157</v>
      </c>
      <c r="D89" s="392"/>
      <c r="E89" s="392"/>
    </row>
    <row r="90" spans="1:8" ht="12.75">
      <c r="A90" s="392" t="s">
        <v>117</v>
      </c>
      <c r="B90" s="392"/>
      <c r="C90" s="392"/>
      <c r="D90" s="376">
        <v>25</v>
      </c>
      <c r="E90" s="379"/>
      <c r="F90" s="379"/>
      <c r="G90" s="379"/>
      <c r="H90" s="379"/>
    </row>
    <row r="91" spans="1:8" ht="12.75">
      <c r="A91" s="392" t="s">
        <v>113</v>
      </c>
      <c r="B91" s="392"/>
      <c r="C91" s="392"/>
      <c r="D91" s="376">
        <v>30</v>
      </c>
      <c r="E91" s="379"/>
      <c r="F91" s="379"/>
      <c r="G91" s="379"/>
      <c r="H91" s="379"/>
    </row>
    <row r="92" spans="1:8" ht="12.75">
      <c r="A92" s="392" t="s">
        <v>1380</v>
      </c>
      <c r="B92" s="392"/>
      <c r="C92" s="392"/>
      <c r="D92" s="377">
        <f>IF(D90=0,,D91/D90*100)</f>
        <v>120</v>
      </c>
      <c r="E92" s="381"/>
      <c r="F92" s="381"/>
      <c r="G92" s="381"/>
      <c r="H92" s="381"/>
    </row>
    <row r="93" spans="1:8" ht="12.75">
      <c r="A93" s="392"/>
      <c r="B93" s="392"/>
      <c r="C93" s="392"/>
      <c r="D93" s="376"/>
      <c r="E93" s="379"/>
      <c r="F93" s="379"/>
      <c r="G93" s="379"/>
      <c r="H93" s="379"/>
    </row>
    <row r="94" spans="1:5" ht="12.75">
      <c r="A94" s="55" t="s">
        <v>109</v>
      </c>
      <c r="B94" s="55" t="s">
        <v>110</v>
      </c>
      <c r="C94" s="392" t="s">
        <v>197</v>
      </c>
      <c r="D94" s="392"/>
      <c r="E94" s="392"/>
    </row>
    <row r="95" spans="1:8" ht="12.75">
      <c r="A95" s="392" t="s">
        <v>117</v>
      </c>
      <c r="B95" s="392"/>
      <c r="C95" s="392"/>
      <c r="D95" s="376">
        <v>0</v>
      </c>
      <c r="E95" s="379"/>
      <c r="F95" s="379"/>
      <c r="G95" s="379"/>
      <c r="H95" s="379"/>
    </row>
    <row r="96" spans="1:8" ht="12.75">
      <c r="A96" s="392" t="s">
        <v>113</v>
      </c>
      <c r="B96" s="392"/>
      <c r="C96" s="392"/>
      <c r="D96" s="376">
        <v>0</v>
      </c>
      <c r="E96" s="379"/>
      <c r="F96" s="379"/>
      <c r="G96" s="379"/>
      <c r="H96" s="379"/>
    </row>
    <row r="97" spans="1:8" ht="12.75">
      <c r="A97" s="392" t="s">
        <v>1380</v>
      </c>
      <c r="B97" s="392"/>
      <c r="C97" s="392"/>
      <c r="D97" s="377">
        <f>IF(D95=0,,D96/D95*100)</f>
        <v>0</v>
      </c>
      <c r="E97" s="381"/>
      <c r="F97" s="381"/>
      <c r="G97" s="381"/>
      <c r="H97" s="381"/>
    </row>
    <row r="98" spans="1:8" ht="12.75">
      <c r="A98" s="392"/>
      <c r="B98" s="392"/>
      <c r="C98" s="392"/>
      <c r="D98" s="376"/>
      <c r="E98" s="379"/>
      <c r="F98" s="379"/>
      <c r="G98" s="379"/>
      <c r="H98" s="379"/>
    </row>
    <row r="100" spans="1:8" ht="12.75">
      <c r="A100" s="333" t="s">
        <v>1376</v>
      </c>
      <c r="B100" s="333"/>
      <c r="C100" s="333"/>
      <c r="D100" s="333"/>
      <c r="E100" s="333"/>
      <c r="F100" s="333"/>
      <c r="G100" s="333"/>
      <c r="H100" s="81"/>
    </row>
    <row r="101" spans="1:8" ht="12.75">
      <c r="A101" s="335" t="s">
        <v>1305</v>
      </c>
      <c r="B101" s="336"/>
      <c r="C101" s="336"/>
      <c r="D101" s="336"/>
      <c r="E101" s="336"/>
      <c r="F101" s="336"/>
      <c r="G101" s="336"/>
      <c r="H101" s="382"/>
    </row>
    <row r="102" spans="1:8" ht="12.75">
      <c r="A102" s="336"/>
      <c r="B102" s="336"/>
      <c r="C102" s="336"/>
      <c r="D102" s="336"/>
      <c r="E102" s="336"/>
      <c r="F102" s="336"/>
      <c r="G102" s="336"/>
      <c r="H102" s="382"/>
    </row>
    <row r="103" spans="1:8" ht="12.75">
      <c r="A103" s="336"/>
      <c r="B103" s="336"/>
      <c r="C103" s="336"/>
      <c r="D103" s="336"/>
      <c r="E103" s="336"/>
      <c r="F103" s="336"/>
      <c r="G103" s="336"/>
      <c r="H103" s="382"/>
    </row>
    <row r="105" spans="1:5" ht="12.75">
      <c r="A105" s="392" t="s">
        <v>1392</v>
      </c>
      <c r="B105" s="392"/>
      <c r="C105" s="392" t="s">
        <v>1074</v>
      </c>
      <c r="D105" s="392"/>
      <c r="E105" s="392"/>
    </row>
    <row r="106" spans="1:5" ht="12.75">
      <c r="A106" s="55" t="s">
        <v>107</v>
      </c>
      <c r="B106" s="55"/>
      <c r="C106" s="392" t="s">
        <v>198</v>
      </c>
      <c r="D106" s="392"/>
      <c r="E106" s="392"/>
    </row>
    <row r="107" spans="1:5" ht="12.75">
      <c r="A107" s="392" t="s">
        <v>108</v>
      </c>
      <c r="B107" s="392"/>
      <c r="C107" s="392" t="s">
        <v>965</v>
      </c>
      <c r="D107" s="392"/>
      <c r="E107" s="392"/>
    </row>
    <row r="108" spans="1:5" ht="12.75">
      <c r="A108" s="55" t="s">
        <v>109</v>
      </c>
      <c r="B108" s="55" t="s">
        <v>110</v>
      </c>
      <c r="C108" s="392" t="s">
        <v>199</v>
      </c>
      <c r="D108" s="392"/>
      <c r="E108" s="392"/>
    </row>
    <row r="109" spans="1:8" ht="12.75">
      <c r="A109" s="393" t="s">
        <v>111</v>
      </c>
      <c r="B109" s="393"/>
      <c r="C109" s="393"/>
      <c r="D109" s="378" t="s">
        <v>839</v>
      </c>
      <c r="E109" s="378"/>
      <c r="F109" s="378"/>
      <c r="G109" s="378"/>
      <c r="H109" s="378"/>
    </row>
    <row r="110" spans="1:8" ht="12.75">
      <c r="A110" s="392" t="s">
        <v>112</v>
      </c>
      <c r="B110" s="392"/>
      <c r="C110" s="392"/>
      <c r="D110" s="376">
        <v>150</v>
      </c>
      <c r="E110" s="379"/>
      <c r="F110" s="379"/>
      <c r="G110" s="379"/>
      <c r="H110" s="379"/>
    </row>
    <row r="111" spans="1:8" ht="12.75">
      <c r="A111" s="392" t="s">
        <v>113</v>
      </c>
      <c r="B111" s="392"/>
      <c r="C111" s="392"/>
      <c r="D111" s="376">
        <v>145</v>
      </c>
      <c r="E111" s="379"/>
      <c r="F111" s="379"/>
      <c r="G111" s="379"/>
      <c r="H111" s="379"/>
    </row>
    <row r="112" spans="1:8" ht="12.75">
      <c r="A112" s="392" t="s">
        <v>1380</v>
      </c>
      <c r="B112" s="392"/>
      <c r="C112" s="392"/>
      <c r="D112" s="377">
        <f>IF(D110=0,,D111/D110*100)</f>
        <v>96.66666666666667</v>
      </c>
      <c r="E112" s="381"/>
      <c r="F112" s="381"/>
      <c r="G112" s="381"/>
      <c r="H112" s="381"/>
    </row>
    <row r="113" spans="1:5" ht="12.75">
      <c r="A113" s="56"/>
      <c r="B113" s="56"/>
      <c r="C113" s="56"/>
      <c r="D113" s="56"/>
      <c r="E113" s="56"/>
    </row>
    <row r="114" spans="1:5" ht="12.75">
      <c r="A114" s="55" t="s">
        <v>109</v>
      </c>
      <c r="B114" s="55" t="s">
        <v>110</v>
      </c>
      <c r="C114" s="392" t="s">
        <v>200</v>
      </c>
      <c r="D114" s="392"/>
      <c r="E114" s="392"/>
    </row>
    <row r="115" spans="1:8" ht="12.75">
      <c r="A115" s="392" t="s">
        <v>117</v>
      </c>
      <c r="B115" s="392"/>
      <c r="C115" s="392"/>
      <c r="D115" s="376">
        <v>170</v>
      </c>
      <c r="E115" s="379"/>
      <c r="F115" s="379"/>
      <c r="G115" s="379"/>
      <c r="H115" s="379"/>
    </row>
    <row r="116" spans="1:8" ht="12.75">
      <c r="A116" s="392" t="s">
        <v>113</v>
      </c>
      <c r="B116" s="392"/>
      <c r="C116" s="392"/>
      <c r="D116" s="376">
        <v>250</v>
      </c>
      <c r="E116" s="379"/>
      <c r="F116" s="379"/>
      <c r="G116" s="379"/>
      <c r="H116" s="379"/>
    </row>
    <row r="117" spans="1:8" ht="12.75">
      <c r="A117" s="392" t="s">
        <v>1380</v>
      </c>
      <c r="B117" s="392"/>
      <c r="C117" s="392"/>
      <c r="D117" s="377">
        <f>IF(D115=0,,D116/D115*100)</f>
        <v>147.05882352941177</v>
      </c>
      <c r="E117" s="381"/>
      <c r="F117" s="381"/>
      <c r="G117" s="381"/>
      <c r="H117" s="381"/>
    </row>
    <row r="118" spans="1:8" ht="12.75">
      <c r="A118" s="392"/>
      <c r="B118" s="392"/>
      <c r="C118" s="392"/>
      <c r="D118" s="376"/>
      <c r="E118" s="379"/>
      <c r="F118" s="379"/>
      <c r="G118" s="379"/>
      <c r="H118" s="379"/>
    </row>
    <row r="119" spans="1:5" ht="12.75">
      <c r="A119" s="55" t="s">
        <v>109</v>
      </c>
      <c r="B119" s="55" t="s">
        <v>110</v>
      </c>
      <c r="C119" s="392" t="s">
        <v>201</v>
      </c>
      <c r="D119" s="392"/>
      <c r="E119" s="392"/>
    </row>
    <row r="120" spans="1:8" ht="12.75">
      <c r="A120" s="392" t="s">
        <v>117</v>
      </c>
      <c r="B120" s="392"/>
      <c r="C120" s="392"/>
      <c r="D120" s="376">
        <v>30</v>
      </c>
      <c r="E120" s="379"/>
      <c r="F120" s="379"/>
      <c r="G120" s="379"/>
      <c r="H120" s="379"/>
    </row>
    <row r="121" spans="1:8" ht="12.75">
      <c r="A121" s="392" t="s">
        <v>113</v>
      </c>
      <c r="B121" s="392"/>
      <c r="C121" s="392"/>
      <c r="D121" s="376">
        <v>37</v>
      </c>
      <c r="E121" s="379"/>
      <c r="F121" s="379"/>
      <c r="G121" s="379"/>
      <c r="H121" s="379"/>
    </row>
    <row r="122" spans="1:8" ht="12.75">
      <c r="A122" s="392" t="s">
        <v>1380</v>
      </c>
      <c r="B122" s="392"/>
      <c r="C122" s="392"/>
      <c r="D122" s="377">
        <f>IF(D120=0,,D121/D120*100)</f>
        <v>123.33333333333334</v>
      </c>
      <c r="E122" s="381"/>
      <c r="F122" s="381"/>
      <c r="G122" s="381"/>
      <c r="H122" s="381"/>
    </row>
    <row r="123" spans="1:8" ht="12.75">
      <c r="A123" s="392"/>
      <c r="B123" s="392"/>
      <c r="C123" s="392"/>
      <c r="D123" s="376"/>
      <c r="E123" s="379"/>
      <c r="F123" s="379"/>
      <c r="G123" s="379"/>
      <c r="H123" s="379"/>
    </row>
    <row r="125" spans="1:8" ht="12.75">
      <c r="A125" s="333" t="s">
        <v>1376</v>
      </c>
      <c r="B125" s="333"/>
      <c r="C125" s="333"/>
      <c r="D125" s="333"/>
      <c r="E125" s="333"/>
      <c r="F125" s="333"/>
      <c r="G125" s="333"/>
      <c r="H125" s="81"/>
    </row>
    <row r="126" spans="1:8" ht="12.75">
      <c r="A126" s="335" t="s">
        <v>1306</v>
      </c>
      <c r="B126" s="336"/>
      <c r="C126" s="336"/>
      <c r="D126" s="336"/>
      <c r="E126" s="336"/>
      <c r="F126" s="336"/>
      <c r="G126" s="336"/>
      <c r="H126" s="382"/>
    </row>
    <row r="127" spans="1:8" ht="12.75">
      <c r="A127" s="336"/>
      <c r="B127" s="336"/>
      <c r="C127" s="336"/>
      <c r="D127" s="336"/>
      <c r="E127" s="336"/>
      <c r="F127" s="336"/>
      <c r="G127" s="336"/>
      <c r="H127" s="382"/>
    </row>
    <row r="128" spans="1:8" ht="12.75">
      <c r="A128" s="336"/>
      <c r="B128" s="336"/>
      <c r="C128" s="336"/>
      <c r="D128" s="336"/>
      <c r="E128" s="336"/>
      <c r="F128" s="336"/>
      <c r="G128" s="336"/>
      <c r="H128" s="382"/>
    </row>
    <row r="129" spans="1:5" ht="12.75">
      <c r="A129" s="392" t="s">
        <v>1392</v>
      </c>
      <c r="B129" s="392"/>
      <c r="C129" s="392" t="s">
        <v>194</v>
      </c>
      <c r="D129" s="392"/>
      <c r="E129" s="392"/>
    </row>
    <row r="130" spans="1:5" ht="12.75">
      <c r="A130" s="55" t="s">
        <v>107</v>
      </c>
      <c r="B130" s="55"/>
      <c r="C130" s="392" t="s">
        <v>202</v>
      </c>
      <c r="D130" s="392"/>
      <c r="E130" s="392"/>
    </row>
    <row r="131" spans="1:5" ht="12.75">
      <c r="A131" s="392" t="s">
        <v>108</v>
      </c>
      <c r="B131" s="392"/>
      <c r="C131" s="392" t="s">
        <v>965</v>
      </c>
      <c r="D131" s="392"/>
      <c r="E131" s="392"/>
    </row>
    <row r="132" spans="1:5" ht="12.75">
      <c r="A132" s="55" t="s">
        <v>109</v>
      </c>
      <c r="B132" s="57" t="s">
        <v>110</v>
      </c>
      <c r="C132" s="392" t="s">
        <v>203</v>
      </c>
      <c r="D132" s="392"/>
      <c r="E132" s="392"/>
    </row>
    <row r="133" spans="1:8" ht="12.75">
      <c r="A133" s="393" t="s">
        <v>111</v>
      </c>
      <c r="B133" s="393"/>
      <c r="C133" s="393"/>
      <c r="D133" s="378" t="s">
        <v>839</v>
      </c>
      <c r="E133" s="378"/>
      <c r="F133" s="378"/>
      <c r="G133" s="378"/>
      <c r="H133" s="378"/>
    </row>
    <row r="134" spans="1:8" ht="12.75">
      <c r="A134" s="392" t="s">
        <v>112</v>
      </c>
      <c r="B134" s="392"/>
      <c r="C134" s="392"/>
      <c r="D134" s="376">
        <v>960</v>
      </c>
      <c r="E134" s="379"/>
      <c r="F134" s="379"/>
      <c r="G134" s="379"/>
      <c r="H134" s="379"/>
    </row>
    <row r="135" spans="1:8" ht="12.75">
      <c r="A135" s="392" t="s">
        <v>113</v>
      </c>
      <c r="B135" s="392"/>
      <c r="C135" s="392"/>
      <c r="D135" s="376">
        <v>1200</v>
      </c>
      <c r="E135" s="379"/>
      <c r="F135" s="379"/>
      <c r="G135" s="379"/>
      <c r="H135" s="379"/>
    </row>
    <row r="136" spans="1:8" ht="12.75">
      <c r="A136" s="392" t="s">
        <v>1380</v>
      </c>
      <c r="B136" s="392"/>
      <c r="C136" s="392"/>
      <c r="D136" s="377">
        <f>IF(D134=0,,D135/D134*100)</f>
        <v>125</v>
      </c>
      <c r="E136" s="381"/>
      <c r="F136" s="381"/>
      <c r="G136" s="381"/>
      <c r="H136" s="381"/>
    </row>
    <row r="137" spans="1:5" ht="12.75">
      <c r="A137" s="56"/>
      <c r="B137" s="56"/>
      <c r="C137" s="56"/>
      <c r="D137" s="56"/>
      <c r="E137" s="56"/>
    </row>
    <row r="138" spans="1:5" ht="12.75">
      <c r="A138" s="55" t="s">
        <v>109</v>
      </c>
      <c r="B138" s="57" t="s">
        <v>110</v>
      </c>
      <c r="C138" s="392" t="s">
        <v>201</v>
      </c>
      <c r="D138" s="392"/>
      <c r="E138" s="392"/>
    </row>
    <row r="139" spans="1:8" ht="12.75">
      <c r="A139" s="392" t="s">
        <v>117</v>
      </c>
      <c r="B139" s="392"/>
      <c r="C139" s="392"/>
      <c r="D139" s="376">
        <v>20</v>
      </c>
      <c r="E139" s="379"/>
      <c r="F139" s="379"/>
      <c r="G139" s="379"/>
      <c r="H139" s="379"/>
    </row>
    <row r="140" spans="1:8" ht="12.75">
      <c r="A140" s="392" t="s">
        <v>113</v>
      </c>
      <c r="B140" s="392"/>
      <c r="C140" s="392"/>
      <c r="D140" s="376">
        <v>18</v>
      </c>
      <c r="E140" s="379"/>
      <c r="F140" s="379"/>
      <c r="G140" s="379"/>
      <c r="H140" s="379"/>
    </row>
    <row r="141" spans="1:8" ht="12.75">
      <c r="A141" s="392" t="s">
        <v>1380</v>
      </c>
      <c r="B141" s="392"/>
      <c r="C141" s="392"/>
      <c r="D141" s="377">
        <f>IF(D139=0,,D140/D139*100)</f>
        <v>90</v>
      </c>
      <c r="E141" s="381"/>
      <c r="F141" s="381"/>
      <c r="G141" s="381"/>
      <c r="H141" s="381"/>
    </row>
    <row r="142" spans="1:8" ht="12.75">
      <c r="A142" s="392"/>
      <c r="B142" s="392"/>
      <c r="C142" s="392"/>
      <c r="D142" s="376"/>
      <c r="E142" s="379"/>
      <c r="F142" s="379"/>
      <c r="G142" s="379"/>
      <c r="H142" s="379"/>
    </row>
    <row r="144" spans="1:8" ht="12.75">
      <c r="A144" s="333" t="s">
        <v>1376</v>
      </c>
      <c r="B144" s="333"/>
      <c r="C144" s="333"/>
      <c r="D144" s="333"/>
      <c r="E144" s="333"/>
      <c r="F144" s="333"/>
      <c r="G144" s="333"/>
      <c r="H144" s="81"/>
    </row>
    <row r="145" spans="1:8" ht="12.75">
      <c r="A145" s="335" t="s">
        <v>1307</v>
      </c>
      <c r="B145" s="336"/>
      <c r="C145" s="336"/>
      <c r="D145" s="336"/>
      <c r="E145" s="336"/>
      <c r="F145" s="336"/>
      <c r="G145" s="336"/>
      <c r="H145" s="382"/>
    </row>
    <row r="146" spans="1:8" ht="12.75">
      <c r="A146" s="336"/>
      <c r="B146" s="336"/>
      <c r="C146" s="336"/>
      <c r="D146" s="336"/>
      <c r="E146" s="336"/>
      <c r="F146" s="336"/>
      <c r="G146" s="336"/>
      <c r="H146" s="382"/>
    </row>
    <row r="147" spans="1:8" ht="12.75">
      <c r="A147" s="336"/>
      <c r="B147" s="336"/>
      <c r="C147" s="336"/>
      <c r="D147" s="336"/>
      <c r="E147" s="336"/>
      <c r="F147" s="336"/>
      <c r="G147" s="336"/>
      <c r="H147" s="382"/>
    </row>
  </sheetData>
  <mergeCells count="113">
    <mergeCell ref="A125:G125"/>
    <mergeCell ref="A126:H128"/>
    <mergeCell ref="A122:C122"/>
    <mergeCell ref="D122:H122"/>
    <mergeCell ref="A123:C123"/>
    <mergeCell ref="D123:H123"/>
    <mergeCell ref="C119:E119"/>
    <mergeCell ref="A120:C120"/>
    <mergeCell ref="D120:H120"/>
    <mergeCell ref="A121:C121"/>
    <mergeCell ref="D121:H121"/>
    <mergeCell ref="A117:C117"/>
    <mergeCell ref="D117:H117"/>
    <mergeCell ref="A118:C118"/>
    <mergeCell ref="D118:H118"/>
    <mergeCell ref="C114:E114"/>
    <mergeCell ref="A115:C115"/>
    <mergeCell ref="D115:H115"/>
    <mergeCell ref="A116:C116"/>
    <mergeCell ref="D116:H116"/>
    <mergeCell ref="A111:C111"/>
    <mergeCell ref="D111:H111"/>
    <mergeCell ref="A112:C112"/>
    <mergeCell ref="D112:H112"/>
    <mergeCell ref="C108:E108"/>
    <mergeCell ref="A109:C109"/>
    <mergeCell ref="D109:H109"/>
    <mergeCell ref="A110:C110"/>
    <mergeCell ref="D110:H110"/>
    <mergeCell ref="B61:B63"/>
    <mergeCell ref="A52:H53"/>
    <mergeCell ref="A56:D56"/>
    <mergeCell ref="E56:H56"/>
    <mergeCell ref="B58:B60"/>
    <mergeCell ref="C58:C60"/>
    <mergeCell ref="D58:D60"/>
    <mergeCell ref="C61:C63"/>
    <mergeCell ref="D61:D63"/>
    <mergeCell ref="D142:H142"/>
    <mergeCell ref="A144:G144"/>
    <mergeCell ref="A145:H147"/>
    <mergeCell ref="A141:C141"/>
    <mergeCell ref="A142:C142"/>
    <mergeCell ref="D141:H141"/>
    <mergeCell ref="D139:H139"/>
    <mergeCell ref="D140:H140"/>
    <mergeCell ref="C138:E138"/>
    <mergeCell ref="D134:H134"/>
    <mergeCell ref="A139:C139"/>
    <mergeCell ref="A140:C140"/>
    <mergeCell ref="A135:C135"/>
    <mergeCell ref="A136:C136"/>
    <mergeCell ref="D135:H135"/>
    <mergeCell ref="D136:H136"/>
    <mergeCell ref="A129:B129"/>
    <mergeCell ref="C129:E129"/>
    <mergeCell ref="C130:E130"/>
    <mergeCell ref="A131:B131"/>
    <mergeCell ref="C131:E131"/>
    <mergeCell ref="C132:E132"/>
    <mergeCell ref="A133:C133"/>
    <mergeCell ref="D133:H133"/>
    <mergeCell ref="A134:C134"/>
    <mergeCell ref="C105:E105"/>
    <mergeCell ref="C106:E106"/>
    <mergeCell ref="A107:B107"/>
    <mergeCell ref="A105:B105"/>
    <mergeCell ref="C107:E107"/>
    <mergeCell ref="A100:G100"/>
    <mergeCell ref="A101:H103"/>
    <mergeCell ref="A85:C85"/>
    <mergeCell ref="D95:H95"/>
    <mergeCell ref="D96:H96"/>
    <mergeCell ref="D97:H97"/>
    <mergeCell ref="C89:E89"/>
    <mergeCell ref="A90:C90"/>
    <mergeCell ref="A91:C91"/>
    <mergeCell ref="D90:H90"/>
    <mergeCell ref="D91:H91"/>
    <mergeCell ref="A96:C96"/>
    <mergeCell ref="A97:C97"/>
    <mergeCell ref="A98:C98"/>
    <mergeCell ref="A92:C92"/>
    <mergeCell ref="A93:C93"/>
    <mergeCell ref="C94:E94"/>
    <mergeCell ref="D92:H92"/>
    <mergeCell ref="D93:H93"/>
    <mergeCell ref="A95:C95"/>
    <mergeCell ref="D98:H98"/>
    <mergeCell ref="A86:C86"/>
    <mergeCell ref="A87:C87"/>
    <mergeCell ref="A82:B82"/>
    <mergeCell ref="C82:E82"/>
    <mergeCell ref="C83:E83"/>
    <mergeCell ref="A84:C84"/>
    <mergeCell ref="D84:H84"/>
    <mergeCell ref="D85:H85"/>
    <mergeCell ref="D86:H86"/>
    <mergeCell ref="D87:H87"/>
    <mergeCell ref="A76:H78"/>
    <mergeCell ref="A80:B80"/>
    <mergeCell ref="C80:E80"/>
    <mergeCell ref="C81:E81"/>
    <mergeCell ref="A75:G75"/>
    <mergeCell ref="B64:B66"/>
    <mergeCell ref="C64:C66"/>
    <mergeCell ref="D64:D66"/>
    <mergeCell ref="A51:H51"/>
    <mergeCell ref="A38:H38"/>
    <mergeCell ref="A39:H40"/>
    <mergeCell ref="A5:C8"/>
    <mergeCell ref="A28:H28"/>
    <mergeCell ref="A29:H3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232"/>
  <sheetViews>
    <sheetView workbookViewId="0" topLeftCell="A1">
      <selection activeCell="K6" sqref="K6"/>
    </sheetView>
  </sheetViews>
  <sheetFormatPr defaultColWidth="9.140625" defaultRowHeight="12.75"/>
  <cols>
    <col min="1" max="2" width="8.7109375" style="0" customWidth="1"/>
    <col min="4" max="4" width="18.28125" style="0" customWidth="1"/>
  </cols>
  <sheetData>
    <row r="2" ht="12.75">
      <c r="A2" s="155" t="s">
        <v>205</v>
      </c>
    </row>
    <row r="4" spans="1:7" ht="24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4" customHeight="1">
      <c r="A5" s="351" t="s">
        <v>206</v>
      </c>
      <c r="B5" s="352"/>
      <c r="C5" s="353"/>
      <c r="D5" s="48" t="s">
        <v>1381</v>
      </c>
      <c r="E5" s="222">
        <f>SUM(E6:E8)</f>
        <v>162015</v>
      </c>
      <c r="F5" s="222">
        <f>SUM(F6:F8)</f>
        <v>208602.75</v>
      </c>
      <c r="G5" s="162">
        <f>SUM(H129)</f>
        <v>128.75520785112488</v>
      </c>
    </row>
    <row r="6" spans="1:7" ht="24" customHeight="1">
      <c r="A6" s="354"/>
      <c r="B6" s="355"/>
      <c r="C6" s="356"/>
      <c r="D6" s="69" t="s">
        <v>98</v>
      </c>
      <c r="E6" s="87">
        <f>SUM(E127)</f>
        <v>100415</v>
      </c>
      <c r="F6" s="87">
        <f>SUM(E128)</f>
        <v>164359.1</v>
      </c>
      <c r="G6" s="88">
        <f>SUM(E129)</f>
        <v>163.67982871085</v>
      </c>
    </row>
    <row r="7" spans="1:7" ht="24" customHeight="1">
      <c r="A7" s="354"/>
      <c r="B7" s="355"/>
      <c r="C7" s="356"/>
      <c r="D7" s="69" t="s">
        <v>99</v>
      </c>
      <c r="E7" s="87">
        <f>SUM(F127)</f>
        <v>61600</v>
      </c>
      <c r="F7" s="87">
        <f>SUM(F128)</f>
        <v>44243.65</v>
      </c>
      <c r="G7" s="88">
        <f>SUM(F129)</f>
        <v>71.82410714285714</v>
      </c>
    </row>
    <row r="8" spans="1:7" ht="24" customHeight="1">
      <c r="A8" s="357"/>
      <c r="B8" s="358"/>
      <c r="C8" s="359"/>
      <c r="D8" s="69" t="s">
        <v>1384</v>
      </c>
      <c r="E8" s="87">
        <f>SUM(G127)</f>
        <v>0</v>
      </c>
      <c r="F8" s="87">
        <f>SUM(G128)</f>
        <v>0</v>
      </c>
      <c r="G8" s="88">
        <f>SUM(G129)</f>
        <v>0</v>
      </c>
    </row>
    <row r="11" spans="1:8" ht="20.25" customHeight="1">
      <c r="A11" s="138" t="s">
        <v>207</v>
      </c>
      <c r="B11" s="139"/>
      <c r="C11" s="140"/>
      <c r="D11" s="141"/>
      <c r="E11" s="142">
        <f>SUM(E20,E39,E64,E88,E103)</f>
        <v>162015</v>
      </c>
      <c r="F11" s="142">
        <f>SUM(F20,F39,F64,F88,F103)</f>
        <v>208602.75</v>
      </c>
      <c r="G11" s="142">
        <f>SUM(G20,G39,G64,G88,G103)</f>
        <v>204432</v>
      </c>
      <c r="H11" s="142">
        <f>SUM(H20,H39,H64,H88)</f>
        <v>235.75820714285717</v>
      </c>
    </row>
    <row r="12" spans="1:8" ht="20.25" customHeight="1">
      <c r="A12" s="18"/>
      <c r="B12" s="62" t="s">
        <v>208</v>
      </c>
      <c r="C12" s="27" t="s">
        <v>1392</v>
      </c>
      <c r="D12" s="19" t="s">
        <v>209</v>
      </c>
      <c r="E12" s="40" t="s">
        <v>1379</v>
      </c>
      <c r="F12" s="40" t="s">
        <v>835</v>
      </c>
      <c r="G12" s="40" t="s">
        <v>836</v>
      </c>
      <c r="H12" s="18" t="s">
        <v>1380</v>
      </c>
    </row>
    <row r="13" spans="1:8" ht="20.25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80"/>
    </row>
    <row r="14" spans="1:8" ht="20.2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SUM(E15:E19)</f>
        <v>100000</v>
      </c>
      <c r="F14" s="63">
        <f>SUM(F15:F19)</f>
        <v>163934.1</v>
      </c>
      <c r="G14" s="63">
        <f>SUM(G15:G19)</f>
        <v>185000</v>
      </c>
      <c r="H14" s="63">
        <f aca="true" t="shared" si="0" ref="H14:H20">IF(E14=0,,F14/E14*100)</f>
        <v>163.93410000000003</v>
      </c>
    </row>
    <row r="15" spans="1:8" ht="20.25" customHeight="1">
      <c r="A15" s="64" t="s">
        <v>1081</v>
      </c>
      <c r="B15" s="64" t="s">
        <v>210</v>
      </c>
      <c r="C15" s="65" t="s">
        <v>416</v>
      </c>
      <c r="D15" s="70" t="s">
        <v>129</v>
      </c>
      <c r="E15" s="34">
        <v>0</v>
      </c>
      <c r="F15" s="34"/>
      <c r="G15" s="34"/>
      <c r="H15" s="67">
        <f t="shared" si="0"/>
        <v>0</v>
      </c>
    </row>
    <row r="16" spans="1:8" ht="20.25" customHeight="1">
      <c r="A16" s="64" t="s">
        <v>1082</v>
      </c>
      <c r="B16" s="64" t="s">
        <v>211</v>
      </c>
      <c r="C16" s="65" t="s">
        <v>416</v>
      </c>
      <c r="D16" s="70" t="s">
        <v>1469</v>
      </c>
      <c r="E16" s="34">
        <v>0</v>
      </c>
      <c r="F16" s="34"/>
      <c r="G16" s="34"/>
      <c r="H16" s="67">
        <f t="shared" si="0"/>
        <v>0</v>
      </c>
    </row>
    <row r="17" spans="1:8" ht="20.25" customHeight="1">
      <c r="A17" s="65">
        <v>637</v>
      </c>
      <c r="B17" s="64" t="s">
        <v>212</v>
      </c>
      <c r="C17" s="65" t="s">
        <v>416</v>
      </c>
      <c r="D17" s="70" t="s">
        <v>81</v>
      </c>
      <c r="E17" s="34">
        <v>0</v>
      </c>
      <c r="F17" s="34"/>
      <c r="G17" s="34"/>
      <c r="H17" s="67">
        <f t="shared" si="0"/>
        <v>0</v>
      </c>
    </row>
    <row r="18" spans="1:8" ht="20.25" customHeight="1">
      <c r="A18" s="65">
        <v>641</v>
      </c>
      <c r="B18" s="64" t="s">
        <v>213</v>
      </c>
      <c r="C18" s="65" t="s">
        <v>416</v>
      </c>
      <c r="D18" s="70" t="s">
        <v>1083</v>
      </c>
      <c r="E18" s="34">
        <v>100000</v>
      </c>
      <c r="F18" s="34">
        <v>163934.1</v>
      </c>
      <c r="G18" s="34">
        <v>185000</v>
      </c>
      <c r="H18" s="34">
        <f t="shared" si="0"/>
        <v>163.93410000000003</v>
      </c>
    </row>
    <row r="19" spans="1:8" ht="20.25" customHeight="1">
      <c r="A19" s="65">
        <v>721</v>
      </c>
      <c r="B19" s="64" t="s">
        <v>214</v>
      </c>
      <c r="C19" s="65" t="s">
        <v>416</v>
      </c>
      <c r="D19" s="70" t="s">
        <v>1084</v>
      </c>
      <c r="E19" s="34">
        <v>0</v>
      </c>
      <c r="F19" s="34"/>
      <c r="G19" s="34"/>
      <c r="H19" s="67">
        <f t="shared" si="0"/>
        <v>0</v>
      </c>
    </row>
    <row r="20" spans="1:8" ht="20.25" customHeight="1">
      <c r="A20" s="24"/>
      <c r="B20" s="72"/>
      <c r="C20" s="23" t="s">
        <v>416</v>
      </c>
      <c r="D20" s="24" t="s">
        <v>1381</v>
      </c>
      <c r="E20" s="31">
        <f>SUM(E14)</f>
        <v>100000</v>
      </c>
      <c r="F20" s="31">
        <f>SUM(F14)</f>
        <v>163934.1</v>
      </c>
      <c r="G20" s="31">
        <f>SUM(G14)</f>
        <v>185000</v>
      </c>
      <c r="H20" s="31">
        <f t="shared" si="0"/>
        <v>163.93410000000003</v>
      </c>
    </row>
    <row r="21" spans="1:8" ht="12.75">
      <c r="A21" s="150"/>
      <c r="B21" s="151"/>
      <c r="C21" s="152"/>
      <c r="D21" s="153"/>
      <c r="E21" s="150"/>
      <c r="F21" s="150"/>
      <c r="G21" s="150"/>
      <c r="H21" s="150"/>
    </row>
    <row r="22" spans="1:8" ht="12.75">
      <c r="A22" s="333" t="s">
        <v>72</v>
      </c>
      <c r="B22" s="333"/>
      <c r="C22" s="333"/>
      <c r="D22" s="333"/>
      <c r="E22" s="333"/>
      <c r="F22" s="333"/>
      <c r="G22" s="333"/>
      <c r="H22" s="334"/>
    </row>
    <row r="23" spans="1:8" ht="20.25" customHeight="1">
      <c r="A23" s="335" t="s">
        <v>1308</v>
      </c>
      <c r="B23" s="336"/>
      <c r="C23" s="336"/>
      <c r="D23" s="336"/>
      <c r="E23" s="336"/>
      <c r="F23" s="336"/>
      <c r="G23" s="336"/>
      <c r="H23" s="336"/>
    </row>
    <row r="24" spans="1:8" ht="20.25" customHeight="1">
      <c r="A24" s="336"/>
      <c r="B24" s="336"/>
      <c r="C24" s="336"/>
      <c r="D24" s="336"/>
      <c r="E24" s="336"/>
      <c r="F24" s="336"/>
      <c r="G24" s="336"/>
      <c r="H24" s="336"/>
    </row>
    <row r="25" spans="1:8" ht="12.75">
      <c r="A25" s="150"/>
      <c r="B25" s="151"/>
      <c r="C25" s="152"/>
      <c r="D25" s="153"/>
      <c r="E25" s="150"/>
      <c r="F25" s="150"/>
      <c r="G25" s="150"/>
      <c r="H25" s="150"/>
    </row>
    <row r="26" spans="1:8" ht="20.25" customHeight="1">
      <c r="A26" s="18"/>
      <c r="B26" s="62" t="s">
        <v>215</v>
      </c>
      <c r="C26" s="27" t="s">
        <v>1392</v>
      </c>
      <c r="D26" s="19" t="s">
        <v>216</v>
      </c>
      <c r="E26" s="40" t="s">
        <v>1379</v>
      </c>
      <c r="F26" s="40" t="s">
        <v>835</v>
      </c>
      <c r="G26" s="40" t="s">
        <v>836</v>
      </c>
      <c r="H26" s="18" t="s">
        <v>1380</v>
      </c>
    </row>
    <row r="27" spans="1:8" ht="20.25" customHeight="1">
      <c r="A27" s="76" t="s">
        <v>1385</v>
      </c>
      <c r="B27" s="77" t="s">
        <v>1386</v>
      </c>
      <c r="C27" s="78" t="s">
        <v>1387</v>
      </c>
      <c r="D27" s="79" t="s">
        <v>1365</v>
      </c>
      <c r="E27" s="80"/>
      <c r="F27" s="80"/>
      <c r="G27" s="80"/>
      <c r="H27" s="80"/>
    </row>
    <row r="28" spans="1:8" ht="20.25" customHeight="1">
      <c r="A28" s="47" t="s">
        <v>1388</v>
      </c>
      <c r="B28" s="47" t="s">
        <v>1389</v>
      </c>
      <c r="C28" s="25" t="s">
        <v>1390</v>
      </c>
      <c r="D28" s="38" t="s">
        <v>1391</v>
      </c>
      <c r="E28" s="63">
        <f>SUM(E29:E38)</f>
        <v>61600</v>
      </c>
      <c r="F28" s="63">
        <f>SUM(F29:F38)</f>
        <v>44243.65</v>
      </c>
      <c r="G28" s="63">
        <f>SUM(G29:G38)</f>
        <v>19017</v>
      </c>
      <c r="H28" s="63">
        <f>IF(E28=0,,F28/E28*100)</f>
        <v>71.82410714285714</v>
      </c>
    </row>
    <row r="29" spans="1:8" ht="20.25" customHeight="1">
      <c r="A29" s="32">
        <v>716</v>
      </c>
      <c r="B29" s="73" t="s">
        <v>217</v>
      </c>
      <c r="C29" s="32" t="s">
        <v>416</v>
      </c>
      <c r="D29" s="33" t="s">
        <v>1457</v>
      </c>
      <c r="E29" s="34">
        <v>0</v>
      </c>
      <c r="F29" s="34">
        <v>0</v>
      </c>
      <c r="G29" s="34">
        <v>0</v>
      </c>
      <c r="H29" s="34">
        <f>IF(E29=0,,F29/E29*100)</f>
        <v>0</v>
      </c>
    </row>
    <row r="30" spans="1:8" ht="20.25" customHeight="1">
      <c r="A30" s="32">
        <v>717</v>
      </c>
      <c r="B30" s="73" t="s">
        <v>218</v>
      </c>
      <c r="C30" s="32" t="s">
        <v>416</v>
      </c>
      <c r="D30" s="33" t="s">
        <v>1085</v>
      </c>
      <c r="E30" s="34">
        <v>7000</v>
      </c>
      <c r="F30" s="34">
        <v>11661.6</v>
      </c>
      <c r="G30" s="34">
        <v>11662</v>
      </c>
      <c r="H30" s="34">
        <f aca="true" t="shared" si="1" ref="H30:H38">IF(E30=0,,F30/E30*100)</f>
        <v>166.59428571428572</v>
      </c>
    </row>
    <row r="31" spans="1:8" ht="20.25" customHeight="1">
      <c r="A31" s="32">
        <v>717</v>
      </c>
      <c r="B31" s="73" t="s">
        <v>1086</v>
      </c>
      <c r="C31" s="32" t="s">
        <v>416</v>
      </c>
      <c r="D31" s="33" t="s">
        <v>1087</v>
      </c>
      <c r="E31" s="34">
        <v>0</v>
      </c>
      <c r="F31" s="34">
        <v>0</v>
      </c>
      <c r="G31" s="34">
        <v>0</v>
      </c>
      <c r="H31" s="34">
        <f t="shared" si="1"/>
        <v>0</v>
      </c>
    </row>
    <row r="32" spans="1:8" ht="20.25" customHeight="1">
      <c r="A32" s="32">
        <v>717</v>
      </c>
      <c r="B32" s="73" t="s">
        <v>1088</v>
      </c>
      <c r="C32" s="32" t="s">
        <v>416</v>
      </c>
      <c r="D32" s="33" t="s">
        <v>1089</v>
      </c>
      <c r="E32" s="34">
        <v>0</v>
      </c>
      <c r="F32" s="34">
        <v>0</v>
      </c>
      <c r="G32" s="34">
        <v>0</v>
      </c>
      <c r="H32" s="34">
        <f t="shared" si="1"/>
        <v>0</v>
      </c>
    </row>
    <row r="33" spans="1:8" ht="20.25" customHeight="1">
      <c r="A33" s="32">
        <v>717</v>
      </c>
      <c r="B33" s="73" t="s">
        <v>1090</v>
      </c>
      <c r="C33" s="32" t="s">
        <v>416</v>
      </c>
      <c r="D33" s="33" t="s">
        <v>1091</v>
      </c>
      <c r="E33" s="34">
        <v>0</v>
      </c>
      <c r="F33" s="34">
        <v>0</v>
      </c>
      <c r="G33" s="34">
        <v>0</v>
      </c>
      <c r="H33" s="34">
        <f t="shared" si="1"/>
        <v>0</v>
      </c>
    </row>
    <row r="34" spans="1:8" ht="20.25" customHeight="1">
      <c r="A34" s="32">
        <v>717</v>
      </c>
      <c r="B34" s="73" t="s">
        <v>1092</v>
      </c>
      <c r="C34" s="32" t="s">
        <v>416</v>
      </c>
      <c r="D34" s="33" t="s">
        <v>1093</v>
      </c>
      <c r="E34" s="34">
        <v>0</v>
      </c>
      <c r="F34" s="34">
        <v>0</v>
      </c>
      <c r="G34" s="34">
        <v>0</v>
      </c>
      <c r="H34" s="34">
        <f t="shared" si="1"/>
        <v>0</v>
      </c>
    </row>
    <row r="35" spans="1:8" ht="20.25" customHeight="1">
      <c r="A35" s="32">
        <v>717</v>
      </c>
      <c r="B35" s="73" t="s">
        <v>1094</v>
      </c>
      <c r="C35" s="32" t="s">
        <v>416</v>
      </c>
      <c r="D35" s="33" t="s">
        <v>1095</v>
      </c>
      <c r="E35" s="34">
        <v>0</v>
      </c>
      <c r="F35" s="34">
        <v>0</v>
      </c>
      <c r="G35" s="34">
        <v>0</v>
      </c>
      <c r="H35" s="34">
        <f t="shared" si="1"/>
        <v>0</v>
      </c>
    </row>
    <row r="36" spans="1:8" ht="20.25" customHeight="1">
      <c r="A36" s="32">
        <v>717</v>
      </c>
      <c r="B36" s="73" t="s">
        <v>1096</v>
      </c>
      <c r="C36" s="32" t="s">
        <v>416</v>
      </c>
      <c r="D36" s="33" t="s">
        <v>637</v>
      </c>
      <c r="E36" s="34">
        <v>5000</v>
      </c>
      <c r="F36" s="34">
        <v>2354.52</v>
      </c>
      <c r="G36" s="34">
        <v>5000</v>
      </c>
      <c r="H36" s="34">
        <f t="shared" si="1"/>
        <v>47.0904</v>
      </c>
    </row>
    <row r="37" spans="1:8" ht="20.25" customHeight="1">
      <c r="A37" s="32">
        <v>717</v>
      </c>
      <c r="B37" s="73" t="s">
        <v>1097</v>
      </c>
      <c r="C37" s="32" t="s">
        <v>416</v>
      </c>
      <c r="D37" s="33" t="s">
        <v>1238</v>
      </c>
      <c r="E37" s="34">
        <v>0</v>
      </c>
      <c r="F37" s="34">
        <v>0</v>
      </c>
      <c r="G37" s="34">
        <v>2355</v>
      </c>
      <c r="H37" s="34">
        <f t="shared" si="1"/>
        <v>0</v>
      </c>
    </row>
    <row r="38" spans="1:8" ht="20.25" customHeight="1">
      <c r="A38" s="32">
        <v>711</v>
      </c>
      <c r="B38" s="73" t="s">
        <v>894</v>
      </c>
      <c r="C38" s="32" t="s">
        <v>416</v>
      </c>
      <c r="D38" s="33" t="s">
        <v>932</v>
      </c>
      <c r="E38" s="34">
        <v>49600</v>
      </c>
      <c r="F38" s="34">
        <v>30227.53</v>
      </c>
      <c r="G38" s="34">
        <v>0</v>
      </c>
      <c r="H38" s="34">
        <f t="shared" si="1"/>
        <v>60.94260080645161</v>
      </c>
    </row>
    <row r="39" spans="1:8" ht="20.25" customHeight="1">
      <c r="A39" s="24"/>
      <c r="B39" s="72"/>
      <c r="C39" s="23" t="s">
        <v>416</v>
      </c>
      <c r="D39" s="24" t="s">
        <v>1381</v>
      </c>
      <c r="E39" s="31">
        <f>SUM(E28)</f>
        <v>61600</v>
      </c>
      <c r="F39" s="31">
        <f>SUM(F28)</f>
        <v>44243.65</v>
      </c>
      <c r="G39" s="31">
        <f>SUM(G28)</f>
        <v>19017</v>
      </c>
      <c r="H39" s="31">
        <f>IF(E39=0,,F39/E39*100)</f>
        <v>71.82410714285714</v>
      </c>
    </row>
    <row r="40" spans="1:8" ht="12.75">
      <c r="A40" s="150"/>
      <c r="B40" s="151"/>
      <c r="C40" s="152"/>
      <c r="D40" s="153"/>
      <c r="E40" s="150"/>
      <c r="F40" s="150"/>
      <c r="G40" s="150"/>
      <c r="H40" s="150"/>
    </row>
    <row r="41" spans="1:8" ht="12.75">
      <c r="A41" s="333" t="s">
        <v>72</v>
      </c>
      <c r="B41" s="333"/>
      <c r="C41" s="333"/>
      <c r="D41" s="333"/>
      <c r="E41" s="333"/>
      <c r="F41" s="333"/>
      <c r="G41" s="333"/>
      <c r="H41" s="334"/>
    </row>
    <row r="42" spans="1:8" ht="20.25" customHeight="1">
      <c r="A42" s="335" t="s">
        <v>1309</v>
      </c>
      <c r="B42" s="336"/>
      <c r="C42" s="336"/>
      <c r="D42" s="336"/>
      <c r="E42" s="336"/>
      <c r="F42" s="336"/>
      <c r="G42" s="336"/>
      <c r="H42" s="336"/>
    </row>
    <row r="43" spans="1:8" ht="20.25" customHeight="1">
      <c r="A43" s="336"/>
      <c r="B43" s="336"/>
      <c r="C43" s="336"/>
      <c r="D43" s="336"/>
      <c r="E43" s="336"/>
      <c r="F43" s="336"/>
      <c r="G43" s="336"/>
      <c r="H43" s="336"/>
    </row>
    <row r="44" spans="1:8" ht="12.75">
      <c r="A44" s="150"/>
      <c r="B44" s="151"/>
      <c r="C44" s="152"/>
      <c r="D44" s="153"/>
      <c r="E44" s="150"/>
      <c r="F44" s="150"/>
      <c r="G44" s="150"/>
      <c r="H44" s="150"/>
    </row>
    <row r="45" spans="1:8" ht="20.25" customHeight="1">
      <c r="A45" s="18"/>
      <c r="B45" s="62" t="s">
        <v>847</v>
      </c>
      <c r="C45" s="27" t="s">
        <v>1392</v>
      </c>
      <c r="D45" s="19" t="s">
        <v>848</v>
      </c>
      <c r="E45" s="40" t="s">
        <v>1379</v>
      </c>
      <c r="F45" s="40" t="s">
        <v>835</v>
      </c>
      <c r="G45" s="40" t="s">
        <v>836</v>
      </c>
      <c r="H45" s="18" t="s">
        <v>1380</v>
      </c>
    </row>
    <row r="46" spans="1:8" ht="20.25" customHeight="1">
      <c r="A46" s="76" t="s">
        <v>1385</v>
      </c>
      <c r="B46" s="77" t="s">
        <v>1386</v>
      </c>
      <c r="C46" s="78" t="s">
        <v>1387</v>
      </c>
      <c r="D46" s="79" t="s">
        <v>1365</v>
      </c>
      <c r="E46" s="80"/>
      <c r="F46" s="80"/>
      <c r="G46" s="80"/>
      <c r="H46" s="80"/>
    </row>
    <row r="47" spans="1:8" ht="20.25" customHeight="1">
      <c r="A47" s="47" t="s">
        <v>1388</v>
      </c>
      <c r="B47" s="47" t="s">
        <v>1389</v>
      </c>
      <c r="C47" s="25" t="s">
        <v>1390</v>
      </c>
      <c r="D47" s="38" t="s">
        <v>1391</v>
      </c>
      <c r="E47" s="63">
        <f>SUM(E48:E51)</f>
        <v>0</v>
      </c>
      <c r="F47" s="63">
        <f>SUM(F48:F51)</f>
        <v>0</v>
      </c>
      <c r="G47" s="63">
        <f>SUM(G48:G51)</f>
        <v>0</v>
      </c>
      <c r="H47" s="63">
        <f aca="true" t="shared" si="2" ref="H47:H64">IF(E47=0,,F47/E47*100)</f>
        <v>0</v>
      </c>
    </row>
    <row r="48" spans="1:8" ht="20.25" customHeight="1">
      <c r="A48" s="32">
        <v>716</v>
      </c>
      <c r="B48" s="73" t="s">
        <v>849</v>
      </c>
      <c r="C48" s="32" t="s">
        <v>416</v>
      </c>
      <c r="D48" s="33" t="s">
        <v>1457</v>
      </c>
      <c r="E48" s="34">
        <v>0</v>
      </c>
      <c r="F48" s="34">
        <v>0</v>
      </c>
      <c r="G48" s="34">
        <v>0</v>
      </c>
      <c r="H48" s="67">
        <f t="shared" si="2"/>
        <v>0</v>
      </c>
    </row>
    <row r="49" spans="1:8" ht="20.25" customHeight="1">
      <c r="A49" s="32">
        <v>717</v>
      </c>
      <c r="B49" s="73" t="s">
        <v>850</v>
      </c>
      <c r="C49" s="32" t="s">
        <v>416</v>
      </c>
      <c r="D49" s="33" t="s">
        <v>1098</v>
      </c>
      <c r="E49" s="34">
        <v>0</v>
      </c>
      <c r="F49" s="34">
        <v>0</v>
      </c>
      <c r="G49" s="34">
        <v>0</v>
      </c>
      <c r="H49" s="67">
        <f>IF(E49=0,,F49/E49*100)</f>
        <v>0</v>
      </c>
    </row>
    <row r="50" spans="1:8" ht="20.25" customHeight="1">
      <c r="A50" s="32">
        <v>717</v>
      </c>
      <c r="B50" s="73" t="s">
        <v>1099</v>
      </c>
      <c r="C50" s="32" t="s">
        <v>416</v>
      </c>
      <c r="D50" s="33" t="s">
        <v>0</v>
      </c>
      <c r="E50" s="34">
        <v>0</v>
      </c>
      <c r="F50" s="34">
        <v>0</v>
      </c>
      <c r="G50" s="34">
        <v>0</v>
      </c>
      <c r="H50" s="34">
        <f>IF(E50=0,,F50/E50*100)</f>
        <v>0</v>
      </c>
    </row>
    <row r="51" spans="1:8" ht="20.25" customHeight="1">
      <c r="A51" s="32">
        <v>717</v>
      </c>
      <c r="B51" s="73" t="s">
        <v>1</v>
      </c>
      <c r="C51" s="32" t="s">
        <v>416</v>
      </c>
      <c r="D51" s="33" t="s">
        <v>637</v>
      </c>
      <c r="E51" s="34">
        <v>0</v>
      </c>
      <c r="F51" s="34">
        <v>0</v>
      </c>
      <c r="G51" s="34">
        <v>0</v>
      </c>
      <c r="H51" s="67">
        <f>IF(E51=0,,F51/E51*100)</f>
        <v>0</v>
      </c>
    </row>
    <row r="52" spans="1:8" ht="20.25" customHeight="1">
      <c r="A52" s="47" t="s">
        <v>1179</v>
      </c>
      <c r="B52" s="47" t="s">
        <v>1180</v>
      </c>
      <c r="C52" s="25" t="s">
        <v>1390</v>
      </c>
      <c r="D52" s="17" t="s">
        <v>84</v>
      </c>
      <c r="E52" s="26">
        <f>SUM(E53:E54)</f>
        <v>0</v>
      </c>
      <c r="F52" s="26">
        <f>SUM(F53:F54)</f>
        <v>0</v>
      </c>
      <c r="G52" s="26">
        <f>SUM(G53:G54)</f>
        <v>0</v>
      </c>
      <c r="H52" s="26">
        <f t="shared" si="2"/>
        <v>0</v>
      </c>
    </row>
    <row r="53" spans="1:8" ht="20.25" customHeight="1">
      <c r="A53" s="32">
        <v>716</v>
      </c>
      <c r="B53" s="73" t="s">
        <v>851</v>
      </c>
      <c r="C53" s="32" t="s">
        <v>416</v>
      </c>
      <c r="D53" s="33" t="s">
        <v>1457</v>
      </c>
      <c r="E53" s="34">
        <v>0</v>
      </c>
      <c r="F53" s="34">
        <v>0</v>
      </c>
      <c r="G53" s="34">
        <v>0</v>
      </c>
      <c r="H53" s="67">
        <f t="shared" si="2"/>
        <v>0</v>
      </c>
    </row>
    <row r="54" spans="1:8" ht="20.25" customHeight="1">
      <c r="A54" s="32">
        <v>717</v>
      </c>
      <c r="B54" s="73" t="s">
        <v>852</v>
      </c>
      <c r="C54" s="32" t="s">
        <v>416</v>
      </c>
      <c r="D54" s="33" t="s">
        <v>637</v>
      </c>
      <c r="E54" s="34">
        <v>0</v>
      </c>
      <c r="F54" s="34">
        <v>0</v>
      </c>
      <c r="G54" s="34">
        <v>0</v>
      </c>
      <c r="H54" s="67">
        <f t="shared" si="2"/>
        <v>0</v>
      </c>
    </row>
    <row r="55" spans="1:8" ht="20.25" customHeight="1">
      <c r="A55" s="47" t="s">
        <v>1187</v>
      </c>
      <c r="B55" s="47" t="s">
        <v>1188</v>
      </c>
      <c r="C55" s="25" t="s">
        <v>1390</v>
      </c>
      <c r="D55" s="17" t="s">
        <v>1189</v>
      </c>
      <c r="E55" s="26">
        <f>SUM(E56:E57)</f>
        <v>0</v>
      </c>
      <c r="F55" s="26">
        <f>SUM(F56:F57)</f>
        <v>0</v>
      </c>
      <c r="G55" s="26">
        <f>SUM(G56:G57)</f>
        <v>0</v>
      </c>
      <c r="H55" s="26">
        <f t="shared" si="2"/>
        <v>0</v>
      </c>
    </row>
    <row r="56" spans="1:8" ht="20.25" customHeight="1">
      <c r="A56" s="32">
        <v>716</v>
      </c>
      <c r="B56" s="73" t="s">
        <v>853</v>
      </c>
      <c r="C56" s="32" t="s">
        <v>416</v>
      </c>
      <c r="D56" s="33" t="s">
        <v>1457</v>
      </c>
      <c r="E56" s="34">
        <v>0</v>
      </c>
      <c r="F56" s="34">
        <v>0</v>
      </c>
      <c r="G56" s="34">
        <v>0</v>
      </c>
      <c r="H56" s="67">
        <f t="shared" si="2"/>
        <v>0</v>
      </c>
    </row>
    <row r="57" spans="1:8" ht="20.25" customHeight="1">
      <c r="A57" s="32">
        <v>717</v>
      </c>
      <c r="B57" s="73" t="s">
        <v>854</v>
      </c>
      <c r="C57" s="32" t="s">
        <v>416</v>
      </c>
      <c r="D57" s="33" t="s">
        <v>637</v>
      </c>
      <c r="E57" s="34">
        <v>0</v>
      </c>
      <c r="F57" s="34">
        <v>0</v>
      </c>
      <c r="G57" s="34">
        <v>0</v>
      </c>
      <c r="H57" s="67">
        <f t="shared" si="2"/>
        <v>0</v>
      </c>
    </row>
    <row r="58" spans="1:8" ht="20.25" customHeight="1">
      <c r="A58" s="47" t="s">
        <v>541</v>
      </c>
      <c r="B58" s="47" t="s">
        <v>132</v>
      </c>
      <c r="C58" s="25" t="s">
        <v>1390</v>
      </c>
      <c r="D58" s="17" t="s">
        <v>133</v>
      </c>
      <c r="E58" s="26">
        <f>SUM(E59:E60)</f>
        <v>0</v>
      </c>
      <c r="F58" s="26">
        <f>SUM(F59:F60)</f>
        <v>0</v>
      </c>
      <c r="G58" s="26">
        <f>SUM(G59:G60)</f>
        <v>0</v>
      </c>
      <c r="H58" s="26">
        <f t="shared" si="2"/>
        <v>0</v>
      </c>
    </row>
    <row r="59" spans="1:8" ht="20.25" customHeight="1">
      <c r="A59" s="32">
        <v>716</v>
      </c>
      <c r="B59" s="73" t="s">
        <v>855</v>
      </c>
      <c r="C59" s="32" t="s">
        <v>416</v>
      </c>
      <c r="D59" s="33" t="s">
        <v>1457</v>
      </c>
      <c r="E59" s="34">
        <v>0</v>
      </c>
      <c r="F59" s="34">
        <v>0</v>
      </c>
      <c r="G59" s="34">
        <v>0</v>
      </c>
      <c r="H59" s="67">
        <f t="shared" si="2"/>
        <v>0</v>
      </c>
    </row>
    <row r="60" spans="1:8" ht="20.25" customHeight="1">
      <c r="A60" s="32">
        <v>717</v>
      </c>
      <c r="B60" s="73" t="s">
        <v>856</v>
      </c>
      <c r="C60" s="32" t="s">
        <v>416</v>
      </c>
      <c r="D60" s="33" t="s">
        <v>637</v>
      </c>
      <c r="E60" s="34">
        <v>0</v>
      </c>
      <c r="F60" s="34">
        <v>0</v>
      </c>
      <c r="G60" s="34">
        <v>0</v>
      </c>
      <c r="H60" s="67">
        <f t="shared" si="2"/>
        <v>0</v>
      </c>
    </row>
    <row r="61" spans="1:8" ht="20.25" customHeight="1">
      <c r="A61" s="47" t="s">
        <v>1191</v>
      </c>
      <c r="B61" s="47" t="s">
        <v>1192</v>
      </c>
      <c r="C61" s="25" t="s">
        <v>1390</v>
      </c>
      <c r="D61" s="17" t="s">
        <v>1193</v>
      </c>
      <c r="E61" s="26">
        <f>SUM(E62:E63)</f>
        <v>0</v>
      </c>
      <c r="F61" s="26">
        <f>SUM(F62:F63)</f>
        <v>0</v>
      </c>
      <c r="G61" s="26">
        <f>SUM(G62:G63)</f>
        <v>0</v>
      </c>
      <c r="H61" s="26">
        <f t="shared" si="2"/>
        <v>0</v>
      </c>
    </row>
    <row r="62" spans="1:8" ht="20.25" customHeight="1">
      <c r="A62" s="32">
        <v>716</v>
      </c>
      <c r="B62" s="73" t="s">
        <v>857</v>
      </c>
      <c r="C62" s="32" t="s">
        <v>416</v>
      </c>
      <c r="D62" s="33" t="s">
        <v>1457</v>
      </c>
      <c r="E62" s="34">
        <v>0</v>
      </c>
      <c r="F62" s="34">
        <v>0</v>
      </c>
      <c r="G62" s="34">
        <v>0</v>
      </c>
      <c r="H62" s="67">
        <f t="shared" si="2"/>
        <v>0</v>
      </c>
    </row>
    <row r="63" spans="1:8" ht="20.25" customHeight="1">
      <c r="A63" s="32">
        <v>717</v>
      </c>
      <c r="B63" s="73" t="s">
        <v>858</v>
      </c>
      <c r="C63" s="32" t="s">
        <v>416</v>
      </c>
      <c r="D63" s="33" t="s">
        <v>637</v>
      </c>
      <c r="E63" s="34">
        <v>0</v>
      </c>
      <c r="F63" s="34">
        <v>0</v>
      </c>
      <c r="G63" s="34">
        <v>0</v>
      </c>
      <c r="H63" s="67">
        <f t="shared" si="2"/>
        <v>0</v>
      </c>
    </row>
    <row r="64" spans="1:8" ht="20.25" customHeight="1">
      <c r="A64" s="24"/>
      <c r="B64" s="72"/>
      <c r="C64" s="23" t="s">
        <v>416</v>
      </c>
      <c r="D64" s="24" t="s">
        <v>1381</v>
      </c>
      <c r="E64" s="31">
        <f>SUM(E61,E58,E55,E52,E47)</f>
        <v>0</v>
      </c>
      <c r="F64" s="31">
        <f>SUM(F61,F58,F55,F52,F47)</f>
        <v>0</v>
      </c>
      <c r="G64" s="31">
        <f>SUM(G61,G58,G55,G52,G47)</f>
        <v>0</v>
      </c>
      <c r="H64" s="31">
        <f t="shared" si="2"/>
        <v>0</v>
      </c>
    </row>
    <row r="65" spans="1:8" ht="12.75">
      <c r="A65" s="150"/>
      <c r="B65" s="151"/>
      <c r="C65" s="152"/>
      <c r="D65" s="153"/>
      <c r="E65" s="150"/>
      <c r="F65" s="150"/>
      <c r="G65" s="150"/>
      <c r="H65" s="150"/>
    </row>
    <row r="66" spans="1:8" ht="12.75">
      <c r="A66" s="333" t="s">
        <v>72</v>
      </c>
      <c r="B66" s="333"/>
      <c r="C66" s="333"/>
      <c r="D66" s="333"/>
      <c r="E66" s="333"/>
      <c r="F66" s="333"/>
      <c r="G66" s="333"/>
      <c r="H66" s="334"/>
    </row>
    <row r="67" spans="1:8" ht="20.25" customHeight="1">
      <c r="A67" s="335" t="s">
        <v>1301</v>
      </c>
      <c r="B67" s="336"/>
      <c r="C67" s="336"/>
      <c r="D67" s="336"/>
      <c r="E67" s="336"/>
      <c r="F67" s="336"/>
      <c r="G67" s="336"/>
      <c r="H67" s="336"/>
    </row>
    <row r="68" spans="1:8" ht="20.25" customHeight="1">
      <c r="A68" s="336"/>
      <c r="B68" s="336"/>
      <c r="C68" s="336"/>
      <c r="D68" s="336"/>
      <c r="E68" s="336"/>
      <c r="F68" s="336"/>
      <c r="G68" s="336"/>
      <c r="H68" s="336"/>
    </row>
    <row r="69" spans="1:8" ht="12.75">
      <c r="A69" s="150"/>
      <c r="B69" s="151"/>
      <c r="C69" s="152"/>
      <c r="D69" s="153"/>
      <c r="E69" s="150"/>
      <c r="F69" s="150"/>
      <c r="G69" s="150"/>
      <c r="H69" s="150"/>
    </row>
    <row r="70" spans="1:8" ht="20.25" customHeight="1">
      <c r="A70" s="18"/>
      <c r="B70" s="62" t="s">
        <v>859</v>
      </c>
      <c r="C70" s="27" t="s">
        <v>1392</v>
      </c>
      <c r="D70" s="19" t="s">
        <v>860</v>
      </c>
      <c r="E70" s="40" t="s">
        <v>1379</v>
      </c>
      <c r="F70" s="40" t="s">
        <v>835</v>
      </c>
      <c r="G70" s="40" t="s">
        <v>836</v>
      </c>
      <c r="H70" s="18" t="s">
        <v>1380</v>
      </c>
    </row>
    <row r="71" spans="1:8" ht="20.25" customHeight="1">
      <c r="A71" s="76" t="s">
        <v>1385</v>
      </c>
      <c r="B71" s="77" t="s">
        <v>1386</v>
      </c>
      <c r="C71" s="78"/>
      <c r="D71" s="79" t="s">
        <v>1365</v>
      </c>
      <c r="E71" s="80"/>
      <c r="F71" s="80"/>
      <c r="G71" s="80"/>
      <c r="H71" s="80"/>
    </row>
    <row r="72" spans="1:8" ht="20.25" customHeight="1">
      <c r="A72" s="47" t="s">
        <v>1388</v>
      </c>
      <c r="B72" s="47" t="s">
        <v>1389</v>
      </c>
      <c r="C72" s="25" t="s">
        <v>1390</v>
      </c>
      <c r="D72" s="38" t="s">
        <v>1391</v>
      </c>
      <c r="E72" s="63">
        <f>SUM(E73:E75)</f>
        <v>0</v>
      </c>
      <c r="F72" s="63">
        <f>SUM(F73:F75)</f>
        <v>0</v>
      </c>
      <c r="G72" s="63">
        <f>SUM(G73:G75)</f>
        <v>0</v>
      </c>
      <c r="H72" s="63">
        <f aca="true" t="shared" si="3" ref="H72:H88">IF(E72=0,,F72/E72*100)</f>
        <v>0</v>
      </c>
    </row>
    <row r="73" spans="1:8" ht="20.25" customHeight="1">
      <c r="A73" s="32">
        <v>716</v>
      </c>
      <c r="B73" s="73" t="s">
        <v>2</v>
      </c>
      <c r="C73" s="32" t="s">
        <v>416</v>
      </c>
      <c r="D73" s="33" t="s">
        <v>3</v>
      </c>
      <c r="E73" s="34">
        <v>0</v>
      </c>
      <c r="F73" s="34">
        <v>0</v>
      </c>
      <c r="G73" s="34">
        <v>0</v>
      </c>
      <c r="H73" s="67">
        <f t="shared" si="3"/>
        <v>0</v>
      </c>
    </row>
    <row r="74" spans="1:8" ht="20.25" customHeight="1">
      <c r="A74" s="32">
        <v>717001</v>
      </c>
      <c r="B74" s="73" t="s">
        <v>4</v>
      </c>
      <c r="C74" s="32" t="s">
        <v>416</v>
      </c>
      <c r="D74" s="33" t="s">
        <v>5</v>
      </c>
      <c r="E74" s="34">
        <v>0</v>
      </c>
      <c r="F74" s="34">
        <v>0</v>
      </c>
      <c r="G74" s="34">
        <v>0</v>
      </c>
      <c r="H74" s="67">
        <f>IF(E74=0,,F74/E74*100)</f>
        <v>0</v>
      </c>
    </row>
    <row r="75" spans="1:8" ht="20.25" customHeight="1">
      <c r="A75" s="32">
        <v>713004</v>
      </c>
      <c r="B75" s="73" t="s">
        <v>6</v>
      </c>
      <c r="C75" s="32" t="s">
        <v>416</v>
      </c>
      <c r="D75" s="33" t="s">
        <v>7</v>
      </c>
      <c r="E75" s="34">
        <v>0</v>
      </c>
      <c r="F75" s="34">
        <v>0</v>
      </c>
      <c r="G75" s="34">
        <v>0</v>
      </c>
      <c r="H75" s="67">
        <f>IF(E75=0,,F75/E75*100)</f>
        <v>0</v>
      </c>
    </row>
    <row r="76" spans="1:8" ht="20.25" customHeight="1">
      <c r="A76" s="47" t="s">
        <v>1179</v>
      </c>
      <c r="B76" s="47" t="s">
        <v>1180</v>
      </c>
      <c r="C76" s="25" t="s">
        <v>1390</v>
      </c>
      <c r="D76" s="17" t="s">
        <v>84</v>
      </c>
      <c r="E76" s="26">
        <f>SUM(E77:E78)</f>
        <v>0</v>
      </c>
      <c r="F76" s="26">
        <f>SUM(F77:F78)</f>
        <v>0</v>
      </c>
      <c r="G76" s="26">
        <f>SUM(G77:G78)</f>
        <v>0</v>
      </c>
      <c r="H76" s="26">
        <f t="shared" si="3"/>
        <v>0</v>
      </c>
    </row>
    <row r="77" spans="1:8" ht="20.25" customHeight="1">
      <c r="A77" s="32">
        <v>716</v>
      </c>
      <c r="B77" s="73" t="s">
        <v>14</v>
      </c>
      <c r="C77" s="32" t="s">
        <v>416</v>
      </c>
      <c r="D77" s="33" t="s">
        <v>1457</v>
      </c>
      <c r="E77" s="34">
        <v>0</v>
      </c>
      <c r="F77" s="34">
        <v>0</v>
      </c>
      <c r="G77" s="34">
        <v>0</v>
      </c>
      <c r="H77" s="67">
        <f t="shared" si="3"/>
        <v>0</v>
      </c>
    </row>
    <row r="78" spans="1:8" ht="20.25" customHeight="1">
      <c r="A78" s="32">
        <v>717</v>
      </c>
      <c r="B78" s="73" t="s">
        <v>15</v>
      </c>
      <c r="C78" s="32" t="s">
        <v>416</v>
      </c>
      <c r="D78" s="33" t="s">
        <v>637</v>
      </c>
      <c r="E78" s="34">
        <v>0</v>
      </c>
      <c r="F78" s="34">
        <v>0</v>
      </c>
      <c r="G78" s="34">
        <v>0</v>
      </c>
      <c r="H78" s="67">
        <f t="shared" si="3"/>
        <v>0</v>
      </c>
    </row>
    <row r="79" spans="1:8" ht="20.25" customHeight="1">
      <c r="A79" s="47" t="s">
        <v>1187</v>
      </c>
      <c r="B79" s="47" t="s">
        <v>1188</v>
      </c>
      <c r="C79" s="25" t="s">
        <v>1390</v>
      </c>
      <c r="D79" s="17" t="s">
        <v>1189</v>
      </c>
      <c r="E79" s="26">
        <f>SUM(E80:E81)</f>
        <v>0</v>
      </c>
      <c r="F79" s="26">
        <f>SUM(F80:F81)</f>
        <v>0</v>
      </c>
      <c r="G79" s="26">
        <f>SUM(G80:G81)</f>
        <v>0</v>
      </c>
      <c r="H79" s="26">
        <f t="shared" si="3"/>
        <v>0</v>
      </c>
    </row>
    <row r="80" spans="1:8" ht="20.25" customHeight="1">
      <c r="A80" s="32">
        <v>716</v>
      </c>
      <c r="B80" s="73" t="s">
        <v>16</v>
      </c>
      <c r="C80" s="32" t="s">
        <v>416</v>
      </c>
      <c r="D80" s="33" t="s">
        <v>1457</v>
      </c>
      <c r="E80" s="34">
        <v>0</v>
      </c>
      <c r="F80" s="34">
        <v>0</v>
      </c>
      <c r="G80" s="34">
        <v>0</v>
      </c>
      <c r="H80" s="67">
        <f t="shared" si="3"/>
        <v>0</v>
      </c>
    </row>
    <row r="81" spans="1:8" ht="20.25" customHeight="1">
      <c r="A81" s="32">
        <v>717</v>
      </c>
      <c r="B81" s="73" t="s">
        <v>17</v>
      </c>
      <c r="C81" s="32" t="s">
        <v>416</v>
      </c>
      <c r="D81" s="33" t="s">
        <v>637</v>
      </c>
      <c r="E81" s="34">
        <v>0</v>
      </c>
      <c r="F81" s="34">
        <v>0</v>
      </c>
      <c r="G81" s="34">
        <v>0</v>
      </c>
      <c r="H81" s="67">
        <f t="shared" si="3"/>
        <v>0</v>
      </c>
    </row>
    <row r="82" spans="1:8" ht="20.25" customHeight="1">
      <c r="A82" s="47" t="s">
        <v>541</v>
      </c>
      <c r="B82" s="47" t="s">
        <v>132</v>
      </c>
      <c r="C82" s="25" t="s">
        <v>1390</v>
      </c>
      <c r="D82" s="17" t="s">
        <v>133</v>
      </c>
      <c r="E82" s="26">
        <f>SUM(E83:E84)</f>
        <v>0</v>
      </c>
      <c r="F82" s="26">
        <f>SUM(F83:F84)</f>
        <v>0</v>
      </c>
      <c r="G82" s="26">
        <f>SUM(G83:G84)</f>
        <v>0</v>
      </c>
      <c r="H82" s="26">
        <f t="shared" si="3"/>
        <v>0</v>
      </c>
    </row>
    <row r="83" spans="1:8" ht="20.25" customHeight="1">
      <c r="A83" s="32">
        <v>716</v>
      </c>
      <c r="B83" s="73" t="s">
        <v>18</v>
      </c>
      <c r="C83" s="32" t="s">
        <v>416</v>
      </c>
      <c r="D83" s="33" t="s">
        <v>1457</v>
      </c>
      <c r="E83" s="34">
        <v>0</v>
      </c>
      <c r="F83" s="34">
        <v>0</v>
      </c>
      <c r="G83" s="34">
        <v>0</v>
      </c>
      <c r="H83" s="67">
        <f t="shared" si="3"/>
        <v>0</v>
      </c>
    </row>
    <row r="84" spans="1:8" ht="20.25" customHeight="1">
      <c r="A84" s="32">
        <v>717</v>
      </c>
      <c r="B84" s="73" t="s">
        <v>19</v>
      </c>
      <c r="C84" s="32" t="s">
        <v>416</v>
      </c>
      <c r="D84" s="33" t="s">
        <v>637</v>
      </c>
      <c r="E84" s="34">
        <v>0</v>
      </c>
      <c r="F84" s="34">
        <v>0</v>
      </c>
      <c r="G84" s="34">
        <v>0</v>
      </c>
      <c r="H84" s="67">
        <f t="shared" si="3"/>
        <v>0</v>
      </c>
    </row>
    <row r="85" spans="1:8" ht="20.25" customHeight="1">
      <c r="A85" s="47" t="s">
        <v>1191</v>
      </c>
      <c r="B85" s="47" t="s">
        <v>1192</v>
      </c>
      <c r="C85" s="25" t="s">
        <v>1390</v>
      </c>
      <c r="D85" s="17" t="s">
        <v>1193</v>
      </c>
      <c r="E85" s="26">
        <f>SUM(E86:E87)</f>
        <v>0</v>
      </c>
      <c r="F85" s="26">
        <f>SUM(F86:F87)</f>
        <v>0</v>
      </c>
      <c r="G85" s="26">
        <f>SUM(G86:G87)</f>
        <v>0</v>
      </c>
      <c r="H85" s="26">
        <f t="shared" si="3"/>
        <v>0</v>
      </c>
    </row>
    <row r="86" spans="1:8" ht="20.25" customHeight="1">
      <c r="A86" s="32">
        <v>716</v>
      </c>
      <c r="B86" s="73" t="s">
        <v>20</v>
      </c>
      <c r="C86" s="32" t="s">
        <v>416</v>
      </c>
      <c r="D86" s="33" t="s">
        <v>1457</v>
      </c>
      <c r="E86" s="34">
        <v>0</v>
      </c>
      <c r="F86" s="34">
        <v>0</v>
      </c>
      <c r="G86" s="34">
        <v>0</v>
      </c>
      <c r="H86" s="67">
        <f t="shared" si="3"/>
        <v>0</v>
      </c>
    </row>
    <row r="87" spans="1:8" ht="20.25" customHeight="1">
      <c r="A87" s="32">
        <v>717</v>
      </c>
      <c r="B87" s="73" t="s">
        <v>30</v>
      </c>
      <c r="C87" s="32" t="s">
        <v>416</v>
      </c>
      <c r="D87" s="33" t="s">
        <v>637</v>
      </c>
      <c r="E87" s="34">
        <v>0</v>
      </c>
      <c r="F87" s="34">
        <v>0</v>
      </c>
      <c r="G87" s="34">
        <v>0</v>
      </c>
      <c r="H87" s="67">
        <f t="shared" si="3"/>
        <v>0</v>
      </c>
    </row>
    <row r="88" spans="1:8" ht="20.25" customHeight="1">
      <c r="A88" s="24"/>
      <c r="B88" s="72"/>
      <c r="C88" s="23" t="s">
        <v>416</v>
      </c>
      <c r="D88" s="24" t="s">
        <v>1381</v>
      </c>
      <c r="E88" s="31">
        <f>SUM(E85,E82,E79,E76,E72)</f>
        <v>0</v>
      </c>
      <c r="F88" s="31">
        <f>SUM(F85,F82,F79,F76,F72)</f>
        <v>0</v>
      </c>
      <c r="G88" s="31">
        <f>SUM(G85,G82,G79,G76,G72)</f>
        <v>0</v>
      </c>
      <c r="H88" s="31">
        <f t="shared" si="3"/>
        <v>0</v>
      </c>
    </row>
    <row r="90" spans="1:8" ht="12.75">
      <c r="A90" s="333" t="s">
        <v>72</v>
      </c>
      <c r="B90" s="333"/>
      <c r="C90" s="333"/>
      <c r="D90" s="333"/>
      <c r="E90" s="333"/>
      <c r="F90" s="333"/>
      <c r="G90" s="333"/>
      <c r="H90" s="334"/>
    </row>
    <row r="91" spans="1:8" ht="18.75" customHeight="1">
      <c r="A91" s="335" t="s">
        <v>1301</v>
      </c>
      <c r="B91" s="336"/>
      <c r="C91" s="336"/>
      <c r="D91" s="336"/>
      <c r="E91" s="336"/>
      <c r="F91" s="336"/>
      <c r="G91" s="336"/>
      <c r="H91" s="336"/>
    </row>
    <row r="92" spans="1:8" ht="18.75" customHeight="1">
      <c r="A92" s="336"/>
      <c r="B92" s="336"/>
      <c r="C92" s="336"/>
      <c r="D92" s="336"/>
      <c r="E92" s="336"/>
      <c r="F92" s="336"/>
      <c r="G92" s="336"/>
      <c r="H92" s="336"/>
    </row>
    <row r="94" spans="1:8" ht="16.5">
      <c r="A94" s="18"/>
      <c r="B94" s="62" t="s">
        <v>31</v>
      </c>
      <c r="C94" s="27" t="s">
        <v>1392</v>
      </c>
      <c r="D94" s="19" t="s">
        <v>32</v>
      </c>
      <c r="E94" s="40" t="s">
        <v>1379</v>
      </c>
      <c r="F94" s="40" t="s">
        <v>835</v>
      </c>
      <c r="G94" s="40" t="s">
        <v>836</v>
      </c>
      <c r="H94" s="18" t="s">
        <v>1380</v>
      </c>
    </row>
    <row r="95" spans="1:11" ht="12.75">
      <c r="A95" s="76" t="s">
        <v>1385</v>
      </c>
      <c r="B95" s="77" t="s">
        <v>1386</v>
      </c>
      <c r="C95" s="78"/>
      <c r="D95" s="79" t="s">
        <v>1365</v>
      </c>
      <c r="E95" s="80"/>
      <c r="F95" s="80"/>
      <c r="G95" s="80"/>
      <c r="H95" s="80"/>
      <c r="J95" s="281"/>
      <c r="K95" s="281"/>
    </row>
    <row r="96" spans="1:12" ht="12.75">
      <c r="A96" s="47" t="s">
        <v>1388</v>
      </c>
      <c r="B96" s="47" t="s">
        <v>1389</v>
      </c>
      <c r="C96" s="25" t="s">
        <v>1390</v>
      </c>
      <c r="D96" s="38" t="s">
        <v>1391</v>
      </c>
      <c r="E96" s="63">
        <f>SUM(E97:E102)</f>
        <v>415</v>
      </c>
      <c r="F96" s="63">
        <f>SUM(F97:F102)</f>
        <v>425</v>
      </c>
      <c r="G96" s="63">
        <f>SUM(G97:G102)</f>
        <v>415</v>
      </c>
      <c r="H96" s="63">
        <f aca="true" t="shared" si="4" ref="H96:H103">IF(E96=0,,F96/E96*100)</f>
        <v>102.40963855421687</v>
      </c>
      <c r="J96" s="282"/>
      <c r="K96" s="282"/>
      <c r="L96" s="264"/>
    </row>
    <row r="97" spans="1:12" ht="12.75">
      <c r="A97" s="32">
        <v>61</v>
      </c>
      <c r="B97" s="73" t="s">
        <v>8</v>
      </c>
      <c r="C97" s="32" t="s">
        <v>416</v>
      </c>
      <c r="D97" s="33" t="s">
        <v>614</v>
      </c>
      <c r="E97" s="34">
        <v>308</v>
      </c>
      <c r="F97" s="34">
        <v>315.421686746988</v>
      </c>
      <c r="G97" s="34">
        <v>308</v>
      </c>
      <c r="H97" s="34">
        <f t="shared" si="4"/>
        <v>102.40963855421687</v>
      </c>
      <c r="I97" s="251"/>
      <c r="J97" s="273"/>
      <c r="K97" s="273"/>
      <c r="L97" s="264"/>
    </row>
    <row r="98" spans="1:12" ht="12.75">
      <c r="A98" s="32">
        <v>62</v>
      </c>
      <c r="B98" s="73" t="s">
        <v>9</v>
      </c>
      <c r="C98" s="32" t="s">
        <v>416</v>
      </c>
      <c r="D98" s="33" t="s">
        <v>90</v>
      </c>
      <c r="E98" s="34">
        <v>107</v>
      </c>
      <c r="F98" s="34">
        <v>109.57831325301206</v>
      </c>
      <c r="G98" s="34">
        <v>107</v>
      </c>
      <c r="H98" s="34">
        <f t="shared" si="4"/>
        <v>102.40963855421687</v>
      </c>
      <c r="J98" s="283"/>
      <c r="K98" s="283"/>
      <c r="L98" s="264"/>
    </row>
    <row r="99" spans="1:12" ht="12.75">
      <c r="A99" s="32">
        <v>631</v>
      </c>
      <c r="B99" s="73" t="s">
        <v>10</v>
      </c>
      <c r="C99" s="32" t="s">
        <v>416</v>
      </c>
      <c r="D99" s="33" t="s">
        <v>75</v>
      </c>
      <c r="E99" s="34">
        <v>0</v>
      </c>
      <c r="F99" s="34">
        <v>0</v>
      </c>
      <c r="G99" s="34">
        <v>0</v>
      </c>
      <c r="H99" s="34">
        <f t="shared" si="4"/>
        <v>0</v>
      </c>
      <c r="J99" s="284"/>
      <c r="K99" s="284"/>
      <c r="L99" s="262"/>
    </row>
    <row r="100" spans="1:12" ht="12.75">
      <c r="A100" s="32">
        <v>632</v>
      </c>
      <c r="B100" s="73" t="s">
        <v>11</v>
      </c>
      <c r="C100" s="32" t="s">
        <v>416</v>
      </c>
      <c r="D100" s="33" t="s">
        <v>626</v>
      </c>
      <c r="E100" s="34">
        <v>0</v>
      </c>
      <c r="F100" s="34">
        <v>0</v>
      </c>
      <c r="G100" s="34">
        <v>0</v>
      </c>
      <c r="H100" s="34">
        <f t="shared" si="4"/>
        <v>0</v>
      </c>
      <c r="J100" s="285"/>
      <c r="K100" s="285"/>
      <c r="L100" s="263"/>
    </row>
    <row r="101" spans="1:11" ht="12.75">
      <c r="A101" s="32">
        <v>633</v>
      </c>
      <c r="B101" s="73" t="s">
        <v>12</v>
      </c>
      <c r="C101" s="32" t="s">
        <v>416</v>
      </c>
      <c r="D101" s="33" t="s">
        <v>129</v>
      </c>
      <c r="E101" s="34">
        <v>0</v>
      </c>
      <c r="F101" s="34">
        <v>0</v>
      </c>
      <c r="G101" s="34">
        <v>0</v>
      </c>
      <c r="H101" s="34">
        <f t="shared" si="4"/>
        <v>0</v>
      </c>
      <c r="J101" s="285"/>
      <c r="K101" s="285"/>
    </row>
    <row r="102" spans="1:11" ht="12.75">
      <c r="A102" s="32">
        <v>637</v>
      </c>
      <c r="B102" s="73" t="s">
        <v>13</v>
      </c>
      <c r="C102" s="32" t="s">
        <v>416</v>
      </c>
      <c r="D102" s="33" t="s">
        <v>81</v>
      </c>
      <c r="E102" s="34">
        <v>0</v>
      </c>
      <c r="F102" s="34">
        <v>0</v>
      </c>
      <c r="G102" s="34">
        <v>0</v>
      </c>
      <c r="H102" s="34">
        <f t="shared" si="4"/>
        <v>0</v>
      </c>
      <c r="J102" s="285"/>
      <c r="K102" s="285"/>
    </row>
    <row r="103" spans="1:11" ht="12.75">
      <c r="A103" s="24"/>
      <c r="B103" s="72"/>
      <c r="C103" s="23" t="s">
        <v>416</v>
      </c>
      <c r="D103" s="24" t="s">
        <v>1381</v>
      </c>
      <c r="E103" s="31">
        <f>SUM(E96)</f>
        <v>415</v>
      </c>
      <c r="F103" s="31">
        <f>SUM(F96)</f>
        <v>425</v>
      </c>
      <c r="G103" s="31">
        <f>SUM(G96)</f>
        <v>415</v>
      </c>
      <c r="H103" s="31">
        <f t="shared" si="4"/>
        <v>102.40963855421687</v>
      </c>
      <c r="J103" s="285"/>
      <c r="K103" s="285"/>
    </row>
    <row r="105" spans="1:8" ht="12.75">
      <c r="A105" s="333" t="s">
        <v>72</v>
      </c>
      <c r="B105" s="333"/>
      <c r="C105" s="333"/>
      <c r="D105" s="333"/>
      <c r="E105" s="333"/>
      <c r="F105" s="333"/>
      <c r="G105" s="333"/>
      <c r="H105" s="334"/>
    </row>
    <row r="106" spans="1:8" ht="12.75">
      <c r="A106" s="335" t="s">
        <v>1310</v>
      </c>
      <c r="B106" s="336"/>
      <c r="C106" s="336"/>
      <c r="D106" s="336"/>
      <c r="E106" s="336"/>
      <c r="F106" s="336"/>
      <c r="G106" s="336"/>
      <c r="H106" s="336"/>
    </row>
    <row r="107" spans="1:8" ht="12.75">
      <c r="A107" s="336"/>
      <c r="B107" s="336"/>
      <c r="C107" s="336"/>
      <c r="D107" s="336"/>
      <c r="E107" s="336"/>
      <c r="F107" s="336"/>
      <c r="G107" s="336"/>
      <c r="H107" s="336"/>
    </row>
    <row r="110" spans="1:8" ht="21.75" customHeight="1">
      <c r="A110" s="383" t="s">
        <v>205</v>
      </c>
      <c r="B110" s="383"/>
      <c r="C110" s="383"/>
      <c r="D110" s="383"/>
      <c r="E110" s="384">
        <v>2011</v>
      </c>
      <c r="F110" s="384"/>
      <c r="G110" s="384"/>
      <c r="H110" s="385"/>
    </row>
    <row r="111" spans="1:8" ht="21.75" customHeight="1">
      <c r="A111" s="86" t="s">
        <v>1385</v>
      </c>
      <c r="B111" s="37" t="s">
        <v>1386</v>
      </c>
      <c r="C111" s="14" t="s">
        <v>1387</v>
      </c>
      <c r="D111" s="15" t="s">
        <v>1365</v>
      </c>
      <c r="E111" s="86" t="s">
        <v>98</v>
      </c>
      <c r="F111" s="86" t="s">
        <v>99</v>
      </c>
      <c r="G111" s="86" t="s">
        <v>1384</v>
      </c>
      <c r="H111" s="86" t="s">
        <v>1381</v>
      </c>
    </row>
    <row r="112" spans="1:8" ht="21.75" customHeight="1">
      <c r="A112" s="106" t="s">
        <v>102</v>
      </c>
      <c r="B112" s="363" t="s">
        <v>208</v>
      </c>
      <c r="C112" s="366" t="s">
        <v>1392</v>
      </c>
      <c r="D112" s="369" t="s">
        <v>209</v>
      </c>
      <c r="E112" s="107">
        <f>SUM(E15:E18)</f>
        <v>100000</v>
      </c>
      <c r="F112" s="107">
        <f>SUM(E19)</f>
        <v>0</v>
      </c>
      <c r="G112" s="107"/>
      <c r="H112" s="107">
        <f>SUM(E112:G112)</f>
        <v>100000</v>
      </c>
    </row>
    <row r="113" spans="1:8" ht="21.75" customHeight="1">
      <c r="A113" s="106" t="s">
        <v>104</v>
      </c>
      <c r="B113" s="364"/>
      <c r="C113" s="367"/>
      <c r="D113" s="370"/>
      <c r="E113" s="110">
        <f>SUM(F15:F18)</f>
        <v>163934.1</v>
      </c>
      <c r="F113" s="110">
        <f>SUM(F19)</f>
        <v>0</v>
      </c>
      <c r="G113" s="110"/>
      <c r="H113" s="107">
        <f>SUM(E113:G113)</f>
        <v>163934.1</v>
      </c>
    </row>
    <row r="114" spans="1:8" ht="21.75" customHeight="1">
      <c r="A114" s="106" t="s">
        <v>105</v>
      </c>
      <c r="B114" s="365"/>
      <c r="C114" s="368"/>
      <c r="D114" s="371"/>
      <c r="E114" s="110">
        <f>IF(E113=0,,E113/E112*100)</f>
        <v>163.93410000000003</v>
      </c>
      <c r="F114" s="110">
        <f>IF(F113=0,,F113/F112*100)</f>
        <v>0</v>
      </c>
      <c r="G114" s="110">
        <f>IF(G113=0,,G113/G112*100)</f>
        <v>0</v>
      </c>
      <c r="H114" s="110">
        <f>IF(H113=0,,H113/H112*100)</f>
        <v>163.93410000000003</v>
      </c>
    </row>
    <row r="115" spans="1:8" ht="21.75" customHeight="1">
      <c r="A115" s="106" t="s">
        <v>102</v>
      </c>
      <c r="B115" s="363" t="s">
        <v>215</v>
      </c>
      <c r="C115" s="366" t="s">
        <v>1392</v>
      </c>
      <c r="D115" s="369" t="s">
        <v>216</v>
      </c>
      <c r="E115" s="110"/>
      <c r="F115" s="110">
        <f>SUM(E29:E38)</f>
        <v>61600</v>
      </c>
      <c r="G115" s="110"/>
      <c r="H115" s="110">
        <f>SUM(E115:G115)</f>
        <v>61600</v>
      </c>
    </row>
    <row r="116" spans="1:8" ht="21.75" customHeight="1">
      <c r="A116" s="106" t="s">
        <v>104</v>
      </c>
      <c r="B116" s="364"/>
      <c r="C116" s="367"/>
      <c r="D116" s="370"/>
      <c r="E116" s="110"/>
      <c r="F116" s="110">
        <f>SUM(F29:F38)</f>
        <v>44243.65</v>
      </c>
      <c r="G116" s="110"/>
      <c r="H116" s="110">
        <f>SUM(E116:G116)</f>
        <v>44243.65</v>
      </c>
    </row>
    <row r="117" spans="1:8" ht="21.75" customHeight="1">
      <c r="A117" s="106" t="s">
        <v>105</v>
      </c>
      <c r="B117" s="365"/>
      <c r="C117" s="368"/>
      <c r="D117" s="371"/>
      <c r="E117" s="110">
        <f>IF(E116=0,,E116/E115*100)</f>
        <v>0</v>
      </c>
      <c r="F117" s="110">
        <f>IF(F116=0,,F116/F115*100)</f>
        <v>71.82410714285714</v>
      </c>
      <c r="G117" s="110">
        <f>IF(G116=0,,G116/G115*100)</f>
        <v>0</v>
      </c>
      <c r="H117" s="110">
        <f>IF(H116=0,,H116/H115*100)</f>
        <v>71.82410714285714</v>
      </c>
    </row>
    <row r="118" spans="1:8" ht="21.75" customHeight="1">
      <c r="A118" s="106" t="s">
        <v>102</v>
      </c>
      <c r="B118" s="363" t="s">
        <v>847</v>
      </c>
      <c r="C118" s="366" t="s">
        <v>1392</v>
      </c>
      <c r="D118" s="369" t="s">
        <v>848</v>
      </c>
      <c r="E118" s="110"/>
      <c r="F118" s="110">
        <f>SUM(E48:E51,E53:E54,E59:E60,E56:E57,E62:E63)</f>
        <v>0</v>
      </c>
      <c r="G118" s="110"/>
      <c r="H118" s="110">
        <f>SUM(E118:G118)</f>
        <v>0</v>
      </c>
    </row>
    <row r="119" spans="1:8" ht="21.75" customHeight="1">
      <c r="A119" s="106" t="s">
        <v>104</v>
      </c>
      <c r="B119" s="364"/>
      <c r="C119" s="367"/>
      <c r="D119" s="370"/>
      <c r="E119" s="110"/>
      <c r="F119" s="110">
        <f>SUM(F62:F63,F59:F60,F56:F57,F53:F54,F48:F51)</f>
        <v>0</v>
      </c>
      <c r="G119" s="110"/>
      <c r="H119" s="110">
        <f>SUM(E119:G119)</f>
        <v>0</v>
      </c>
    </row>
    <row r="120" spans="1:8" ht="21.75" customHeight="1">
      <c r="A120" s="106" t="s">
        <v>105</v>
      </c>
      <c r="B120" s="365"/>
      <c r="C120" s="368"/>
      <c r="D120" s="371"/>
      <c r="E120" s="110">
        <f>IF(E119=0,,E119/E118*100)</f>
        <v>0</v>
      </c>
      <c r="F120" s="110">
        <f>IF(F119=0,,F119/F118*100)</f>
        <v>0</v>
      </c>
      <c r="G120" s="110">
        <f>IF(G119=0,,G119/G118*100)</f>
        <v>0</v>
      </c>
      <c r="H120" s="110">
        <f>IF(H119=0,,H119/H118*100)</f>
        <v>0</v>
      </c>
    </row>
    <row r="121" spans="1:8" ht="21.75" customHeight="1">
      <c r="A121" s="106" t="s">
        <v>102</v>
      </c>
      <c r="B121" s="363" t="s">
        <v>859</v>
      </c>
      <c r="C121" s="366" t="s">
        <v>1392</v>
      </c>
      <c r="D121" s="369" t="s">
        <v>860</v>
      </c>
      <c r="E121" s="110"/>
      <c r="F121" s="110">
        <f>SUM(E73:E75,E77:E78,E80:E81,E83:E84,E86:E87)</f>
        <v>0</v>
      </c>
      <c r="G121" s="110"/>
      <c r="H121" s="110">
        <f>SUM(E121:G121)</f>
        <v>0</v>
      </c>
    </row>
    <row r="122" spans="1:8" ht="21.75" customHeight="1">
      <c r="A122" s="106" t="s">
        <v>104</v>
      </c>
      <c r="B122" s="364"/>
      <c r="C122" s="367"/>
      <c r="D122" s="370"/>
      <c r="E122" s="110"/>
      <c r="F122" s="110">
        <f>SUM(F73:F75,F77:F78,F80:F81,F83:F84,F86:F87)</f>
        <v>0</v>
      </c>
      <c r="G122" s="110"/>
      <c r="H122" s="110">
        <f>SUM(E122:G122)</f>
        <v>0</v>
      </c>
    </row>
    <row r="123" spans="1:8" ht="21.75" customHeight="1">
      <c r="A123" s="106" t="s">
        <v>105</v>
      </c>
      <c r="B123" s="365"/>
      <c r="C123" s="368"/>
      <c r="D123" s="371"/>
      <c r="E123" s="110">
        <f>IF(E122=0,,E122/E121*100)</f>
        <v>0</v>
      </c>
      <c r="F123" s="110">
        <f>IF(F122=0,,F122/F121*100)</f>
        <v>0</v>
      </c>
      <c r="G123" s="110">
        <f>IF(G122=0,,G122/G121*100)</f>
        <v>0</v>
      </c>
      <c r="H123" s="110">
        <f>IF(H122=0,,H122/H121*100)</f>
        <v>0</v>
      </c>
    </row>
    <row r="124" spans="1:8" ht="21.75" customHeight="1">
      <c r="A124" s="106" t="s">
        <v>102</v>
      </c>
      <c r="B124" s="363" t="s">
        <v>31</v>
      </c>
      <c r="C124" s="366" t="s">
        <v>1392</v>
      </c>
      <c r="D124" s="369" t="s">
        <v>32</v>
      </c>
      <c r="E124" s="110">
        <f>SUM(E97:E102)</f>
        <v>415</v>
      </c>
      <c r="F124" s="110"/>
      <c r="G124" s="110"/>
      <c r="H124" s="110">
        <f>SUM(E124:G124)</f>
        <v>415</v>
      </c>
    </row>
    <row r="125" spans="1:8" ht="21.75" customHeight="1">
      <c r="A125" s="106" t="s">
        <v>104</v>
      </c>
      <c r="B125" s="364"/>
      <c r="C125" s="367"/>
      <c r="D125" s="370"/>
      <c r="E125" s="110">
        <f>SUM(F97:F102)</f>
        <v>425</v>
      </c>
      <c r="F125" s="110"/>
      <c r="G125" s="110"/>
      <c r="H125" s="110">
        <f>SUM(E125:G125)</f>
        <v>425</v>
      </c>
    </row>
    <row r="126" spans="1:8" ht="21.75" customHeight="1">
      <c r="A126" s="106" t="s">
        <v>105</v>
      </c>
      <c r="B126" s="365"/>
      <c r="C126" s="368"/>
      <c r="D126" s="371"/>
      <c r="E126" s="110">
        <f>IF(E125=0,,E125/E124*100)</f>
        <v>102.40963855421687</v>
      </c>
      <c r="F126" s="110">
        <f>IF(F125=0,,F125/F124*100)</f>
        <v>0</v>
      </c>
      <c r="G126" s="110">
        <f>IF(G125=0,,G125/G124*100)</f>
        <v>0</v>
      </c>
      <c r="H126" s="110">
        <f>IF(H125=0,,H125/H124*100)</f>
        <v>102.40963855421687</v>
      </c>
    </row>
    <row r="127" spans="1:8" ht="21.75" customHeight="1">
      <c r="A127" s="111" t="s">
        <v>102</v>
      </c>
      <c r="B127" s="112"/>
      <c r="C127" s="111"/>
      <c r="D127" s="48" t="s">
        <v>837</v>
      </c>
      <c r="E127" s="113">
        <f aca="true" t="shared" si="5" ref="E127:G128">SUM(E112,E115,E118,E121,E124)</f>
        <v>100415</v>
      </c>
      <c r="F127" s="113">
        <f t="shared" si="5"/>
        <v>61600</v>
      </c>
      <c r="G127" s="113">
        <f t="shared" si="5"/>
        <v>0</v>
      </c>
      <c r="H127" s="113">
        <f>SUM(E127:G127)</f>
        <v>162015</v>
      </c>
    </row>
    <row r="128" spans="1:8" ht="21.75" customHeight="1">
      <c r="A128" s="111" t="s">
        <v>104</v>
      </c>
      <c r="B128" s="112"/>
      <c r="C128" s="111"/>
      <c r="D128" s="48" t="s">
        <v>838</v>
      </c>
      <c r="E128" s="113">
        <f t="shared" si="5"/>
        <v>164359.1</v>
      </c>
      <c r="F128" s="113">
        <f t="shared" si="5"/>
        <v>44243.65</v>
      </c>
      <c r="G128" s="113">
        <f t="shared" si="5"/>
        <v>0</v>
      </c>
      <c r="H128" s="113">
        <f>SUM(E128:G128)</f>
        <v>208602.75</v>
      </c>
    </row>
    <row r="129" spans="1:8" ht="21.75" customHeight="1">
      <c r="A129" s="111" t="s">
        <v>105</v>
      </c>
      <c r="B129" s="112"/>
      <c r="C129" s="111"/>
      <c r="D129" s="48" t="s">
        <v>106</v>
      </c>
      <c r="E129" s="113">
        <f>IF(E128=0,,E128/E127*100)</f>
        <v>163.67982871085</v>
      </c>
      <c r="F129" s="113">
        <f>IF(F128=0,,F128/F127*100)</f>
        <v>71.82410714285714</v>
      </c>
      <c r="G129" s="113">
        <f>IF(G128=0,,G128/G127*100)</f>
        <v>0</v>
      </c>
      <c r="H129" s="113">
        <f>IF(H128=0,,H128/H127*100)</f>
        <v>128.75520785112488</v>
      </c>
    </row>
    <row r="130" spans="1:8" ht="12.75">
      <c r="A130" s="115"/>
      <c r="B130" s="52"/>
      <c r="C130" s="51"/>
      <c r="D130" s="115"/>
      <c r="E130" s="115"/>
      <c r="F130" s="115"/>
      <c r="G130" s="116"/>
      <c r="H130" s="81"/>
    </row>
    <row r="131" spans="1:8" ht="12.75">
      <c r="A131" s="115" t="s">
        <v>102</v>
      </c>
      <c r="B131" s="52" t="s">
        <v>837</v>
      </c>
      <c r="C131" s="51"/>
      <c r="D131" s="115"/>
      <c r="E131" s="115"/>
      <c r="F131" s="115"/>
      <c r="G131" s="116"/>
      <c r="H131" s="81"/>
    </row>
    <row r="132" spans="1:8" ht="12.75">
      <c r="A132" s="115" t="s">
        <v>104</v>
      </c>
      <c r="B132" s="52" t="s">
        <v>838</v>
      </c>
      <c r="C132" s="51"/>
      <c r="D132" s="115"/>
      <c r="E132" s="115"/>
      <c r="F132" s="115"/>
      <c r="G132" s="116"/>
      <c r="H132" s="81"/>
    </row>
    <row r="133" spans="1:8" ht="12.75">
      <c r="A133" s="115" t="s">
        <v>105</v>
      </c>
      <c r="B133" s="52" t="s">
        <v>106</v>
      </c>
      <c r="C133" s="51"/>
      <c r="D133" s="115"/>
      <c r="E133" s="115"/>
      <c r="F133" s="115"/>
      <c r="G133" s="116"/>
      <c r="H133" s="81"/>
    </row>
    <row r="134" spans="1:8" ht="12.75">
      <c r="A134" s="115"/>
      <c r="B134" s="52"/>
      <c r="C134" s="51"/>
      <c r="D134" s="115"/>
      <c r="E134" s="115"/>
      <c r="F134" s="115"/>
      <c r="G134" s="116"/>
      <c r="H134" s="81"/>
    </row>
    <row r="135" spans="1:8" ht="12.75">
      <c r="A135" s="333" t="s">
        <v>1376</v>
      </c>
      <c r="B135" s="333"/>
      <c r="C135" s="333"/>
      <c r="D135" s="333"/>
      <c r="E135" s="333"/>
      <c r="F135" s="333"/>
      <c r="G135" s="333"/>
      <c r="H135" s="81"/>
    </row>
    <row r="136" spans="1:8" ht="12.75">
      <c r="A136" s="335" t="s">
        <v>1311</v>
      </c>
      <c r="B136" s="336"/>
      <c r="C136" s="336"/>
      <c r="D136" s="336"/>
      <c r="E136" s="336"/>
      <c r="F136" s="336"/>
      <c r="G136" s="336"/>
      <c r="H136" s="382"/>
    </row>
    <row r="137" spans="1:8" ht="12.75">
      <c r="A137" s="336"/>
      <c r="B137" s="336"/>
      <c r="C137" s="336"/>
      <c r="D137" s="336"/>
      <c r="E137" s="336"/>
      <c r="F137" s="336"/>
      <c r="G137" s="336"/>
      <c r="H137" s="382"/>
    </row>
    <row r="138" spans="1:8" ht="12.75">
      <c r="A138" s="336"/>
      <c r="B138" s="336"/>
      <c r="C138" s="336"/>
      <c r="D138" s="336"/>
      <c r="E138" s="336"/>
      <c r="F138" s="336"/>
      <c r="G138" s="336"/>
      <c r="H138" s="382"/>
    </row>
    <row r="141" spans="1:5" ht="12.75">
      <c r="A141" s="392" t="s">
        <v>1392</v>
      </c>
      <c r="B141" s="392"/>
      <c r="C141" s="392" t="s">
        <v>209</v>
      </c>
      <c r="D141" s="392"/>
      <c r="E141" s="392"/>
    </row>
    <row r="142" spans="1:5" ht="12.75">
      <c r="A142" s="55" t="s">
        <v>107</v>
      </c>
      <c r="B142" s="55"/>
      <c r="C142" s="392" t="s">
        <v>1108</v>
      </c>
      <c r="D142" s="392"/>
      <c r="E142" s="392"/>
    </row>
    <row r="143" spans="1:5" ht="12.75">
      <c r="A143" s="392" t="s">
        <v>108</v>
      </c>
      <c r="B143" s="392"/>
      <c r="C143" s="392" t="s">
        <v>965</v>
      </c>
      <c r="D143" s="392"/>
      <c r="E143" s="392"/>
    </row>
    <row r="144" spans="1:5" ht="12.75">
      <c r="A144" s="55" t="s">
        <v>109</v>
      </c>
      <c r="B144" s="57" t="s">
        <v>110</v>
      </c>
      <c r="C144" s="392" t="s">
        <v>861</v>
      </c>
      <c r="D144" s="392"/>
      <c r="E144" s="392"/>
    </row>
    <row r="145" spans="1:8" ht="12.75">
      <c r="A145" s="393" t="s">
        <v>111</v>
      </c>
      <c r="B145" s="393"/>
      <c r="C145" s="393"/>
      <c r="D145" s="378" t="s">
        <v>839</v>
      </c>
      <c r="E145" s="378"/>
      <c r="F145" s="378"/>
      <c r="G145" s="378"/>
      <c r="H145" s="378"/>
    </row>
    <row r="146" spans="1:8" ht="12.75">
      <c r="A146" s="392" t="s">
        <v>112</v>
      </c>
      <c r="B146" s="392"/>
      <c r="C146" s="392"/>
      <c r="D146" s="376">
        <v>4</v>
      </c>
      <c r="E146" s="379"/>
      <c r="F146" s="379"/>
      <c r="G146" s="379"/>
      <c r="H146" s="379"/>
    </row>
    <row r="147" spans="1:8" ht="12.75">
      <c r="A147" s="392" t="s">
        <v>113</v>
      </c>
      <c r="B147" s="392"/>
      <c r="C147" s="392"/>
      <c r="D147" s="376">
        <v>4</v>
      </c>
      <c r="E147" s="379"/>
      <c r="F147" s="379"/>
      <c r="G147" s="379"/>
      <c r="H147" s="379"/>
    </row>
    <row r="148" spans="1:8" ht="12.75">
      <c r="A148" s="392" t="s">
        <v>1380</v>
      </c>
      <c r="B148" s="392"/>
      <c r="C148" s="392"/>
      <c r="D148" s="377">
        <f>IF(D146=0,,D147/D146*100)</f>
        <v>100</v>
      </c>
      <c r="E148" s="381"/>
      <c r="F148" s="381"/>
      <c r="G148" s="381"/>
      <c r="H148" s="381"/>
    </row>
    <row r="149" spans="1:5" ht="12.75">
      <c r="A149" s="56"/>
      <c r="B149" s="56"/>
      <c r="C149" s="56"/>
      <c r="D149" s="56"/>
      <c r="E149" s="56"/>
    </row>
    <row r="150" spans="1:5" ht="12.75">
      <c r="A150" s="55" t="s">
        <v>109</v>
      </c>
      <c r="B150" s="57" t="s">
        <v>110</v>
      </c>
      <c r="C150" s="392" t="s">
        <v>862</v>
      </c>
      <c r="D150" s="392"/>
      <c r="E150" s="392"/>
    </row>
    <row r="151" spans="1:8" ht="12.75">
      <c r="A151" s="392" t="s">
        <v>117</v>
      </c>
      <c r="B151" s="392"/>
      <c r="C151" s="392"/>
      <c r="D151" s="376">
        <v>40</v>
      </c>
      <c r="E151" s="379"/>
      <c r="F151" s="379"/>
      <c r="G151" s="379"/>
      <c r="H151" s="379"/>
    </row>
    <row r="152" spans="1:8" ht="12.75">
      <c r="A152" s="392" t="s">
        <v>113</v>
      </c>
      <c r="B152" s="392"/>
      <c r="C152" s="392"/>
      <c r="D152" s="376">
        <v>40</v>
      </c>
      <c r="E152" s="379"/>
      <c r="F152" s="379"/>
      <c r="G152" s="379"/>
      <c r="H152" s="379"/>
    </row>
    <row r="153" spans="1:8" ht="12.75">
      <c r="A153" s="392" t="s">
        <v>1380</v>
      </c>
      <c r="B153" s="392"/>
      <c r="C153" s="392"/>
      <c r="D153" s="377">
        <f>IF(D151=0,,D152/D151*100)</f>
        <v>100</v>
      </c>
      <c r="E153" s="381"/>
      <c r="F153" s="381"/>
      <c r="G153" s="381"/>
      <c r="H153" s="381"/>
    </row>
    <row r="154" spans="1:8" ht="12.75">
      <c r="A154" s="392"/>
      <c r="B154" s="392"/>
      <c r="C154" s="392"/>
      <c r="D154" s="376"/>
      <c r="E154" s="379"/>
      <c r="F154" s="379"/>
      <c r="G154" s="379"/>
      <c r="H154" s="379"/>
    </row>
    <row r="155" spans="1:5" ht="12.75">
      <c r="A155" s="55" t="s">
        <v>109</v>
      </c>
      <c r="B155" s="57" t="s">
        <v>110</v>
      </c>
      <c r="C155" s="392" t="s">
        <v>863</v>
      </c>
      <c r="D155" s="392"/>
      <c r="E155" s="392"/>
    </row>
    <row r="156" spans="1:8" ht="12.75">
      <c r="A156" s="392" t="s">
        <v>117</v>
      </c>
      <c r="B156" s="392"/>
      <c r="C156" s="392"/>
      <c r="D156" s="376">
        <v>2</v>
      </c>
      <c r="E156" s="379"/>
      <c r="F156" s="379"/>
      <c r="G156" s="379"/>
      <c r="H156" s="379"/>
    </row>
    <row r="157" spans="1:8" ht="12.75">
      <c r="A157" s="392" t="s">
        <v>113</v>
      </c>
      <c r="B157" s="392"/>
      <c r="C157" s="392"/>
      <c r="D157" s="376">
        <v>3.5</v>
      </c>
      <c r="E157" s="379"/>
      <c r="F157" s="379"/>
      <c r="G157" s="379"/>
      <c r="H157" s="379"/>
    </row>
    <row r="158" spans="1:8" ht="12.75">
      <c r="A158" s="392" t="s">
        <v>1380</v>
      </c>
      <c r="B158" s="392"/>
      <c r="C158" s="392"/>
      <c r="D158" s="377">
        <f>IF(D156=0,,D157/D156*100)</f>
        <v>175</v>
      </c>
      <c r="E158" s="381"/>
      <c r="F158" s="381"/>
      <c r="G158" s="381"/>
      <c r="H158" s="381"/>
    </row>
    <row r="159" spans="1:8" ht="12.75">
      <c r="A159" s="392"/>
      <c r="B159" s="392"/>
      <c r="C159" s="392"/>
      <c r="D159" s="376"/>
      <c r="E159" s="379"/>
      <c r="F159" s="379"/>
      <c r="G159" s="379"/>
      <c r="H159" s="379"/>
    </row>
    <row r="161" spans="1:8" ht="12.75">
      <c r="A161" s="333" t="s">
        <v>1376</v>
      </c>
      <c r="B161" s="333"/>
      <c r="C161" s="333"/>
      <c r="D161" s="333"/>
      <c r="E161" s="333"/>
      <c r="F161" s="333"/>
      <c r="G161" s="333"/>
      <c r="H161" s="81"/>
    </row>
    <row r="162" spans="1:8" ht="12.75">
      <c r="A162" s="335" t="s">
        <v>1312</v>
      </c>
      <c r="B162" s="336"/>
      <c r="C162" s="336"/>
      <c r="D162" s="336"/>
      <c r="E162" s="336"/>
      <c r="F162" s="336"/>
      <c r="G162" s="336"/>
      <c r="H162" s="382"/>
    </row>
    <row r="163" spans="1:8" ht="12.75">
      <c r="A163" s="336"/>
      <c r="B163" s="336"/>
      <c r="C163" s="336"/>
      <c r="D163" s="336"/>
      <c r="E163" s="336"/>
      <c r="F163" s="336"/>
      <c r="G163" s="336"/>
      <c r="H163" s="382"/>
    </row>
    <row r="164" spans="1:8" ht="12.75">
      <c r="A164" s="336"/>
      <c r="B164" s="336"/>
      <c r="C164" s="336"/>
      <c r="D164" s="336"/>
      <c r="E164" s="336"/>
      <c r="F164" s="336"/>
      <c r="G164" s="336"/>
      <c r="H164" s="382"/>
    </row>
    <row r="166" spans="1:5" ht="12.75">
      <c r="A166" s="392" t="s">
        <v>1392</v>
      </c>
      <c r="B166" s="392"/>
      <c r="C166" s="392" t="s">
        <v>216</v>
      </c>
      <c r="D166" s="392"/>
      <c r="E166" s="392"/>
    </row>
    <row r="167" spans="1:5" ht="12.75">
      <c r="A167" s="55" t="s">
        <v>107</v>
      </c>
      <c r="B167" s="55"/>
      <c r="C167" s="392" t="s">
        <v>864</v>
      </c>
      <c r="D167" s="392"/>
      <c r="E167" s="392"/>
    </row>
    <row r="168" spans="1:5" ht="12.75">
      <c r="A168" s="392" t="s">
        <v>108</v>
      </c>
      <c r="B168" s="392"/>
      <c r="C168" s="392" t="s">
        <v>965</v>
      </c>
      <c r="D168" s="392"/>
      <c r="E168" s="392"/>
    </row>
    <row r="169" spans="1:5" ht="12.75">
      <c r="A169" s="55" t="s">
        <v>109</v>
      </c>
      <c r="B169" s="57" t="s">
        <v>110</v>
      </c>
      <c r="C169" s="392" t="s">
        <v>865</v>
      </c>
      <c r="D169" s="392"/>
      <c r="E169" s="392"/>
    </row>
    <row r="170" spans="1:8" ht="12.75">
      <c r="A170" s="393" t="s">
        <v>111</v>
      </c>
      <c r="B170" s="393"/>
      <c r="C170" s="393"/>
      <c r="D170" s="378" t="s">
        <v>839</v>
      </c>
      <c r="E170" s="378"/>
      <c r="F170" s="378"/>
      <c r="G170" s="378"/>
      <c r="H170" s="378"/>
    </row>
    <row r="171" spans="1:8" ht="12.75">
      <c r="A171" s="392" t="s">
        <v>112</v>
      </c>
      <c r="B171" s="392"/>
      <c r="C171" s="392"/>
      <c r="D171" s="376">
        <v>0</v>
      </c>
      <c r="E171" s="379"/>
      <c r="F171" s="379"/>
      <c r="G171" s="379"/>
      <c r="H171" s="379"/>
    </row>
    <row r="172" spans="1:8" ht="12.75">
      <c r="A172" s="392" t="s">
        <v>113</v>
      </c>
      <c r="B172" s="392"/>
      <c r="C172" s="392"/>
      <c r="D172" s="376">
        <v>0.3</v>
      </c>
      <c r="E172" s="379"/>
      <c r="F172" s="379"/>
      <c r="G172" s="379"/>
      <c r="H172" s="379"/>
    </row>
    <row r="173" spans="1:8" ht="12.75">
      <c r="A173" s="392" t="s">
        <v>1380</v>
      </c>
      <c r="B173" s="392"/>
      <c r="C173" s="392"/>
      <c r="D173" s="377">
        <f>IF(D171=0,,D172/D171*100)</f>
        <v>0</v>
      </c>
      <c r="E173" s="381"/>
      <c r="F173" s="381"/>
      <c r="G173" s="381"/>
      <c r="H173" s="381"/>
    </row>
    <row r="174" spans="1:5" ht="12.75">
      <c r="A174" s="56"/>
      <c r="B174" s="56"/>
      <c r="C174" s="56"/>
      <c r="D174" s="56"/>
      <c r="E174" s="56"/>
    </row>
    <row r="175" spans="1:5" ht="12.75">
      <c r="A175" s="55" t="s">
        <v>109</v>
      </c>
      <c r="B175" s="57" t="s">
        <v>110</v>
      </c>
      <c r="C175" s="392" t="s">
        <v>866</v>
      </c>
      <c r="D175" s="392"/>
      <c r="E175" s="392"/>
    </row>
    <row r="176" spans="1:8" ht="12.75">
      <c r="A176" s="392" t="s">
        <v>117</v>
      </c>
      <c r="B176" s="392"/>
      <c r="C176" s="392"/>
      <c r="D176" s="376">
        <v>0</v>
      </c>
      <c r="E176" s="379"/>
      <c r="F176" s="379"/>
      <c r="G176" s="379"/>
      <c r="H176" s="379"/>
    </row>
    <row r="177" spans="1:8" ht="12.75">
      <c r="A177" s="392" t="s">
        <v>113</v>
      </c>
      <c r="B177" s="392"/>
      <c r="C177" s="392"/>
      <c r="D177" s="376">
        <v>0.2</v>
      </c>
      <c r="E177" s="379"/>
      <c r="F177" s="379"/>
      <c r="G177" s="379"/>
      <c r="H177" s="379"/>
    </row>
    <row r="178" spans="1:8" ht="12.75">
      <c r="A178" s="392" t="s">
        <v>1380</v>
      </c>
      <c r="B178" s="392"/>
      <c r="C178" s="392"/>
      <c r="D178" s="377">
        <f>IF(D176=0,,D177/D176*100)</f>
        <v>0</v>
      </c>
      <c r="E178" s="381"/>
      <c r="F178" s="381"/>
      <c r="G178" s="381"/>
      <c r="H178" s="381"/>
    </row>
    <row r="179" spans="1:8" ht="12.75">
      <c r="A179" s="392"/>
      <c r="B179" s="392"/>
      <c r="C179" s="392"/>
      <c r="D179" s="376"/>
      <c r="E179" s="379"/>
      <c r="F179" s="379"/>
      <c r="G179" s="379"/>
      <c r="H179" s="379"/>
    </row>
    <row r="181" spans="1:8" ht="12.75">
      <c r="A181" s="333" t="s">
        <v>1376</v>
      </c>
      <c r="B181" s="333"/>
      <c r="C181" s="333"/>
      <c r="D181" s="333"/>
      <c r="E181" s="333"/>
      <c r="F181" s="333"/>
      <c r="G181" s="333"/>
      <c r="H181" s="81"/>
    </row>
    <row r="182" spans="1:8" ht="12.75">
      <c r="A182" s="335" t="s">
        <v>1313</v>
      </c>
      <c r="B182" s="336"/>
      <c r="C182" s="336"/>
      <c r="D182" s="336"/>
      <c r="E182" s="336"/>
      <c r="F182" s="336"/>
      <c r="G182" s="336"/>
      <c r="H182" s="382"/>
    </row>
    <row r="183" spans="1:8" ht="12.75">
      <c r="A183" s="336"/>
      <c r="B183" s="336"/>
      <c r="C183" s="336"/>
      <c r="D183" s="336"/>
      <c r="E183" s="336"/>
      <c r="F183" s="336"/>
      <c r="G183" s="336"/>
      <c r="H183" s="382"/>
    </row>
    <row r="184" spans="1:8" ht="12.75">
      <c r="A184" s="336"/>
      <c r="B184" s="336"/>
      <c r="C184" s="336"/>
      <c r="D184" s="336"/>
      <c r="E184" s="336"/>
      <c r="F184" s="336"/>
      <c r="G184" s="336"/>
      <c r="H184" s="382"/>
    </row>
    <row r="186" spans="1:5" ht="12.75">
      <c r="A186" s="392" t="s">
        <v>1392</v>
      </c>
      <c r="B186" s="392"/>
      <c r="C186" s="392" t="s">
        <v>848</v>
      </c>
      <c r="D186" s="392"/>
      <c r="E186" s="392"/>
    </row>
    <row r="187" spans="1:5" ht="12.75">
      <c r="A187" s="55" t="s">
        <v>107</v>
      </c>
      <c r="B187" s="55"/>
      <c r="C187" s="392" t="s">
        <v>867</v>
      </c>
      <c r="D187" s="392"/>
      <c r="E187" s="392"/>
    </row>
    <row r="188" spans="1:5" ht="12.75">
      <c r="A188" s="392" t="s">
        <v>108</v>
      </c>
      <c r="B188" s="392"/>
      <c r="C188" s="392" t="s">
        <v>965</v>
      </c>
      <c r="D188" s="392"/>
      <c r="E188" s="392"/>
    </row>
    <row r="189" spans="1:5" ht="12.75">
      <c r="A189" s="55" t="s">
        <v>109</v>
      </c>
      <c r="B189" s="57" t="s">
        <v>110</v>
      </c>
      <c r="C189" s="392" t="s">
        <v>868</v>
      </c>
      <c r="D189" s="392"/>
      <c r="E189" s="392"/>
    </row>
    <row r="190" spans="1:8" ht="12.75">
      <c r="A190" s="393" t="s">
        <v>111</v>
      </c>
      <c r="B190" s="393"/>
      <c r="C190" s="393"/>
      <c r="D190" s="378" t="s">
        <v>839</v>
      </c>
      <c r="E190" s="378"/>
      <c r="F190" s="378"/>
      <c r="G190" s="378"/>
      <c r="H190" s="378"/>
    </row>
    <row r="191" spans="1:8" ht="12.75">
      <c r="A191" s="392" t="s">
        <v>112</v>
      </c>
      <c r="B191" s="392"/>
      <c r="C191" s="392"/>
      <c r="D191" s="376">
        <v>0</v>
      </c>
      <c r="E191" s="379"/>
      <c r="F191" s="379"/>
      <c r="G191" s="379"/>
      <c r="H191" s="379"/>
    </row>
    <row r="192" spans="1:8" ht="12.75">
      <c r="A192" s="392" t="s">
        <v>113</v>
      </c>
      <c r="B192" s="392"/>
      <c r="C192" s="392"/>
      <c r="D192" s="376">
        <v>0</v>
      </c>
      <c r="E192" s="379"/>
      <c r="F192" s="379"/>
      <c r="G192" s="379"/>
      <c r="H192" s="379"/>
    </row>
    <row r="193" spans="1:8" ht="12.75">
      <c r="A193" s="392" t="s">
        <v>1380</v>
      </c>
      <c r="B193" s="392"/>
      <c r="C193" s="392"/>
      <c r="D193" s="377">
        <f>IF(D191=0,,D192/D191*100)</f>
        <v>0</v>
      </c>
      <c r="E193" s="381"/>
      <c r="F193" s="381"/>
      <c r="G193" s="381"/>
      <c r="H193" s="381"/>
    </row>
    <row r="194" spans="1:5" ht="12.75">
      <c r="A194" s="56"/>
      <c r="B194" s="56"/>
      <c r="C194" s="56"/>
      <c r="D194" s="56"/>
      <c r="E194" s="56"/>
    </row>
    <row r="195" spans="1:5" ht="12.75">
      <c r="A195" s="55" t="s">
        <v>109</v>
      </c>
      <c r="B195" s="57" t="s">
        <v>110</v>
      </c>
      <c r="C195" s="392" t="s">
        <v>869</v>
      </c>
      <c r="D195" s="392"/>
      <c r="E195" s="392"/>
    </row>
    <row r="196" spans="1:8" ht="12.75">
      <c r="A196" s="392" t="s">
        <v>117</v>
      </c>
      <c r="B196" s="392"/>
      <c r="C196" s="392"/>
      <c r="D196" s="376">
        <v>0</v>
      </c>
      <c r="E196" s="379"/>
      <c r="F196" s="379"/>
      <c r="G196" s="379"/>
      <c r="H196" s="379"/>
    </row>
    <row r="197" spans="1:8" ht="12.75">
      <c r="A197" s="392" t="s">
        <v>113</v>
      </c>
      <c r="B197" s="392"/>
      <c r="C197" s="392"/>
      <c r="D197" s="377">
        <v>0</v>
      </c>
      <c r="E197" s="381"/>
      <c r="F197" s="381"/>
      <c r="G197" s="381"/>
      <c r="H197" s="381"/>
    </row>
    <row r="198" spans="1:8" ht="12.75">
      <c r="A198" s="392" t="s">
        <v>1380</v>
      </c>
      <c r="B198" s="392"/>
      <c r="C198" s="392"/>
      <c r="D198" s="377">
        <f>IF(D196=0,,D197/D196*100)</f>
        <v>0</v>
      </c>
      <c r="E198" s="381"/>
      <c r="F198" s="381"/>
      <c r="G198" s="381"/>
      <c r="H198" s="381"/>
    </row>
    <row r="199" spans="1:8" ht="12.75">
      <c r="A199" s="392"/>
      <c r="B199" s="392"/>
      <c r="C199" s="392"/>
      <c r="D199" s="376"/>
      <c r="E199" s="379"/>
      <c r="F199" s="379"/>
      <c r="G199" s="379"/>
      <c r="H199" s="379"/>
    </row>
    <row r="201" spans="1:8" ht="12.75">
      <c r="A201" s="333" t="s">
        <v>1376</v>
      </c>
      <c r="B201" s="333"/>
      <c r="C201" s="333"/>
      <c r="D201" s="333"/>
      <c r="E201" s="333"/>
      <c r="F201" s="333"/>
      <c r="G201" s="333"/>
      <c r="H201" s="81"/>
    </row>
    <row r="202" spans="1:8" ht="12.75">
      <c r="A202" s="335" t="s">
        <v>1278</v>
      </c>
      <c r="B202" s="336"/>
      <c r="C202" s="336"/>
      <c r="D202" s="336"/>
      <c r="E202" s="336"/>
      <c r="F202" s="336"/>
      <c r="G202" s="336"/>
      <c r="H202" s="382"/>
    </row>
    <row r="203" spans="1:8" ht="12.75">
      <c r="A203" s="336"/>
      <c r="B203" s="336"/>
      <c r="C203" s="336"/>
      <c r="D203" s="336"/>
      <c r="E203" s="336"/>
      <c r="F203" s="336"/>
      <c r="G203" s="336"/>
      <c r="H203" s="382"/>
    </row>
    <row r="204" spans="1:8" ht="12.75">
      <c r="A204" s="336"/>
      <c r="B204" s="336"/>
      <c r="C204" s="336"/>
      <c r="D204" s="336"/>
      <c r="E204" s="336"/>
      <c r="F204" s="336"/>
      <c r="G204" s="336"/>
      <c r="H204" s="382"/>
    </row>
    <row r="206" spans="1:5" ht="12.75">
      <c r="A206" s="392" t="s">
        <v>1392</v>
      </c>
      <c r="B206" s="392"/>
      <c r="C206" s="392" t="s">
        <v>860</v>
      </c>
      <c r="D206" s="392"/>
      <c r="E206" s="392"/>
    </row>
    <row r="207" spans="1:5" ht="12.75">
      <c r="A207" s="55" t="s">
        <v>107</v>
      </c>
      <c r="B207" s="55"/>
      <c r="C207" s="392" t="s">
        <v>870</v>
      </c>
      <c r="D207" s="392"/>
      <c r="E207" s="392"/>
    </row>
    <row r="208" spans="1:5" ht="12.75">
      <c r="A208" s="392" t="s">
        <v>108</v>
      </c>
      <c r="B208" s="392"/>
      <c r="C208" s="392" t="s">
        <v>965</v>
      </c>
      <c r="D208" s="392"/>
      <c r="E208" s="392"/>
    </row>
    <row r="209" spans="1:5" ht="12.75">
      <c r="A209" s="55" t="s">
        <v>109</v>
      </c>
      <c r="B209" s="57" t="s">
        <v>110</v>
      </c>
      <c r="C209" s="392" t="s">
        <v>871</v>
      </c>
      <c r="D209" s="392"/>
      <c r="E209" s="392"/>
    </row>
    <row r="210" spans="1:8" ht="12.75">
      <c r="A210" s="393" t="s">
        <v>111</v>
      </c>
      <c r="B210" s="393"/>
      <c r="C210" s="393"/>
      <c r="D210" s="378" t="s">
        <v>839</v>
      </c>
      <c r="E210" s="378"/>
      <c r="F210" s="378"/>
      <c r="G210" s="378"/>
      <c r="H210" s="378"/>
    </row>
    <row r="211" spans="1:8" ht="12.75">
      <c r="A211" s="392" t="s">
        <v>112</v>
      </c>
      <c r="B211" s="392"/>
      <c r="C211" s="392"/>
      <c r="D211" s="376">
        <v>0</v>
      </c>
      <c r="E211" s="379"/>
      <c r="F211" s="379"/>
      <c r="G211" s="379"/>
      <c r="H211" s="379"/>
    </row>
    <row r="212" spans="1:8" ht="12.75">
      <c r="A212" s="392" t="s">
        <v>113</v>
      </c>
      <c r="B212" s="392"/>
      <c r="C212" s="392"/>
      <c r="D212" s="376">
        <v>0</v>
      </c>
      <c r="E212" s="379"/>
      <c r="F212" s="379"/>
      <c r="G212" s="379"/>
      <c r="H212" s="379"/>
    </row>
    <row r="213" spans="1:8" ht="12.75">
      <c r="A213" s="392" t="s">
        <v>1380</v>
      </c>
      <c r="B213" s="392"/>
      <c r="C213" s="392"/>
      <c r="D213" s="377">
        <f>IF(D211=0,,D212/D211*100)</f>
        <v>0</v>
      </c>
      <c r="E213" s="381"/>
      <c r="F213" s="381"/>
      <c r="G213" s="381"/>
      <c r="H213" s="381"/>
    </row>
    <row r="215" spans="1:8" ht="12.75">
      <c r="A215" s="333" t="s">
        <v>1376</v>
      </c>
      <c r="B215" s="333"/>
      <c r="C215" s="333"/>
      <c r="D215" s="333"/>
      <c r="E215" s="333"/>
      <c r="F215" s="333"/>
      <c r="G215" s="333"/>
      <c r="H215" s="81"/>
    </row>
    <row r="216" spans="1:8" ht="12.75">
      <c r="A216" s="335" t="s">
        <v>1278</v>
      </c>
      <c r="B216" s="336"/>
      <c r="C216" s="336"/>
      <c r="D216" s="336"/>
      <c r="E216" s="336"/>
      <c r="F216" s="336"/>
      <c r="G216" s="336"/>
      <c r="H216" s="382"/>
    </row>
    <row r="217" spans="1:8" ht="12.75">
      <c r="A217" s="336"/>
      <c r="B217" s="336"/>
      <c r="C217" s="336"/>
      <c r="D217" s="336"/>
      <c r="E217" s="336"/>
      <c r="F217" s="336"/>
      <c r="G217" s="336"/>
      <c r="H217" s="382"/>
    </row>
    <row r="218" spans="1:8" ht="12.75">
      <c r="A218" s="336"/>
      <c r="B218" s="336"/>
      <c r="C218" s="336"/>
      <c r="D218" s="336"/>
      <c r="E218" s="336"/>
      <c r="F218" s="336"/>
      <c r="G218" s="336"/>
      <c r="H218" s="382"/>
    </row>
    <row r="220" spans="1:5" ht="12.75">
      <c r="A220" s="392" t="s">
        <v>1392</v>
      </c>
      <c r="B220" s="392"/>
      <c r="C220" s="392" t="s">
        <v>32</v>
      </c>
      <c r="D220" s="392"/>
      <c r="E220" s="392"/>
    </row>
    <row r="221" spans="1:5" ht="12.75">
      <c r="A221" s="55" t="s">
        <v>107</v>
      </c>
      <c r="B221" s="55"/>
      <c r="C221" s="392" t="s">
        <v>33</v>
      </c>
      <c r="D221" s="392"/>
      <c r="E221" s="392"/>
    </row>
    <row r="222" spans="1:5" ht="12.75">
      <c r="A222" s="392" t="s">
        <v>108</v>
      </c>
      <c r="B222" s="392"/>
      <c r="C222" s="392" t="s">
        <v>965</v>
      </c>
      <c r="D222" s="392"/>
      <c r="E222" s="392"/>
    </row>
    <row r="223" spans="1:5" ht="12.75">
      <c r="A223" s="55" t="s">
        <v>109</v>
      </c>
      <c r="B223" s="57" t="s">
        <v>110</v>
      </c>
      <c r="C223" s="392" t="s">
        <v>34</v>
      </c>
      <c r="D223" s="392"/>
      <c r="E223" s="392"/>
    </row>
    <row r="224" spans="1:8" ht="12.75">
      <c r="A224" s="393" t="s">
        <v>111</v>
      </c>
      <c r="B224" s="393"/>
      <c r="C224" s="393"/>
      <c r="D224" s="378" t="s">
        <v>839</v>
      </c>
      <c r="E224" s="378"/>
      <c r="F224" s="378"/>
      <c r="G224" s="378"/>
      <c r="H224" s="378"/>
    </row>
    <row r="225" spans="1:8" ht="12.75">
      <c r="A225" s="392" t="s">
        <v>112</v>
      </c>
      <c r="B225" s="392"/>
      <c r="C225" s="392"/>
      <c r="D225" s="376">
        <v>40</v>
      </c>
      <c r="E225" s="379"/>
      <c r="F225" s="379"/>
      <c r="G225" s="379"/>
      <c r="H225" s="379"/>
    </row>
    <row r="226" spans="1:8" ht="12.75">
      <c r="A226" s="392" t="s">
        <v>113</v>
      </c>
      <c r="B226" s="392"/>
      <c r="C226" s="392"/>
      <c r="D226" s="376">
        <v>40</v>
      </c>
      <c r="E226" s="379"/>
      <c r="F226" s="379"/>
      <c r="G226" s="379"/>
      <c r="H226" s="379"/>
    </row>
    <row r="227" spans="1:8" ht="12.75">
      <c r="A227" s="392" t="s">
        <v>1380</v>
      </c>
      <c r="B227" s="392"/>
      <c r="C227" s="392"/>
      <c r="D227" s="377">
        <f>IF(D225=0,,D226/D225*100)</f>
        <v>100</v>
      </c>
      <c r="E227" s="381"/>
      <c r="F227" s="381"/>
      <c r="G227" s="381"/>
      <c r="H227" s="381"/>
    </row>
    <row r="229" spans="1:8" ht="12.75">
      <c r="A229" s="333" t="s">
        <v>1376</v>
      </c>
      <c r="B229" s="333"/>
      <c r="C229" s="333"/>
      <c r="D229" s="333"/>
      <c r="E229" s="333"/>
      <c r="F229" s="333"/>
      <c r="G229" s="333"/>
      <c r="H229" s="81"/>
    </row>
    <row r="230" spans="1:8" ht="12.75">
      <c r="A230" s="335" t="s">
        <v>1314</v>
      </c>
      <c r="B230" s="336"/>
      <c r="C230" s="336"/>
      <c r="D230" s="336"/>
      <c r="E230" s="336"/>
      <c r="F230" s="336"/>
      <c r="G230" s="336"/>
      <c r="H230" s="382"/>
    </row>
    <row r="231" spans="1:8" ht="12.75">
      <c r="A231" s="336"/>
      <c r="B231" s="336"/>
      <c r="C231" s="336"/>
      <c r="D231" s="336"/>
      <c r="E231" s="336"/>
      <c r="F231" s="336"/>
      <c r="G231" s="336"/>
      <c r="H231" s="382"/>
    </row>
    <row r="232" spans="1:8" ht="12.75">
      <c r="A232" s="336"/>
      <c r="B232" s="336"/>
      <c r="C232" s="336"/>
      <c r="D232" s="336"/>
      <c r="E232" s="336"/>
      <c r="F232" s="336"/>
      <c r="G232" s="336"/>
      <c r="H232" s="382"/>
    </row>
  </sheetData>
  <mergeCells count="146">
    <mergeCell ref="A229:G229"/>
    <mergeCell ref="A230:H232"/>
    <mergeCell ref="A226:C226"/>
    <mergeCell ref="D226:H226"/>
    <mergeCell ref="A227:C227"/>
    <mergeCell ref="D227:H227"/>
    <mergeCell ref="A224:C224"/>
    <mergeCell ref="D224:H224"/>
    <mergeCell ref="A225:C225"/>
    <mergeCell ref="D225:H225"/>
    <mergeCell ref="C221:E221"/>
    <mergeCell ref="A222:B222"/>
    <mergeCell ref="C222:E222"/>
    <mergeCell ref="C223:E223"/>
    <mergeCell ref="A220:B220"/>
    <mergeCell ref="C220:E220"/>
    <mergeCell ref="C141:E141"/>
    <mergeCell ref="C142:E142"/>
    <mergeCell ref="A146:C146"/>
    <mergeCell ref="A147:C147"/>
    <mergeCell ref="A148:C148"/>
    <mergeCell ref="A141:B141"/>
    <mergeCell ref="A154:C154"/>
    <mergeCell ref="C155:E155"/>
    <mergeCell ref="A5:C8"/>
    <mergeCell ref="A22:H22"/>
    <mergeCell ref="A23:H24"/>
    <mergeCell ref="A41:H41"/>
    <mergeCell ref="A42:H43"/>
    <mergeCell ref="A66:H66"/>
    <mergeCell ref="A67:H68"/>
    <mergeCell ref="A90:H90"/>
    <mergeCell ref="A91:H92"/>
    <mergeCell ref="A110:D110"/>
    <mergeCell ref="E110:H110"/>
    <mergeCell ref="B112:B114"/>
    <mergeCell ref="C112:C114"/>
    <mergeCell ref="D112:D114"/>
    <mergeCell ref="A105:H105"/>
    <mergeCell ref="A106:H107"/>
    <mergeCell ref="B115:B117"/>
    <mergeCell ref="C115:C117"/>
    <mergeCell ref="D115:D117"/>
    <mergeCell ref="B118:B120"/>
    <mergeCell ref="C118:C120"/>
    <mergeCell ref="D118:D120"/>
    <mergeCell ref="D124:D126"/>
    <mergeCell ref="D152:H152"/>
    <mergeCell ref="D146:H146"/>
    <mergeCell ref="D147:H147"/>
    <mergeCell ref="D148:H148"/>
    <mergeCell ref="C150:E150"/>
    <mergeCell ref="A151:C151"/>
    <mergeCell ref="A152:C152"/>
    <mergeCell ref="D151:H151"/>
    <mergeCell ref="D121:D123"/>
    <mergeCell ref="A145:C145"/>
    <mergeCell ref="A135:G135"/>
    <mergeCell ref="A143:B143"/>
    <mergeCell ref="C143:E143"/>
    <mergeCell ref="C144:E144"/>
    <mergeCell ref="A136:H138"/>
    <mergeCell ref="D145:H145"/>
    <mergeCell ref="B124:B126"/>
    <mergeCell ref="C124:C126"/>
    <mergeCell ref="A153:C153"/>
    <mergeCell ref="A156:C156"/>
    <mergeCell ref="B121:B123"/>
    <mergeCell ref="C121:C123"/>
    <mergeCell ref="D156:H156"/>
    <mergeCell ref="D157:H157"/>
    <mergeCell ref="D153:H153"/>
    <mergeCell ref="D154:H154"/>
    <mergeCell ref="A157:C157"/>
    <mergeCell ref="A158:C158"/>
    <mergeCell ref="A159:C159"/>
    <mergeCell ref="C167:E167"/>
    <mergeCell ref="D158:H158"/>
    <mergeCell ref="D159:H159"/>
    <mergeCell ref="A166:B166"/>
    <mergeCell ref="C166:E166"/>
    <mergeCell ref="A161:G161"/>
    <mergeCell ref="A162:H164"/>
    <mergeCell ref="A168:B168"/>
    <mergeCell ref="C168:E168"/>
    <mergeCell ref="C169:E169"/>
    <mergeCell ref="A176:C176"/>
    <mergeCell ref="A177:C177"/>
    <mergeCell ref="A178:C178"/>
    <mergeCell ref="A170:C170"/>
    <mergeCell ref="A171:C171"/>
    <mergeCell ref="A172:C172"/>
    <mergeCell ref="A173:C173"/>
    <mergeCell ref="A179:C179"/>
    <mergeCell ref="D176:H176"/>
    <mergeCell ref="D177:H177"/>
    <mergeCell ref="D170:H170"/>
    <mergeCell ref="D171:H171"/>
    <mergeCell ref="D172:H172"/>
    <mergeCell ref="D173:H173"/>
    <mergeCell ref="D178:H178"/>
    <mergeCell ref="D179:H179"/>
    <mergeCell ref="C175:E175"/>
    <mergeCell ref="A186:B186"/>
    <mergeCell ref="C186:E186"/>
    <mergeCell ref="A181:G181"/>
    <mergeCell ref="A182:H184"/>
    <mergeCell ref="A193:C193"/>
    <mergeCell ref="C187:E187"/>
    <mergeCell ref="A188:B188"/>
    <mergeCell ref="C188:E188"/>
    <mergeCell ref="C189:E189"/>
    <mergeCell ref="D196:H196"/>
    <mergeCell ref="C195:E195"/>
    <mergeCell ref="A196:C196"/>
    <mergeCell ref="D190:H190"/>
    <mergeCell ref="D191:H191"/>
    <mergeCell ref="D192:H192"/>
    <mergeCell ref="D193:H193"/>
    <mergeCell ref="A190:C190"/>
    <mergeCell ref="A191:C191"/>
    <mergeCell ref="A192:C192"/>
    <mergeCell ref="D197:H197"/>
    <mergeCell ref="D198:H198"/>
    <mergeCell ref="D199:H199"/>
    <mergeCell ref="A201:G201"/>
    <mergeCell ref="A197:C197"/>
    <mergeCell ref="A198:C198"/>
    <mergeCell ref="A199:C199"/>
    <mergeCell ref="A202:H204"/>
    <mergeCell ref="A206:B206"/>
    <mergeCell ref="C206:E206"/>
    <mergeCell ref="C207:E207"/>
    <mergeCell ref="A208:B208"/>
    <mergeCell ref="C208:E208"/>
    <mergeCell ref="C209:E209"/>
    <mergeCell ref="A210:C210"/>
    <mergeCell ref="D210:H210"/>
    <mergeCell ref="A215:G215"/>
    <mergeCell ref="A216:H218"/>
    <mergeCell ref="D211:H211"/>
    <mergeCell ref="D212:H212"/>
    <mergeCell ref="D213:H213"/>
    <mergeCell ref="A211:C211"/>
    <mergeCell ref="A212:C212"/>
    <mergeCell ref="A213:C213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101"/>
  <sheetViews>
    <sheetView workbookViewId="0" topLeftCell="A1">
      <selection activeCell="L9" sqref="L9"/>
    </sheetView>
  </sheetViews>
  <sheetFormatPr defaultColWidth="9.140625" defaultRowHeight="12.75"/>
  <cols>
    <col min="1" max="2" width="6.7109375" style="0" customWidth="1"/>
    <col min="4" max="4" width="20.421875" style="0" customWidth="1"/>
    <col min="5" max="7" width="10.140625" style="0" customWidth="1"/>
    <col min="9" max="17" width="9.140625" style="1" customWidth="1"/>
  </cols>
  <sheetData>
    <row r="2" ht="12.75">
      <c r="A2" s="133" t="s">
        <v>873</v>
      </c>
    </row>
    <row r="4" spans="1:7" ht="20.2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0.25" customHeight="1">
      <c r="A5" s="351" t="s">
        <v>872</v>
      </c>
      <c r="B5" s="352"/>
      <c r="C5" s="353"/>
      <c r="D5" s="48" t="s">
        <v>1381</v>
      </c>
      <c r="E5" s="222">
        <f>SUM(E6:E8)</f>
        <v>1972188</v>
      </c>
      <c r="F5" s="222">
        <f>SUM(F6:F8)</f>
        <v>1262477.32</v>
      </c>
      <c r="G5" s="162">
        <f>SUM(H47)</f>
        <v>64.01404531413841</v>
      </c>
    </row>
    <row r="6" spans="1:7" ht="20.25" customHeight="1">
      <c r="A6" s="354"/>
      <c r="B6" s="355"/>
      <c r="C6" s="356"/>
      <c r="D6" s="69" t="s">
        <v>98</v>
      </c>
      <c r="E6" s="87">
        <f>SUM(E45)</f>
        <v>80994</v>
      </c>
      <c r="F6" s="87">
        <f>SUM(E46)</f>
        <v>57388</v>
      </c>
      <c r="G6" s="88">
        <f>SUM(E47)</f>
        <v>70.85463120724992</v>
      </c>
    </row>
    <row r="7" spans="1:7" ht="20.25" customHeight="1">
      <c r="A7" s="354"/>
      <c r="B7" s="355"/>
      <c r="C7" s="356"/>
      <c r="D7" s="69" t="s">
        <v>99</v>
      </c>
      <c r="E7" s="87">
        <f>SUM(F45)</f>
        <v>1891194</v>
      </c>
      <c r="F7" s="87">
        <f>SUM(F46)</f>
        <v>1205089.32</v>
      </c>
      <c r="G7" s="88">
        <f>SUM(F47)</f>
        <v>63.72108414049538</v>
      </c>
    </row>
    <row r="8" spans="1:7" ht="20.25" customHeight="1">
      <c r="A8" s="357"/>
      <c r="B8" s="358"/>
      <c r="C8" s="359"/>
      <c r="D8" s="69" t="s">
        <v>1384</v>
      </c>
      <c r="E8" s="87">
        <f>SUM(G45)</f>
        <v>0</v>
      </c>
      <c r="F8" s="87">
        <f>SUM(G46)</f>
        <v>0</v>
      </c>
      <c r="G8" s="88">
        <f>SUM(G47)</f>
        <v>0</v>
      </c>
    </row>
    <row r="11" spans="1:17" s="147" customFormat="1" ht="19.5" customHeight="1">
      <c r="A11" s="138" t="s">
        <v>873</v>
      </c>
      <c r="B11" s="139"/>
      <c r="C11" s="140"/>
      <c r="D11" s="141"/>
      <c r="E11" s="142">
        <f>SUM(E18,E30)</f>
        <v>1972188</v>
      </c>
      <c r="F11" s="142">
        <f>SUM(F18,F30)</f>
        <v>1262477.32</v>
      </c>
      <c r="G11" s="142">
        <f>SUM(G18,G30)</f>
        <v>1293046</v>
      </c>
      <c r="H11" s="142">
        <f>IF(E11=0,,F11/E11*100)</f>
        <v>64.01404531413841</v>
      </c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s="147" customFormat="1" ht="19.5" customHeight="1">
      <c r="A12" s="27"/>
      <c r="B12" s="134" t="s">
        <v>874</v>
      </c>
      <c r="C12" s="27" t="s">
        <v>1392</v>
      </c>
      <c r="D12" s="19" t="s">
        <v>875</v>
      </c>
      <c r="E12" s="40" t="s">
        <v>1379</v>
      </c>
      <c r="F12" s="40" t="s">
        <v>835</v>
      </c>
      <c r="G12" s="40" t="s">
        <v>836</v>
      </c>
      <c r="H12" s="18" t="s">
        <v>1380</v>
      </c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7" s="147" customFormat="1" ht="19.5" customHeight="1">
      <c r="A13" s="78" t="s">
        <v>1385</v>
      </c>
      <c r="B13" s="143" t="s">
        <v>1386</v>
      </c>
      <c r="C13" s="78" t="s">
        <v>1387</v>
      </c>
      <c r="D13" s="79" t="s">
        <v>1365</v>
      </c>
      <c r="E13" s="80"/>
      <c r="F13" s="80"/>
      <c r="G13" s="80"/>
      <c r="H13" s="80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s="147" customFormat="1" ht="19.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SUM(E15:E17)</f>
        <v>60000</v>
      </c>
      <c r="F14" s="63">
        <f>SUM(F15:F17)</f>
        <v>57388</v>
      </c>
      <c r="G14" s="63">
        <f>SUM(G15:G17)</f>
        <v>61522</v>
      </c>
      <c r="H14" s="63">
        <f>IF(E14=0,,F14/E14*100)</f>
        <v>95.64666666666668</v>
      </c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s="147" customFormat="1" ht="19.5" customHeight="1">
      <c r="A15" s="154">
        <v>641</v>
      </c>
      <c r="B15" s="73" t="s">
        <v>619</v>
      </c>
      <c r="C15" s="32" t="s">
        <v>416</v>
      </c>
      <c r="D15" s="35" t="s">
        <v>35</v>
      </c>
      <c r="E15" s="34">
        <v>60000</v>
      </c>
      <c r="F15" s="34">
        <v>57388</v>
      </c>
      <c r="G15" s="34">
        <v>61522</v>
      </c>
      <c r="H15" s="34">
        <f>IF(E15=0,,F15/E15*100)</f>
        <v>95.64666666666668</v>
      </c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s="147" customFormat="1" ht="19.5" customHeight="1">
      <c r="A16" s="32">
        <v>713</v>
      </c>
      <c r="B16" s="73" t="s">
        <v>620</v>
      </c>
      <c r="C16" s="32" t="s">
        <v>416</v>
      </c>
      <c r="D16" s="33" t="s">
        <v>1482</v>
      </c>
      <c r="E16" s="34">
        <v>0</v>
      </c>
      <c r="F16" s="34">
        <v>0</v>
      </c>
      <c r="G16" s="34">
        <v>0</v>
      </c>
      <c r="H16" s="67">
        <f>IF(E16=0,,F16/E16*100)</f>
        <v>0</v>
      </c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s="147" customFormat="1" ht="19.5" customHeight="1">
      <c r="A17" s="65">
        <v>714</v>
      </c>
      <c r="B17" s="73" t="s">
        <v>621</v>
      </c>
      <c r="C17" s="65" t="s">
        <v>416</v>
      </c>
      <c r="D17" s="35" t="s">
        <v>36</v>
      </c>
      <c r="E17" s="34">
        <v>0</v>
      </c>
      <c r="F17" s="34">
        <v>0</v>
      </c>
      <c r="G17" s="34">
        <v>0</v>
      </c>
      <c r="H17" s="67">
        <f>IF(E17=0,,F17/E17*100)</f>
        <v>0</v>
      </c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s="147" customFormat="1" ht="19.5" customHeight="1">
      <c r="A18" s="24"/>
      <c r="B18" s="72"/>
      <c r="C18" s="23" t="s">
        <v>416</v>
      </c>
      <c r="D18" s="24" t="s">
        <v>1381</v>
      </c>
      <c r="E18" s="31">
        <f>SUM(E14)</f>
        <v>60000</v>
      </c>
      <c r="F18" s="31">
        <f>SUM(F14)</f>
        <v>57388</v>
      </c>
      <c r="G18" s="31">
        <f>SUM(G14)</f>
        <v>61522</v>
      </c>
      <c r="H18" s="31">
        <f>IF(E18=0,,F18/E18*100)</f>
        <v>95.64666666666668</v>
      </c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s="147" customFormat="1" ht="8.25">
      <c r="A19" s="150"/>
      <c r="B19" s="151"/>
      <c r="C19" s="152"/>
      <c r="D19" s="153"/>
      <c r="E19" s="150"/>
      <c r="F19" s="150"/>
      <c r="G19" s="150"/>
      <c r="H19" s="150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s="147" customFormat="1" ht="8.25">
      <c r="A20" s="333" t="s">
        <v>72</v>
      </c>
      <c r="B20" s="333"/>
      <c r="C20" s="333"/>
      <c r="D20" s="333"/>
      <c r="E20" s="333"/>
      <c r="F20" s="333"/>
      <c r="G20" s="333"/>
      <c r="H20" s="334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s="147" customFormat="1" ht="19.5" customHeight="1">
      <c r="A21" s="335" t="s">
        <v>1315</v>
      </c>
      <c r="B21" s="336"/>
      <c r="C21" s="336"/>
      <c r="D21" s="336"/>
      <c r="E21" s="336"/>
      <c r="F21" s="336"/>
      <c r="G21" s="336"/>
      <c r="H21" s="336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s="147" customFormat="1" ht="19.5" customHeight="1">
      <c r="A22" s="336"/>
      <c r="B22" s="336"/>
      <c r="C22" s="336"/>
      <c r="D22" s="336"/>
      <c r="E22" s="336"/>
      <c r="F22" s="336"/>
      <c r="G22" s="336"/>
      <c r="H22" s="336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s="147" customFormat="1" ht="8.25">
      <c r="A23" s="150"/>
      <c r="B23" s="151"/>
      <c r="C23" s="152"/>
      <c r="D23" s="153"/>
      <c r="E23" s="150"/>
      <c r="F23" s="150"/>
      <c r="G23" s="150"/>
      <c r="H23" s="150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7" s="147" customFormat="1" ht="19.5" customHeight="1">
      <c r="A24" s="27"/>
      <c r="B24" s="134" t="s">
        <v>896</v>
      </c>
      <c r="C24" s="27" t="s">
        <v>1392</v>
      </c>
      <c r="D24" s="19" t="s">
        <v>897</v>
      </c>
      <c r="E24" s="40" t="s">
        <v>1379</v>
      </c>
      <c r="F24" s="40" t="s">
        <v>835</v>
      </c>
      <c r="G24" s="40" t="s">
        <v>836</v>
      </c>
      <c r="H24" s="18" t="s">
        <v>1380</v>
      </c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7" s="147" customFormat="1" ht="19.5" customHeight="1">
      <c r="A25" s="78" t="s">
        <v>1385</v>
      </c>
      <c r="B25" s="143" t="s">
        <v>1386</v>
      </c>
      <c r="C25" s="78" t="s">
        <v>1387</v>
      </c>
      <c r="D25" s="79" t="s">
        <v>1365</v>
      </c>
      <c r="E25" s="80"/>
      <c r="F25" s="80"/>
      <c r="G25" s="80"/>
      <c r="H25" s="80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s="147" customFormat="1" ht="19.5" customHeight="1">
      <c r="A26" s="47" t="s">
        <v>1388</v>
      </c>
      <c r="B26" s="47" t="s">
        <v>1389</v>
      </c>
      <c r="C26" s="25" t="s">
        <v>1390</v>
      </c>
      <c r="D26" s="148" t="s">
        <v>1391</v>
      </c>
      <c r="E26" s="63">
        <f>SUM(E27:E29)</f>
        <v>1912188</v>
      </c>
      <c r="F26" s="63">
        <f>SUM(F27:F29)</f>
        <v>1205089.32</v>
      </c>
      <c r="G26" s="63">
        <f>SUM(G27:G29)</f>
        <v>1231524</v>
      </c>
      <c r="H26" s="63">
        <f>IF(E26=0,,F26/E26*100)</f>
        <v>63.021487426968484</v>
      </c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17" s="147" customFormat="1" ht="19.5" customHeight="1">
      <c r="A27" s="154">
        <v>716</v>
      </c>
      <c r="B27" s="73" t="s">
        <v>898</v>
      </c>
      <c r="C27" s="32" t="s">
        <v>416</v>
      </c>
      <c r="D27" s="33" t="s">
        <v>62</v>
      </c>
      <c r="E27" s="34">
        <v>635554</v>
      </c>
      <c r="F27" s="34"/>
      <c r="G27" s="34"/>
      <c r="H27" s="67">
        <f>IF(E27=0,,F27/E27*100)</f>
        <v>0</v>
      </c>
      <c r="I27" s="149"/>
      <c r="J27" s="149"/>
      <c r="K27" s="149"/>
      <c r="L27" s="149"/>
      <c r="M27" s="149"/>
      <c r="N27" s="149"/>
      <c r="O27" s="149"/>
      <c r="P27" s="149"/>
      <c r="Q27" s="149"/>
    </row>
    <row r="28" spans="1:17" s="147" customFormat="1" ht="19.5" customHeight="1">
      <c r="A28" s="154">
        <v>717</v>
      </c>
      <c r="B28" s="73" t="s">
        <v>899</v>
      </c>
      <c r="C28" s="32" t="s">
        <v>416</v>
      </c>
      <c r="D28" s="33" t="s">
        <v>63</v>
      </c>
      <c r="E28" s="34">
        <v>1255640</v>
      </c>
      <c r="F28" s="34">
        <v>1205089.32</v>
      </c>
      <c r="G28" s="34">
        <v>1231524</v>
      </c>
      <c r="H28" s="34">
        <f>IF(E28=0,,F28/E28*100)</f>
        <v>95.97411041381288</v>
      </c>
      <c r="I28" s="149"/>
      <c r="J28" s="149"/>
      <c r="K28" s="149"/>
      <c r="L28" s="149"/>
      <c r="M28" s="149"/>
      <c r="N28" s="149"/>
      <c r="O28" s="149"/>
      <c r="P28" s="149"/>
      <c r="Q28" s="149"/>
    </row>
    <row r="29" spans="1:17" s="147" customFormat="1" ht="19.5" customHeight="1">
      <c r="A29" s="154">
        <v>650</v>
      </c>
      <c r="B29" s="73" t="s">
        <v>1431</v>
      </c>
      <c r="C29" s="32" t="s">
        <v>416</v>
      </c>
      <c r="D29" s="33" t="s">
        <v>1432</v>
      </c>
      <c r="E29" s="34">
        <v>20994</v>
      </c>
      <c r="F29" s="67"/>
      <c r="G29" s="34"/>
      <c r="H29" s="34">
        <f>IF(E29=0,,F29/E29*100)</f>
        <v>0</v>
      </c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s="147" customFormat="1" ht="19.5" customHeight="1">
      <c r="A30" s="24"/>
      <c r="B30" s="72"/>
      <c r="C30" s="23" t="s">
        <v>416</v>
      </c>
      <c r="D30" s="24" t="s">
        <v>1381</v>
      </c>
      <c r="E30" s="31">
        <f>SUM(E26)</f>
        <v>1912188</v>
      </c>
      <c r="F30" s="31">
        <f>SUM(F26)</f>
        <v>1205089.32</v>
      </c>
      <c r="G30" s="31">
        <f>SUM(G26)</f>
        <v>1231524</v>
      </c>
      <c r="H30" s="257">
        <f>IF(E30=0,,F30/E30*100)</f>
        <v>63.021487426968484</v>
      </c>
      <c r="I30" s="149"/>
      <c r="J30" s="149"/>
      <c r="K30" s="149"/>
      <c r="L30" s="149"/>
      <c r="M30" s="149"/>
      <c r="N30" s="149"/>
      <c r="O30" s="149"/>
      <c r="P30" s="149"/>
      <c r="Q30" s="149"/>
    </row>
    <row r="32" spans="1:8" ht="12.75">
      <c r="A32" s="333" t="s">
        <v>72</v>
      </c>
      <c r="B32" s="333"/>
      <c r="C32" s="333"/>
      <c r="D32" s="333"/>
      <c r="E32" s="333"/>
      <c r="F32" s="333"/>
      <c r="G32" s="333"/>
      <c r="H32" s="334"/>
    </row>
    <row r="33" spans="1:8" ht="16.5" customHeight="1">
      <c r="A33" s="335" t="s">
        <v>1316</v>
      </c>
      <c r="B33" s="336"/>
      <c r="C33" s="336"/>
      <c r="D33" s="336"/>
      <c r="E33" s="336"/>
      <c r="F33" s="336"/>
      <c r="G33" s="336"/>
      <c r="H33" s="336"/>
    </row>
    <row r="34" spans="1:8" ht="16.5" customHeight="1">
      <c r="A34" s="336"/>
      <c r="B34" s="336"/>
      <c r="C34" s="336"/>
      <c r="D34" s="336"/>
      <c r="E34" s="336"/>
      <c r="F34" s="336"/>
      <c r="G34" s="336"/>
      <c r="H34" s="336"/>
    </row>
    <row r="37" spans="1:8" ht="21" customHeight="1">
      <c r="A37" s="330" t="s">
        <v>900</v>
      </c>
      <c r="B37" s="360"/>
      <c r="C37" s="360"/>
      <c r="D37" s="361"/>
      <c r="E37" s="372">
        <v>2011</v>
      </c>
      <c r="F37" s="373"/>
      <c r="G37" s="373"/>
      <c r="H37" s="374"/>
    </row>
    <row r="38" spans="1:8" ht="21" customHeight="1">
      <c r="A38" s="86" t="s">
        <v>1385</v>
      </c>
      <c r="B38" s="37" t="s">
        <v>1386</v>
      </c>
      <c r="C38" s="14" t="s">
        <v>1387</v>
      </c>
      <c r="D38" s="15" t="s">
        <v>1365</v>
      </c>
      <c r="E38" s="86" t="s">
        <v>98</v>
      </c>
      <c r="F38" s="86" t="s">
        <v>99</v>
      </c>
      <c r="G38" s="86" t="s">
        <v>1384</v>
      </c>
      <c r="H38" s="86" t="s">
        <v>1381</v>
      </c>
    </row>
    <row r="39" spans="1:8" ht="21" customHeight="1">
      <c r="A39" s="106" t="s">
        <v>102</v>
      </c>
      <c r="B39" s="363" t="s">
        <v>874</v>
      </c>
      <c r="C39" s="366" t="s">
        <v>1392</v>
      </c>
      <c r="D39" s="369" t="s">
        <v>875</v>
      </c>
      <c r="E39" s="107">
        <f>SUM(E15)</f>
        <v>60000</v>
      </c>
      <c r="F39" s="107">
        <f>SUM(E16:E17)</f>
        <v>0</v>
      </c>
      <c r="G39" s="107"/>
      <c r="H39" s="107">
        <f>SUM(E39:G39)</f>
        <v>60000</v>
      </c>
    </row>
    <row r="40" spans="1:8" ht="21" customHeight="1">
      <c r="A40" s="106" t="s">
        <v>104</v>
      </c>
      <c r="B40" s="364"/>
      <c r="C40" s="367"/>
      <c r="D40" s="370"/>
      <c r="E40" s="110">
        <f>SUM(F15)</f>
        <v>57388</v>
      </c>
      <c r="F40" s="110">
        <f>SUM(F16:F17)</f>
        <v>0</v>
      </c>
      <c r="G40" s="110"/>
      <c r="H40" s="107">
        <f>SUM(E40:G40)</f>
        <v>57388</v>
      </c>
    </row>
    <row r="41" spans="1:8" ht="21" customHeight="1">
      <c r="A41" s="106" t="s">
        <v>105</v>
      </c>
      <c r="B41" s="365"/>
      <c r="C41" s="368"/>
      <c r="D41" s="371"/>
      <c r="E41" s="110">
        <f>IF(E39=0,,E40/E39*100)</f>
        <v>95.64666666666668</v>
      </c>
      <c r="F41" s="110">
        <f>IF(F39=0,,F40/F39*100)</f>
        <v>0</v>
      </c>
      <c r="G41" s="110">
        <f>IF(G39=0,,G40/G39*100)</f>
        <v>0</v>
      </c>
      <c r="H41" s="110">
        <f>IF(H39=0,,H40/H39*100)</f>
        <v>95.64666666666668</v>
      </c>
    </row>
    <row r="42" spans="1:8" ht="21" customHeight="1">
      <c r="A42" s="106" t="s">
        <v>102</v>
      </c>
      <c r="B42" s="363" t="s">
        <v>896</v>
      </c>
      <c r="C42" s="366" t="s">
        <v>1392</v>
      </c>
      <c r="D42" s="369" t="s">
        <v>897</v>
      </c>
      <c r="E42" s="110">
        <f>SUM(E29)</f>
        <v>20994</v>
      </c>
      <c r="F42" s="110">
        <f>SUM(E27:E28)</f>
        <v>1891194</v>
      </c>
      <c r="G42" s="110"/>
      <c r="H42" s="110">
        <f>SUM(E42:G42)</f>
        <v>1912188</v>
      </c>
    </row>
    <row r="43" spans="1:8" ht="21" customHeight="1">
      <c r="A43" s="106" t="s">
        <v>104</v>
      </c>
      <c r="B43" s="364"/>
      <c r="C43" s="367"/>
      <c r="D43" s="370"/>
      <c r="E43" s="110">
        <f>SUM(F29)</f>
        <v>0</v>
      </c>
      <c r="F43" s="110">
        <f>SUM(F27:F28)</f>
        <v>1205089.32</v>
      </c>
      <c r="G43" s="110"/>
      <c r="H43" s="110">
        <f>SUM(E43:G43)</f>
        <v>1205089.32</v>
      </c>
    </row>
    <row r="44" spans="1:8" ht="21" customHeight="1">
      <c r="A44" s="106" t="s">
        <v>105</v>
      </c>
      <c r="B44" s="365"/>
      <c r="C44" s="368"/>
      <c r="D44" s="371"/>
      <c r="E44" s="110">
        <f>IF(E42=0,,E43/E42*100)</f>
        <v>0</v>
      </c>
      <c r="F44" s="110">
        <f>IF(F42=0,,F43/F42*100)</f>
        <v>63.72108414049538</v>
      </c>
      <c r="G44" s="110">
        <f>IF(G42=0,,G43/G42*100)</f>
        <v>0</v>
      </c>
      <c r="H44" s="110">
        <f>IF(H42=0,,H43/H42*100)</f>
        <v>63.021487426968484</v>
      </c>
    </row>
    <row r="45" spans="1:8" ht="21" customHeight="1">
      <c r="A45" s="111" t="s">
        <v>102</v>
      </c>
      <c r="B45" s="112"/>
      <c r="C45" s="111"/>
      <c r="D45" s="48" t="s">
        <v>837</v>
      </c>
      <c r="E45" s="113">
        <f aca="true" t="shared" si="0" ref="E45:G46">SUM(E39,E42)</f>
        <v>80994</v>
      </c>
      <c r="F45" s="113">
        <f t="shared" si="0"/>
        <v>1891194</v>
      </c>
      <c r="G45" s="113">
        <f t="shared" si="0"/>
        <v>0</v>
      </c>
      <c r="H45" s="113">
        <f>SUM(E45:G45)</f>
        <v>1972188</v>
      </c>
    </row>
    <row r="46" spans="1:8" ht="21" customHeight="1">
      <c r="A46" s="111" t="s">
        <v>104</v>
      </c>
      <c r="B46" s="112"/>
      <c r="C46" s="111"/>
      <c r="D46" s="48" t="s">
        <v>838</v>
      </c>
      <c r="E46" s="113">
        <f t="shared" si="0"/>
        <v>57388</v>
      </c>
      <c r="F46" s="113">
        <f t="shared" si="0"/>
        <v>1205089.32</v>
      </c>
      <c r="G46" s="113">
        <f t="shared" si="0"/>
        <v>0</v>
      </c>
      <c r="H46" s="113">
        <f>SUM(E46:G46)</f>
        <v>1262477.32</v>
      </c>
    </row>
    <row r="47" spans="1:8" ht="21" customHeight="1">
      <c r="A47" s="111" t="s">
        <v>105</v>
      </c>
      <c r="B47" s="112"/>
      <c r="C47" s="111"/>
      <c r="D47" s="48" t="s">
        <v>106</v>
      </c>
      <c r="E47" s="113">
        <f>IF(E46=0,,E46/E45*100)</f>
        <v>70.85463120724992</v>
      </c>
      <c r="F47" s="113">
        <f>IF(F46=0,,F46/F45*100)</f>
        <v>63.72108414049538</v>
      </c>
      <c r="G47" s="113">
        <f>IF(G46=0,,G46/G45*100)</f>
        <v>0</v>
      </c>
      <c r="H47" s="113">
        <f>IF(H46=0,,H46/H45*100)</f>
        <v>64.01404531413841</v>
      </c>
    </row>
    <row r="48" spans="1:8" ht="12.75">
      <c r="A48" s="115"/>
      <c r="B48" s="52"/>
      <c r="C48" s="51"/>
      <c r="D48" s="115"/>
      <c r="E48" s="115"/>
      <c r="F48" s="115"/>
      <c r="G48" s="116"/>
      <c r="H48" s="81"/>
    </row>
    <row r="49" spans="1:8" ht="12.75">
      <c r="A49" s="115" t="s">
        <v>102</v>
      </c>
      <c r="B49" s="52" t="s">
        <v>837</v>
      </c>
      <c r="C49" s="51"/>
      <c r="D49" s="115"/>
      <c r="E49" s="115"/>
      <c r="F49" s="115"/>
      <c r="G49" s="116"/>
      <c r="H49" s="81"/>
    </row>
    <row r="50" spans="1:8" ht="12.75">
      <c r="A50" s="115" t="s">
        <v>104</v>
      </c>
      <c r="B50" s="52" t="s">
        <v>838</v>
      </c>
      <c r="C50" s="51"/>
      <c r="D50" s="115"/>
      <c r="E50" s="115"/>
      <c r="F50" s="115"/>
      <c r="G50" s="116"/>
      <c r="H50" s="81"/>
    </row>
    <row r="51" spans="1:8" ht="12.75">
      <c r="A51" s="115" t="s">
        <v>105</v>
      </c>
      <c r="B51" s="52" t="s">
        <v>106</v>
      </c>
      <c r="C51" s="51"/>
      <c r="D51" s="115"/>
      <c r="E51" s="115"/>
      <c r="F51" s="115"/>
      <c r="G51" s="116"/>
      <c r="H51" s="81"/>
    </row>
    <row r="52" spans="1:8" ht="12.75">
      <c r="A52" s="115"/>
      <c r="B52" s="52"/>
      <c r="C52" s="51"/>
      <c r="D52" s="115"/>
      <c r="E52" s="115"/>
      <c r="F52" s="115"/>
      <c r="G52" s="116"/>
      <c r="H52" s="81"/>
    </row>
    <row r="53" spans="1:8" ht="12.75">
      <c r="A53" s="333" t="s">
        <v>1376</v>
      </c>
      <c r="B53" s="333"/>
      <c r="C53" s="333"/>
      <c r="D53" s="333"/>
      <c r="E53" s="333"/>
      <c r="F53" s="333"/>
      <c r="G53" s="333"/>
      <c r="H53" s="81"/>
    </row>
    <row r="54" spans="1:8" ht="12.75">
      <c r="A54" s="335" t="s">
        <v>1317</v>
      </c>
      <c r="B54" s="336"/>
      <c r="C54" s="336"/>
      <c r="D54" s="336"/>
      <c r="E54" s="336"/>
      <c r="F54" s="336"/>
      <c r="G54" s="336"/>
      <c r="H54" s="382"/>
    </row>
    <row r="55" spans="1:8" ht="21.75" customHeight="1">
      <c r="A55" s="336"/>
      <c r="B55" s="336"/>
      <c r="C55" s="336"/>
      <c r="D55" s="336"/>
      <c r="E55" s="336"/>
      <c r="F55" s="336"/>
      <c r="G55" s="336"/>
      <c r="H55" s="382"/>
    </row>
    <row r="56" spans="1:8" ht="12.75">
      <c r="A56" s="336"/>
      <c r="B56" s="336"/>
      <c r="C56" s="336"/>
      <c r="D56" s="336"/>
      <c r="E56" s="336"/>
      <c r="F56" s="336"/>
      <c r="G56" s="336"/>
      <c r="H56" s="382"/>
    </row>
    <row r="59" spans="1:5" ht="12.75">
      <c r="A59" s="392" t="s">
        <v>1392</v>
      </c>
      <c r="B59" s="392"/>
      <c r="C59" s="392" t="s">
        <v>875</v>
      </c>
      <c r="D59" s="392"/>
      <c r="E59" s="392"/>
    </row>
    <row r="60" spans="1:5" ht="12.75">
      <c r="A60" s="55" t="s">
        <v>107</v>
      </c>
      <c r="B60" s="55"/>
      <c r="C60" s="392" t="s">
        <v>64</v>
      </c>
      <c r="D60" s="392"/>
      <c r="E60" s="392"/>
    </row>
    <row r="61" spans="1:5" ht="12.75">
      <c r="A61" s="392" t="s">
        <v>108</v>
      </c>
      <c r="B61" s="392"/>
      <c r="C61" s="392" t="s">
        <v>965</v>
      </c>
      <c r="D61" s="392"/>
      <c r="E61" s="392"/>
    </row>
    <row r="62" spans="1:5" ht="12.75">
      <c r="A62" s="55" t="s">
        <v>109</v>
      </c>
      <c r="B62" s="55" t="s">
        <v>110</v>
      </c>
      <c r="C62" s="392" t="s">
        <v>901</v>
      </c>
      <c r="D62" s="392"/>
      <c r="E62" s="392"/>
    </row>
    <row r="63" spans="1:8" ht="12.75">
      <c r="A63" s="393" t="s">
        <v>111</v>
      </c>
      <c r="B63" s="393"/>
      <c r="C63" s="393"/>
      <c r="D63" s="378" t="s">
        <v>839</v>
      </c>
      <c r="E63" s="378"/>
      <c r="F63" s="378"/>
      <c r="G63" s="378"/>
      <c r="H63" s="378"/>
    </row>
    <row r="64" spans="1:8" ht="12.75">
      <c r="A64" s="392" t="s">
        <v>112</v>
      </c>
      <c r="B64" s="392"/>
      <c r="C64" s="392"/>
      <c r="D64" s="376">
        <v>5</v>
      </c>
      <c r="E64" s="379"/>
      <c r="F64" s="379"/>
      <c r="G64" s="379"/>
      <c r="H64" s="379"/>
    </row>
    <row r="65" spans="1:8" ht="12.75">
      <c r="A65" s="392" t="s">
        <v>113</v>
      </c>
      <c r="B65" s="392"/>
      <c r="C65" s="392"/>
      <c r="D65" s="376">
        <v>5</v>
      </c>
      <c r="E65" s="379"/>
      <c r="F65" s="379"/>
      <c r="G65" s="379"/>
      <c r="H65" s="379"/>
    </row>
    <row r="66" spans="1:8" ht="12.75">
      <c r="A66" s="392" t="s">
        <v>1380</v>
      </c>
      <c r="B66" s="392"/>
      <c r="C66" s="392"/>
      <c r="D66" s="377">
        <f>IF(D64=0,,D65/D64*100)</f>
        <v>100</v>
      </c>
      <c r="E66" s="381"/>
      <c r="F66" s="381"/>
      <c r="G66" s="381"/>
      <c r="H66" s="381"/>
    </row>
    <row r="67" spans="1:5" ht="12.75">
      <c r="A67" s="56"/>
      <c r="B67" s="56"/>
      <c r="C67" s="56"/>
      <c r="D67" s="56"/>
      <c r="E67" s="56"/>
    </row>
    <row r="68" spans="1:5" ht="12.75">
      <c r="A68" s="55" t="s">
        <v>109</v>
      </c>
      <c r="B68" s="55" t="s">
        <v>110</v>
      </c>
      <c r="C68" s="392" t="s">
        <v>902</v>
      </c>
      <c r="D68" s="392"/>
      <c r="E68" s="392"/>
    </row>
    <row r="69" spans="1:8" ht="12.75">
      <c r="A69" s="392" t="s">
        <v>112</v>
      </c>
      <c r="B69" s="392"/>
      <c r="C69" s="392"/>
      <c r="D69" s="376">
        <v>150000</v>
      </c>
      <c r="E69" s="379"/>
      <c r="F69" s="379"/>
      <c r="G69" s="379"/>
      <c r="H69" s="379"/>
    </row>
    <row r="70" spans="1:8" ht="12.75">
      <c r="A70" s="392" t="s">
        <v>113</v>
      </c>
      <c r="B70" s="392"/>
      <c r="C70" s="392"/>
      <c r="D70" s="376">
        <v>150000</v>
      </c>
      <c r="E70" s="379"/>
      <c r="F70" s="379"/>
      <c r="G70" s="379"/>
      <c r="H70" s="379"/>
    </row>
    <row r="71" spans="1:8" ht="12.75">
      <c r="A71" s="392" t="s">
        <v>1380</v>
      </c>
      <c r="B71" s="392"/>
      <c r="C71" s="392"/>
      <c r="D71" s="377">
        <f>IF(D69=0,,D70/D69*100)</f>
        <v>100</v>
      </c>
      <c r="E71" s="381"/>
      <c r="F71" s="381"/>
      <c r="G71" s="381"/>
      <c r="H71" s="381"/>
    </row>
    <row r="72" spans="1:8" ht="12.75">
      <c r="A72" s="55"/>
      <c r="B72" s="55"/>
      <c r="C72" s="55"/>
      <c r="D72" s="120"/>
      <c r="E72" s="119"/>
      <c r="F72" s="119"/>
      <c r="G72" s="119"/>
      <c r="H72" s="119"/>
    </row>
    <row r="73" spans="1:5" ht="12.75">
      <c r="A73" s="55" t="s">
        <v>109</v>
      </c>
      <c r="B73" s="55" t="s">
        <v>110</v>
      </c>
      <c r="C73" s="392" t="s">
        <v>903</v>
      </c>
      <c r="D73" s="392"/>
      <c r="E73" s="392"/>
    </row>
    <row r="74" spans="1:8" ht="12.75">
      <c r="A74" s="392" t="s">
        <v>112</v>
      </c>
      <c r="B74" s="392"/>
      <c r="C74" s="392"/>
      <c r="D74" s="376">
        <v>100</v>
      </c>
      <c r="E74" s="379"/>
      <c r="F74" s="379"/>
      <c r="G74" s="379"/>
      <c r="H74" s="379"/>
    </row>
    <row r="75" spans="1:8" ht="12.75">
      <c r="A75" s="392" t="s">
        <v>113</v>
      </c>
      <c r="B75" s="392"/>
      <c r="C75" s="392"/>
      <c r="D75" s="376">
        <v>250</v>
      </c>
      <c r="E75" s="379"/>
      <c r="F75" s="379"/>
      <c r="G75" s="379"/>
      <c r="H75" s="379"/>
    </row>
    <row r="76" spans="1:8" ht="12.75">
      <c r="A76" s="392" t="s">
        <v>1380</v>
      </c>
      <c r="B76" s="392"/>
      <c r="C76" s="392"/>
      <c r="D76" s="377">
        <f>IF(D74=0,,D75/D74*100)</f>
        <v>250</v>
      </c>
      <c r="E76" s="381"/>
      <c r="F76" s="381"/>
      <c r="G76" s="381"/>
      <c r="H76" s="381"/>
    </row>
    <row r="77" spans="1:5" ht="12.75">
      <c r="A77" s="56"/>
      <c r="B77" s="56"/>
      <c r="C77" s="56"/>
      <c r="D77" s="56"/>
      <c r="E77" s="56"/>
    </row>
    <row r="79" spans="1:8" ht="12.75">
      <c r="A79" s="333" t="s">
        <v>1376</v>
      </c>
      <c r="B79" s="333"/>
      <c r="C79" s="333"/>
      <c r="D79" s="333"/>
      <c r="E79" s="333"/>
      <c r="F79" s="333"/>
      <c r="G79" s="333"/>
      <c r="H79" s="81"/>
    </row>
    <row r="80" spans="1:8" ht="12.75">
      <c r="A80" s="335" t="s">
        <v>1318</v>
      </c>
      <c r="B80" s="336"/>
      <c r="C80" s="336"/>
      <c r="D80" s="336"/>
      <c r="E80" s="336"/>
      <c r="F80" s="336"/>
      <c r="G80" s="336"/>
      <c r="H80" s="382"/>
    </row>
    <row r="81" spans="1:8" ht="12.75">
      <c r="A81" s="336"/>
      <c r="B81" s="336"/>
      <c r="C81" s="336"/>
      <c r="D81" s="336"/>
      <c r="E81" s="336"/>
      <c r="F81" s="336"/>
      <c r="G81" s="336"/>
      <c r="H81" s="382"/>
    </row>
    <row r="82" spans="1:8" ht="12.75">
      <c r="A82" s="336"/>
      <c r="B82" s="336"/>
      <c r="C82" s="336"/>
      <c r="D82" s="336"/>
      <c r="E82" s="336"/>
      <c r="F82" s="336"/>
      <c r="G82" s="336"/>
      <c r="H82" s="382"/>
    </row>
    <row r="84" spans="1:5" ht="12.75">
      <c r="A84" s="392" t="s">
        <v>1392</v>
      </c>
      <c r="B84" s="392"/>
      <c r="C84" s="392" t="s">
        <v>897</v>
      </c>
      <c r="D84" s="392"/>
      <c r="E84" s="392"/>
    </row>
    <row r="85" spans="1:5" ht="12.75">
      <c r="A85" s="55" t="s">
        <v>107</v>
      </c>
      <c r="B85" s="55"/>
      <c r="C85" s="392" t="s">
        <v>64</v>
      </c>
      <c r="D85" s="392"/>
      <c r="E85" s="392"/>
    </row>
    <row r="86" spans="1:5" ht="12.75">
      <c r="A86" s="392" t="s">
        <v>108</v>
      </c>
      <c r="B86" s="392"/>
      <c r="C86" s="392" t="s">
        <v>965</v>
      </c>
      <c r="D86" s="392"/>
      <c r="E86" s="392"/>
    </row>
    <row r="87" spans="1:5" ht="12.75">
      <c r="A87" s="55" t="s">
        <v>109</v>
      </c>
      <c r="B87" s="57" t="s">
        <v>110</v>
      </c>
      <c r="C87" s="392" t="s">
        <v>903</v>
      </c>
      <c r="D87" s="392"/>
      <c r="E87" s="392"/>
    </row>
    <row r="88" spans="1:8" ht="12.75">
      <c r="A88" s="393" t="s">
        <v>111</v>
      </c>
      <c r="B88" s="393"/>
      <c r="C88" s="393"/>
      <c r="D88" s="378" t="s">
        <v>839</v>
      </c>
      <c r="E88" s="378"/>
      <c r="F88" s="378"/>
      <c r="G88" s="378"/>
      <c r="H88" s="378"/>
    </row>
    <row r="89" spans="1:8" ht="12.75">
      <c r="A89" s="392" t="s">
        <v>112</v>
      </c>
      <c r="B89" s="392"/>
      <c r="C89" s="392"/>
      <c r="D89" s="376">
        <v>0</v>
      </c>
      <c r="E89" s="379"/>
      <c r="F89" s="379"/>
      <c r="G89" s="379"/>
      <c r="H89" s="379"/>
    </row>
    <row r="90" spans="1:8" ht="12.75">
      <c r="A90" s="392" t="s">
        <v>113</v>
      </c>
      <c r="B90" s="392"/>
      <c r="C90" s="392"/>
      <c r="D90" s="376">
        <v>0</v>
      </c>
      <c r="E90" s="379"/>
      <c r="F90" s="379"/>
      <c r="G90" s="379"/>
      <c r="H90" s="379"/>
    </row>
    <row r="91" spans="1:8" ht="12.75">
      <c r="A91" s="392" t="s">
        <v>1380</v>
      </c>
      <c r="B91" s="392"/>
      <c r="C91" s="392"/>
      <c r="D91" s="377">
        <f>IF(D89=0,,D90/D89*100)</f>
        <v>0</v>
      </c>
      <c r="E91" s="381"/>
      <c r="F91" s="381"/>
      <c r="G91" s="381"/>
      <c r="H91" s="381"/>
    </row>
    <row r="92" spans="1:5" ht="11.25" customHeight="1">
      <c r="A92" s="56"/>
      <c r="B92" s="56"/>
      <c r="C92" s="56"/>
      <c r="D92" s="56"/>
      <c r="E92" s="56"/>
    </row>
    <row r="93" spans="1:5" ht="12.75">
      <c r="A93" s="55" t="s">
        <v>109</v>
      </c>
      <c r="B93" s="57" t="s">
        <v>110</v>
      </c>
      <c r="C93" s="392" t="s">
        <v>904</v>
      </c>
      <c r="D93" s="392"/>
      <c r="E93" s="392"/>
    </row>
    <row r="94" spans="1:8" ht="12.75">
      <c r="A94" s="392" t="s">
        <v>112</v>
      </c>
      <c r="B94" s="392"/>
      <c r="C94" s="392"/>
      <c r="D94" s="376">
        <v>10000</v>
      </c>
      <c r="E94" s="379"/>
      <c r="F94" s="379"/>
      <c r="G94" s="379"/>
      <c r="H94" s="379"/>
    </row>
    <row r="95" spans="1:8" ht="11.25" customHeight="1">
      <c r="A95" s="392" t="s">
        <v>113</v>
      </c>
      <c r="B95" s="392"/>
      <c r="C95" s="392"/>
      <c r="D95" s="376">
        <v>10000</v>
      </c>
      <c r="E95" s="379"/>
      <c r="F95" s="379"/>
      <c r="G95" s="379"/>
      <c r="H95" s="379"/>
    </row>
    <row r="96" spans="1:8" ht="12.75">
      <c r="A96" s="392" t="s">
        <v>1380</v>
      </c>
      <c r="B96" s="392"/>
      <c r="C96" s="392"/>
      <c r="D96" s="377">
        <f>IF(D94=0,,D95/D94*100)</f>
        <v>100</v>
      </c>
      <c r="E96" s="381"/>
      <c r="F96" s="381"/>
      <c r="G96" s="381"/>
      <c r="H96" s="381"/>
    </row>
    <row r="97" ht="11.25" customHeight="1"/>
    <row r="98" spans="1:8" ht="12.75">
      <c r="A98" s="333" t="s">
        <v>1376</v>
      </c>
      <c r="B98" s="333"/>
      <c r="C98" s="333"/>
      <c r="D98" s="333"/>
      <c r="E98" s="333"/>
      <c r="F98" s="333"/>
      <c r="G98" s="333"/>
      <c r="H98" s="81"/>
    </row>
    <row r="99" spans="1:8" ht="12.75">
      <c r="A99" s="335" t="s">
        <v>1319</v>
      </c>
      <c r="B99" s="336"/>
      <c r="C99" s="336"/>
      <c r="D99" s="336"/>
      <c r="E99" s="336"/>
      <c r="F99" s="336"/>
      <c r="G99" s="336"/>
      <c r="H99" s="382"/>
    </row>
    <row r="100" spans="1:8" ht="12.75">
      <c r="A100" s="336"/>
      <c r="B100" s="336"/>
      <c r="C100" s="336"/>
      <c r="D100" s="336"/>
      <c r="E100" s="336"/>
      <c r="F100" s="336"/>
      <c r="G100" s="336"/>
      <c r="H100" s="382"/>
    </row>
    <row r="101" spans="1:8" ht="11.25" customHeight="1">
      <c r="A101" s="336"/>
      <c r="B101" s="336"/>
      <c r="C101" s="336"/>
      <c r="D101" s="336"/>
      <c r="E101" s="336"/>
      <c r="F101" s="336"/>
      <c r="G101" s="336"/>
      <c r="H101" s="382"/>
    </row>
  </sheetData>
  <mergeCells count="68">
    <mergeCell ref="A5:C8"/>
    <mergeCell ref="A20:H20"/>
    <mergeCell ref="A21:H22"/>
    <mergeCell ref="A32:H32"/>
    <mergeCell ref="A33:H34"/>
    <mergeCell ref="A37:D37"/>
    <mergeCell ref="E37:H37"/>
    <mergeCell ref="B39:B41"/>
    <mergeCell ref="C39:C41"/>
    <mergeCell ref="D39:D41"/>
    <mergeCell ref="B42:B44"/>
    <mergeCell ref="C42:C44"/>
    <mergeCell ref="D42:D44"/>
    <mergeCell ref="A53:G53"/>
    <mergeCell ref="A54:H56"/>
    <mergeCell ref="A59:B59"/>
    <mergeCell ref="C59:E59"/>
    <mergeCell ref="C60:E60"/>
    <mergeCell ref="A61:B61"/>
    <mergeCell ref="C61:E61"/>
    <mergeCell ref="C62:E62"/>
    <mergeCell ref="A63:C63"/>
    <mergeCell ref="D63:H63"/>
    <mergeCell ref="A64:C64"/>
    <mergeCell ref="A65:C65"/>
    <mergeCell ref="A66:C66"/>
    <mergeCell ref="C68:E68"/>
    <mergeCell ref="D71:H71"/>
    <mergeCell ref="A74:C74"/>
    <mergeCell ref="A69:C69"/>
    <mergeCell ref="A70:C70"/>
    <mergeCell ref="D69:H69"/>
    <mergeCell ref="D70:H70"/>
    <mergeCell ref="A75:C75"/>
    <mergeCell ref="A76:C76"/>
    <mergeCell ref="D64:H64"/>
    <mergeCell ref="D65:H65"/>
    <mergeCell ref="D66:H66"/>
    <mergeCell ref="D74:H74"/>
    <mergeCell ref="D75:H75"/>
    <mergeCell ref="D76:H76"/>
    <mergeCell ref="A71:C71"/>
    <mergeCell ref="C73:E73"/>
    <mergeCell ref="A79:G79"/>
    <mergeCell ref="A80:H82"/>
    <mergeCell ref="A84:B84"/>
    <mergeCell ref="C84:E84"/>
    <mergeCell ref="C85:E85"/>
    <mergeCell ref="A86:B86"/>
    <mergeCell ref="C86:E86"/>
    <mergeCell ref="C87:E87"/>
    <mergeCell ref="D95:H95"/>
    <mergeCell ref="A95:C95"/>
    <mergeCell ref="A96:C96"/>
    <mergeCell ref="A88:C88"/>
    <mergeCell ref="A89:C89"/>
    <mergeCell ref="A90:C90"/>
    <mergeCell ref="A91:C91"/>
    <mergeCell ref="A98:G98"/>
    <mergeCell ref="A99:H101"/>
    <mergeCell ref="D88:H88"/>
    <mergeCell ref="D89:H89"/>
    <mergeCell ref="D90:H90"/>
    <mergeCell ref="D91:H91"/>
    <mergeCell ref="D96:H96"/>
    <mergeCell ref="C93:E93"/>
    <mergeCell ref="A94:C94"/>
    <mergeCell ref="D94:H9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327"/>
  <sheetViews>
    <sheetView workbookViewId="0" topLeftCell="A1">
      <selection activeCell="N6" sqref="N6"/>
    </sheetView>
  </sheetViews>
  <sheetFormatPr defaultColWidth="9.140625" defaultRowHeight="12.75"/>
  <cols>
    <col min="1" max="2" width="7.57421875" style="0" customWidth="1"/>
    <col min="4" max="4" width="19.140625" style="0" customWidth="1"/>
    <col min="5" max="7" width="10.28125" style="0" customWidth="1"/>
    <col min="8" max="8" width="10.28125" style="251" customWidth="1"/>
  </cols>
  <sheetData>
    <row r="2" ht="12.75">
      <c r="A2" s="133" t="s">
        <v>906</v>
      </c>
    </row>
    <row r="4" spans="1:7" ht="18.7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8.75" customHeight="1">
      <c r="A5" s="351" t="s">
        <v>905</v>
      </c>
      <c r="B5" s="352"/>
      <c r="C5" s="353"/>
      <c r="D5" s="48" t="s">
        <v>1381</v>
      </c>
      <c r="E5" s="222">
        <f>SUM(E6:E8)</f>
        <v>776706</v>
      </c>
      <c r="F5" s="222">
        <f>SUM(F6:F8)</f>
        <v>101403.01000000001</v>
      </c>
      <c r="G5" s="162">
        <f>SUM(H163)</f>
        <v>13.055520364204732</v>
      </c>
    </row>
    <row r="6" spans="1:7" ht="18.75" customHeight="1">
      <c r="A6" s="354"/>
      <c r="B6" s="355"/>
      <c r="C6" s="356"/>
      <c r="D6" s="69" t="s">
        <v>98</v>
      </c>
      <c r="E6" s="87">
        <f>SUM(E161)</f>
        <v>107204</v>
      </c>
      <c r="F6" s="87">
        <f>SUM(E162)</f>
        <v>100137.44</v>
      </c>
      <c r="G6" s="88">
        <f>SUM(E163)</f>
        <v>93.40830566023655</v>
      </c>
    </row>
    <row r="7" spans="1:7" ht="18.75" customHeight="1">
      <c r="A7" s="354"/>
      <c r="B7" s="355"/>
      <c r="C7" s="356"/>
      <c r="D7" s="69" t="s">
        <v>99</v>
      </c>
      <c r="E7" s="87">
        <f>SUM(F161)</f>
        <v>669502</v>
      </c>
      <c r="F7" s="87">
        <f>SUM(F162)</f>
        <v>1265.57</v>
      </c>
      <c r="G7" s="88">
        <f>SUM(F163)</f>
        <v>0.1890315488228564</v>
      </c>
    </row>
    <row r="8" spans="1:7" ht="18.75" customHeight="1">
      <c r="A8" s="357"/>
      <c r="B8" s="358"/>
      <c r="C8" s="359"/>
      <c r="D8" s="69" t="s">
        <v>1384</v>
      </c>
      <c r="E8" s="87">
        <f>SUM(G161)</f>
        <v>0</v>
      </c>
      <c r="F8" s="87">
        <f>SUM(G162)</f>
        <v>0</v>
      </c>
      <c r="G8" s="88">
        <f>SUM(G163)</f>
        <v>0</v>
      </c>
    </row>
    <row r="11" spans="1:8" s="147" customFormat="1" ht="19.5" customHeight="1">
      <c r="A11" s="138" t="s">
        <v>906</v>
      </c>
      <c r="B11" s="139"/>
      <c r="C11" s="140"/>
      <c r="D11" s="141"/>
      <c r="E11" s="142">
        <f>SUM(E25,E43,E63,E77,E94,E108,E118,E128)</f>
        <v>776706</v>
      </c>
      <c r="F11" s="142">
        <f>SUM(F25,F43,F63,F77,F94,F108,F118,F128)</f>
        <v>101403.01000000001</v>
      </c>
      <c r="G11" s="142">
        <f>SUM(G25,G43,G63,G77,G94,G108,G118,G128)</f>
        <v>467150</v>
      </c>
      <c r="H11" s="142">
        <f>IF(E11=0,,F11/E11*100)</f>
        <v>13.055520364204732</v>
      </c>
    </row>
    <row r="12" spans="1:8" s="147" customFormat="1" ht="19.5" customHeight="1">
      <c r="A12" s="18"/>
      <c r="B12" s="62" t="s">
        <v>907</v>
      </c>
      <c r="C12" s="27" t="s">
        <v>1392</v>
      </c>
      <c r="D12" s="19" t="s">
        <v>1107</v>
      </c>
      <c r="E12" s="40" t="s">
        <v>1379</v>
      </c>
      <c r="F12" s="40" t="s">
        <v>835</v>
      </c>
      <c r="G12" s="40" t="s">
        <v>836</v>
      </c>
      <c r="H12" s="252" t="s">
        <v>1380</v>
      </c>
    </row>
    <row r="13" spans="1:8" s="147" customFormat="1" ht="19.5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253"/>
    </row>
    <row r="14" spans="1:8" s="147" customFormat="1" ht="19.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SUM(E15:E24)</f>
        <v>74375</v>
      </c>
      <c r="F14" s="63">
        <f>SUM(F15:F24)</f>
        <v>71857.68000000001</v>
      </c>
      <c r="G14" s="63">
        <f>SUM(G15:G24)</f>
        <v>79274</v>
      </c>
      <c r="H14" s="63">
        <f aca="true" t="shared" si="0" ref="H14:H25">IF(E14=0,,F14/E14*100)</f>
        <v>96.61536806722691</v>
      </c>
    </row>
    <row r="15" spans="1:8" s="147" customFormat="1" ht="19.5" customHeight="1">
      <c r="A15" s="154">
        <v>61</v>
      </c>
      <c r="B15" s="73" t="s">
        <v>908</v>
      </c>
      <c r="C15" s="32" t="s">
        <v>416</v>
      </c>
      <c r="D15" s="35" t="s">
        <v>614</v>
      </c>
      <c r="E15" s="34">
        <v>48243</v>
      </c>
      <c r="F15" s="34">
        <v>47024.64</v>
      </c>
      <c r="G15" s="34">
        <v>48243</v>
      </c>
      <c r="H15" s="34">
        <f t="shared" si="0"/>
        <v>97.47453516572352</v>
      </c>
    </row>
    <row r="16" spans="1:8" s="147" customFormat="1" ht="19.5" customHeight="1">
      <c r="A16" s="154">
        <v>62</v>
      </c>
      <c r="B16" s="73" t="s">
        <v>909</v>
      </c>
      <c r="C16" s="32" t="s">
        <v>416</v>
      </c>
      <c r="D16" s="35" t="s">
        <v>90</v>
      </c>
      <c r="E16" s="34">
        <v>16897</v>
      </c>
      <c r="F16" s="34">
        <v>16317.58</v>
      </c>
      <c r="G16" s="34">
        <v>16897</v>
      </c>
      <c r="H16" s="34">
        <f t="shared" si="0"/>
        <v>96.57087056874</v>
      </c>
    </row>
    <row r="17" spans="1:8" s="147" customFormat="1" ht="19.5" customHeight="1">
      <c r="A17" s="154">
        <v>631</v>
      </c>
      <c r="B17" s="73" t="s">
        <v>910</v>
      </c>
      <c r="C17" s="32" t="s">
        <v>416</v>
      </c>
      <c r="D17" s="33" t="s">
        <v>75</v>
      </c>
      <c r="E17" s="34">
        <v>0</v>
      </c>
      <c r="F17" s="34">
        <v>0</v>
      </c>
      <c r="G17" s="34">
        <v>0</v>
      </c>
      <c r="H17" s="34">
        <f t="shared" si="0"/>
        <v>0</v>
      </c>
    </row>
    <row r="18" spans="1:8" s="147" customFormat="1" ht="19.5" customHeight="1">
      <c r="A18" s="32">
        <v>632</v>
      </c>
      <c r="B18" s="73" t="s">
        <v>911</v>
      </c>
      <c r="C18" s="32" t="s">
        <v>416</v>
      </c>
      <c r="D18" s="35" t="s">
        <v>626</v>
      </c>
      <c r="E18" s="34">
        <v>0</v>
      </c>
      <c r="F18" s="34">
        <v>0</v>
      </c>
      <c r="G18" s="34">
        <v>0</v>
      </c>
      <c r="H18" s="34">
        <f t="shared" si="0"/>
        <v>0</v>
      </c>
    </row>
    <row r="19" spans="1:8" s="147" customFormat="1" ht="19.5" customHeight="1">
      <c r="A19" s="32">
        <v>633</v>
      </c>
      <c r="B19" s="73" t="s">
        <v>912</v>
      </c>
      <c r="C19" s="32" t="s">
        <v>416</v>
      </c>
      <c r="D19" s="33" t="s">
        <v>129</v>
      </c>
      <c r="E19" s="34">
        <v>8135</v>
      </c>
      <c r="F19" s="34">
        <v>2619.05</v>
      </c>
      <c r="G19" s="34">
        <v>8934</v>
      </c>
      <c r="H19" s="34">
        <f t="shared" si="0"/>
        <v>32.19483712354026</v>
      </c>
    </row>
    <row r="20" spans="1:8" s="147" customFormat="1" ht="19.5" customHeight="1">
      <c r="A20" s="32">
        <v>634</v>
      </c>
      <c r="B20" s="73" t="s">
        <v>913</v>
      </c>
      <c r="C20" s="32" t="s">
        <v>416</v>
      </c>
      <c r="D20" s="33" t="s">
        <v>130</v>
      </c>
      <c r="E20" s="34">
        <v>0</v>
      </c>
      <c r="F20" s="34"/>
      <c r="G20" s="34"/>
      <c r="H20" s="34">
        <f t="shared" si="0"/>
        <v>0</v>
      </c>
    </row>
    <row r="21" spans="1:8" s="147" customFormat="1" ht="19.5" customHeight="1">
      <c r="A21" s="32">
        <v>635</v>
      </c>
      <c r="B21" s="73" t="s">
        <v>914</v>
      </c>
      <c r="C21" s="32" t="s">
        <v>416</v>
      </c>
      <c r="D21" s="35" t="s">
        <v>1469</v>
      </c>
      <c r="E21" s="34">
        <v>0</v>
      </c>
      <c r="F21" s="34"/>
      <c r="G21" s="34"/>
      <c r="H21" s="34">
        <f t="shared" si="0"/>
        <v>0</v>
      </c>
    </row>
    <row r="22" spans="1:8" s="147" customFormat="1" ht="19.5" customHeight="1">
      <c r="A22" s="32">
        <v>637</v>
      </c>
      <c r="B22" s="73" t="s">
        <v>915</v>
      </c>
      <c r="C22" s="32" t="s">
        <v>416</v>
      </c>
      <c r="D22" s="33" t="s">
        <v>81</v>
      </c>
      <c r="E22" s="34">
        <v>1100</v>
      </c>
      <c r="F22" s="34">
        <v>5636.5</v>
      </c>
      <c r="G22" s="34">
        <v>5200</v>
      </c>
      <c r="H22" s="34">
        <f t="shared" si="0"/>
        <v>512.4090909090909</v>
      </c>
    </row>
    <row r="23" spans="1:8" s="147" customFormat="1" ht="19.5" customHeight="1">
      <c r="A23" s="32">
        <v>713</v>
      </c>
      <c r="B23" s="73" t="s">
        <v>916</v>
      </c>
      <c r="C23" s="32" t="s">
        <v>416</v>
      </c>
      <c r="D23" s="33" t="s">
        <v>1482</v>
      </c>
      <c r="E23" s="34">
        <v>0</v>
      </c>
      <c r="F23" s="34"/>
      <c r="G23" s="34"/>
      <c r="H23" s="34">
        <f t="shared" si="0"/>
        <v>0</v>
      </c>
    </row>
    <row r="24" spans="1:8" s="147" customFormat="1" ht="19.5" customHeight="1">
      <c r="A24" s="32">
        <v>641</v>
      </c>
      <c r="B24" s="73" t="s">
        <v>895</v>
      </c>
      <c r="C24" s="32" t="s">
        <v>416</v>
      </c>
      <c r="D24" s="33" t="s">
        <v>886</v>
      </c>
      <c r="E24" s="34">
        <v>0</v>
      </c>
      <c r="F24" s="34">
        <v>259.91</v>
      </c>
      <c r="G24" s="34">
        <v>0</v>
      </c>
      <c r="H24" s="34">
        <f t="shared" si="0"/>
        <v>0</v>
      </c>
    </row>
    <row r="25" spans="1:8" s="147" customFormat="1" ht="19.5" customHeight="1">
      <c r="A25" s="24"/>
      <c r="B25" s="72"/>
      <c r="C25" s="23" t="s">
        <v>416</v>
      </c>
      <c r="D25" s="24" t="s">
        <v>1381</v>
      </c>
      <c r="E25" s="31">
        <f>SUM(E14)</f>
        <v>74375</v>
      </c>
      <c r="F25" s="31">
        <f>SUM(F14)</f>
        <v>71857.68000000001</v>
      </c>
      <c r="G25" s="31">
        <f>SUM(G14)</f>
        <v>79274</v>
      </c>
      <c r="H25" s="31">
        <f t="shared" si="0"/>
        <v>96.61536806722691</v>
      </c>
    </row>
    <row r="26" spans="1:8" s="147" customFormat="1" ht="8.25">
      <c r="A26" s="150"/>
      <c r="B26" s="151"/>
      <c r="C26" s="152"/>
      <c r="D26" s="153"/>
      <c r="E26" s="150"/>
      <c r="F26" s="150"/>
      <c r="G26" s="150"/>
      <c r="H26" s="189"/>
    </row>
    <row r="27" spans="1:8" s="147" customFormat="1" ht="8.25">
      <c r="A27" s="333" t="s">
        <v>72</v>
      </c>
      <c r="B27" s="333"/>
      <c r="C27" s="333"/>
      <c r="D27" s="333"/>
      <c r="E27" s="333"/>
      <c r="F27" s="333"/>
      <c r="G27" s="333"/>
      <c r="H27" s="334"/>
    </row>
    <row r="28" spans="1:8" s="147" customFormat="1" ht="19.5" customHeight="1">
      <c r="A28" s="335" t="s">
        <v>1320</v>
      </c>
      <c r="B28" s="336"/>
      <c r="C28" s="336"/>
      <c r="D28" s="336"/>
      <c r="E28" s="336"/>
      <c r="F28" s="336"/>
      <c r="G28" s="336"/>
      <c r="H28" s="336"/>
    </row>
    <row r="29" spans="1:8" s="147" customFormat="1" ht="19.5" customHeight="1">
      <c r="A29" s="336"/>
      <c r="B29" s="336"/>
      <c r="C29" s="336"/>
      <c r="D29" s="336"/>
      <c r="E29" s="336"/>
      <c r="F29" s="336"/>
      <c r="G29" s="336"/>
      <c r="H29" s="336"/>
    </row>
    <row r="30" spans="1:8" s="147" customFormat="1" ht="8.25">
      <c r="A30" s="150"/>
      <c r="B30" s="151"/>
      <c r="C30" s="152"/>
      <c r="D30" s="153"/>
      <c r="E30" s="150"/>
      <c r="F30" s="150"/>
      <c r="G30" s="150"/>
      <c r="H30" s="189"/>
    </row>
    <row r="31" spans="1:8" s="147" customFormat="1" ht="19.5" customHeight="1">
      <c r="A31" s="18"/>
      <c r="B31" s="62" t="s">
        <v>917</v>
      </c>
      <c r="C31" s="27" t="s">
        <v>1392</v>
      </c>
      <c r="D31" s="19" t="s">
        <v>918</v>
      </c>
      <c r="E31" s="40" t="s">
        <v>1379</v>
      </c>
      <c r="F31" s="40" t="s">
        <v>835</v>
      </c>
      <c r="G31" s="40" t="s">
        <v>836</v>
      </c>
      <c r="H31" s="252" t="s">
        <v>1380</v>
      </c>
    </row>
    <row r="32" spans="1:8" s="147" customFormat="1" ht="19.5" customHeight="1">
      <c r="A32" s="76" t="s">
        <v>1385</v>
      </c>
      <c r="B32" s="77" t="s">
        <v>1386</v>
      </c>
      <c r="C32" s="78" t="s">
        <v>1387</v>
      </c>
      <c r="D32" s="79" t="s">
        <v>1365</v>
      </c>
      <c r="E32" s="80"/>
      <c r="F32" s="80"/>
      <c r="G32" s="80"/>
      <c r="H32" s="253"/>
    </row>
    <row r="33" spans="1:8" s="147" customFormat="1" ht="19.5" customHeight="1">
      <c r="A33" s="47" t="s">
        <v>1388</v>
      </c>
      <c r="B33" s="47" t="s">
        <v>1389</v>
      </c>
      <c r="C33" s="25" t="s">
        <v>1390</v>
      </c>
      <c r="D33" s="148" t="s">
        <v>1391</v>
      </c>
      <c r="E33" s="63">
        <f>SUM(E34:E42)</f>
        <v>4558</v>
      </c>
      <c r="F33" s="63">
        <f>SUM(F34:F42)</f>
        <v>8310.36</v>
      </c>
      <c r="G33" s="63">
        <f>SUM(G34:G42)</f>
        <v>4688</v>
      </c>
      <c r="H33" s="63">
        <f>IF(E33=0,,F33/E33*100)</f>
        <v>182.3247038174638</v>
      </c>
    </row>
    <row r="34" spans="1:8" s="147" customFormat="1" ht="19.5" customHeight="1">
      <c r="A34" s="158">
        <v>61</v>
      </c>
      <c r="B34" s="73" t="s">
        <v>919</v>
      </c>
      <c r="C34" s="32" t="s">
        <v>416</v>
      </c>
      <c r="D34" s="35" t="s">
        <v>614</v>
      </c>
      <c r="E34" s="34">
        <v>0</v>
      </c>
      <c r="F34" s="34"/>
      <c r="G34" s="34"/>
      <c r="H34" s="34">
        <f>IF(E34=0,,F34/E34*100)</f>
        <v>0</v>
      </c>
    </row>
    <row r="35" spans="1:8" s="147" customFormat="1" ht="19.5" customHeight="1">
      <c r="A35" s="154">
        <v>62</v>
      </c>
      <c r="B35" s="73" t="s">
        <v>920</v>
      </c>
      <c r="C35" s="32" t="s">
        <v>416</v>
      </c>
      <c r="D35" s="33" t="s">
        <v>90</v>
      </c>
      <c r="E35" s="34">
        <v>0</v>
      </c>
      <c r="F35" s="34"/>
      <c r="G35" s="34"/>
      <c r="H35" s="34">
        <f aca="true" t="shared" si="1" ref="H35:H42">IF(E35=0,,F35/E35*100)</f>
        <v>0</v>
      </c>
    </row>
    <row r="36" spans="1:8" s="147" customFormat="1" ht="19.5" customHeight="1">
      <c r="A36" s="154">
        <v>631</v>
      </c>
      <c r="B36" s="73" t="s">
        <v>921</v>
      </c>
      <c r="C36" s="32" t="s">
        <v>416</v>
      </c>
      <c r="D36" s="33" t="s">
        <v>75</v>
      </c>
      <c r="E36" s="34">
        <v>0</v>
      </c>
      <c r="F36" s="34"/>
      <c r="G36" s="34"/>
      <c r="H36" s="34">
        <f t="shared" si="1"/>
        <v>0</v>
      </c>
    </row>
    <row r="37" spans="1:8" s="147" customFormat="1" ht="19.5" customHeight="1">
      <c r="A37" s="154">
        <v>632</v>
      </c>
      <c r="B37" s="73" t="s">
        <v>1114</v>
      </c>
      <c r="C37" s="32" t="s">
        <v>416</v>
      </c>
      <c r="D37" s="33" t="s">
        <v>626</v>
      </c>
      <c r="E37" s="34">
        <v>0</v>
      </c>
      <c r="F37" s="34"/>
      <c r="G37" s="34"/>
      <c r="H37" s="34">
        <f t="shared" si="1"/>
        <v>0</v>
      </c>
    </row>
    <row r="38" spans="1:8" s="147" customFormat="1" ht="19.5" customHeight="1">
      <c r="A38" s="154">
        <v>633</v>
      </c>
      <c r="B38" s="73" t="s">
        <v>1115</v>
      </c>
      <c r="C38" s="32" t="s">
        <v>416</v>
      </c>
      <c r="D38" s="33" t="s">
        <v>129</v>
      </c>
      <c r="E38" s="34">
        <v>0</v>
      </c>
      <c r="F38" s="34">
        <v>4002.34</v>
      </c>
      <c r="G38" s="34"/>
      <c r="H38" s="34">
        <f t="shared" si="1"/>
        <v>0</v>
      </c>
    </row>
    <row r="39" spans="1:8" s="147" customFormat="1" ht="19.5" customHeight="1">
      <c r="A39" s="154">
        <v>634</v>
      </c>
      <c r="B39" s="73" t="s">
        <v>1116</v>
      </c>
      <c r="C39" s="32" t="s">
        <v>416</v>
      </c>
      <c r="D39" s="33" t="s">
        <v>130</v>
      </c>
      <c r="E39" s="34">
        <v>0</v>
      </c>
      <c r="F39" s="34">
        <v>130</v>
      </c>
      <c r="G39" s="34">
        <v>130</v>
      </c>
      <c r="H39" s="34">
        <f t="shared" si="1"/>
        <v>0</v>
      </c>
    </row>
    <row r="40" spans="1:8" s="147" customFormat="1" ht="19.5" customHeight="1">
      <c r="A40" s="154">
        <v>635</v>
      </c>
      <c r="B40" s="73" t="s">
        <v>1117</v>
      </c>
      <c r="C40" s="32" t="s">
        <v>416</v>
      </c>
      <c r="D40" s="33" t="s">
        <v>1469</v>
      </c>
      <c r="E40" s="34">
        <v>0</v>
      </c>
      <c r="F40" s="34"/>
      <c r="G40" s="34"/>
      <c r="H40" s="34">
        <f t="shared" si="1"/>
        <v>0</v>
      </c>
    </row>
    <row r="41" spans="1:8" s="147" customFormat="1" ht="19.5" customHeight="1">
      <c r="A41" s="154">
        <v>637</v>
      </c>
      <c r="B41" s="73" t="s">
        <v>1118</v>
      </c>
      <c r="C41" s="32" t="s">
        <v>416</v>
      </c>
      <c r="D41" s="33" t="s">
        <v>81</v>
      </c>
      <c r="E41" s="34">
        <v>0</v>
      </c>
      <c r="F41" s="34"/>
      <c r="G41" s="34"/>
      <c r="H41" s="34">
        <f t="shared" si="1"/>
        <v>0</v>
      </c>
    </row>
    <row r="42" spans="1:8" s="147" customFormat="1" ht="19.5" customHeight="1">
      <c r="A42" s="154">
        <v>641</v>
      </c>
      <c r="B42" s="73" t="s">
        <v>1119</v>
      </c>
      <c r="C42" s="32" t="s">
        <v>416</v>
      </c>
      <c r="D42" s="33" t="s">
        <v>1206</v>
      </c>
      <c r="E42" s="34">
        <v>4558</v>
      </c>
      <c r="F42" s="34">
        <v>4178.02</v>
      </c>
      <c r="G42" s="34">
        <v>4558</v>
      </c>
      <c r="H42" s="34">
        <f t="shared" si="1"/>
        <v>91.6634488810882</v>
      </c>
    </row>
    <row r="43" spans="1:8" s="147" customFormat="1" ht="19.5" customHeight="1">
      <c r="A43" s="24"/>
      <c r="B43" s="72"/>
      <c r="C43" s="23" t="s">
        <v>416</v>
      </c>
      <c r="D43" s="24" t="s">
        <v>1381</v>
      </c>
      <c r="E43" s="31">
        <f>SUM(E33)</f>
        <v>4558</v>
      </c>
      <c r="F43" s="31">
        <f>SUM(F33)</f>
        <v>8310.36</v>
      </c>
      <c r="G43" s="31">
        <f>SUM(G33)</f>
        <v>4688</v>
      </c>
      <c r="H43" s="31">
        <f>IF(E43=0,,F43/E43*100)</f>
        <v>182.3247038174638</v>
      </c>
    </row>
    <row r="44" spans="1:8" s="147" customFormat="1" ht="8.25">
      <c r="A44" s="150"/>
      <c r="B44" s="151"/>
      <c r="C44" s="152"/>
      <c r="D44" s="153"/>
      <c r="E44" s="150"/>
      <c r="F44" s="150"/>
      <c r="G44" s="150"/>
      <c r="H44" s="189"/>
    </row>
    <row r="45" spans="1:8" s="147" customFormat="1" ht="8.25">
      <c r="A45" s="333" t="s">
        <v>72</v>
      </c>
      <c r="B45" s="333"/>
      <c r="C45" s="333"/>
      <c r="D45" s="333"/>
      <c r="E45" s="333"/>
      <c r="F45" s="333"/>
      <c r="G45" s="333"/>
      <c r="H45" s="334"/>
    </row>
    <row r="46" spans="1:8" s="147" customFormat="1" ht="19.5" customHeight="1">
      <c r="A46" s="335" t="s">
        <v>1321</v>
      </c>
      <c r="B46" s="336"/>
      <c r="C46" s="336"/>
      <c r="D46" s="336"/>
      <c r="E46" s="336"/>
      <c r="F46" s="336"/>
      <c r="G46" s="336"/>
      <c r="H46" s="336"/>
    </row>
    <row r="47" spans="1:8" s="147" customFormat="1" ht="19.5" customHeight="1">
      <c r="A47" s="336"/>
      <c r="B47" s="336"/>
      <c r="C47" s="336"/>
      <c r="D47" s="336"/>
      <c r="E47" s="336"/>
      <c r="F47" s="336"/>
      <c r="G47" s="336"/>
      <c r="H47" s="336"/>
    </row>
    <row r="48" spans="1:8" s="147" customFormat="1" ht="8.25">
      <c r="A48" s="150"/>
      <c r="B48" s="151"/>
      <c r="C48" s="152"/>
      <c r="D48" s="153"/>
      <c r="E48" s="150"/>
      <c r="F48" s="150"/>
      <c r="G48" s="150"/>
      <c r="H48" s="189"/>
    </row>
    <row r="49" spans="1:8" s="147" customFormat="1" ht="19.5" customHeight="1">
      <c r="A49" s="18"/>
      <c r="B49" s="62" t="s">
        <v>922</v>
      </c>
      <c r="C49" s="27" t="s">
        <v>1392</v>
      </c>
      <c r="D49" s="19" t="s">
        <v>1109</v>
      </c>
      <c r="E49" s="40" t="s">
        <v>1379</v>
      </c>
      <c r="F49" s="40" t="s">
        <v>835</v>
      </c>
      <c r="G49" s="40" t="s">
        <v>836</v>
      </c>
      <c r="H49" s="252" t="s">
        <v>1380</v>
      </c>
    </row>
    <row r="50" spans="1:8" s="147" customFormat="1" ht="19.5" customHeight="1">
      <c r="A50" s="76" t="s">
        <v>1385</v>
      </c>
      <c r="B50" s="77" t="s">
        <v>1386</v>
      </c>
      <c r="C50" s="78" t="s">
        <v>1387</v>
      </c>
      <c r="D50" s="79" t="s">
        <v>1365</v>
      </c>
      <c r="E50" s="80"/>
      <c r="F50" s="80"/>
      <c r="G50" s="80"/>
      <c r="H50" s="253"/>
    </row>
    <row r="51" spans="1:8" s="147" customFormat="1" ht="19.5" customHeight="1">
      <c r="A51" s="47" t="s">
        <v>1388</v>
      </c>
      <c r="B51" s="47" t="s">
        <v>1389</v>
      </c>
      <c r="C51" s="25" t="s">
        <v>1390</v>
      </c>
      <c r="D51" s="148" t="s">
        <v>1391</v>
      </c>
      <c r="E51" s="63">
        <f>SUM(E52:E62)</f>
        <v>677302</v>
      </c>
      <c r="F51" s="63">
        <f>SUM(F52:F62)</f>
        <v>2865.55</v>
      </c>
      <c r="G51" s="63">
        <f>SUM(G52:G62)</f>
        <v>365889</v>
      </c>
      <c r="H51" s="63">
        <f aca="true" t="shared" si="2" ref="H51:H63">IF(E51=0,,F51/E51*100)</f>
        <v>0.4230830560075122</v>
      </c>
    </row>
    <row r="52" spans="1:8" s="147" customFormat="1" ht="19.5" customHeight="1">
      <c r="A52" s="158">
        <v>61</v>
      </c>
      <c r="B52" s="73" t="s">
        <v>924</v>
      </c>
      <c r="C52" s="32" t="s">
        <v>416</v>
      </c>
      <c r="D52" s="35" t="s">
        <v>614</v>
      </c>
      <c r="E52" s="34">
        <v>0</v>
      </c>
      <c r="F52" s="34"/>
      <c r="G52" s="34"/>
      <c r="H52" s="34">
        <f t="shared" si="2"/>
        <v>0</v>
      </c>
    </row>
    <row r="53" spans="1:8" s="147" customFormat="1" ht="19.5" customHeight="1">
      <c r="A53" s="154">
        <v>62</v>
      </c>
      <c r="B53" s="73" t="s">
        <v>925</v>
      </c>
      <c r="C53" s="32" t="s">
        <v>416</v>
      </c>
      <c r="D53" s="33" t="s">
        <v>90</v>
      </c>
      <c r="E53" s="34">
        <v>0</v>
      </c>
      <c r="F53" s="34"/>
      <c r="G53" s="34"/>
      <c r="H53" s="34">
        <f t="shared" si="2"/>
        <v>0</v>
      </c>
    </row>
    <row r="54" spans="1:8" s="147" customFormat="1" ht="19.5" customHeight="1">
      <c r="A54" s="154">
        <v>631</v>
      </c>
      <c r="B54" s="73" t="s">
        <v>926</v>
      </c>
      <c r="C54" s="32" t="s">
        <v>416</v>
      </c>
      <c r="D54" s="33" t="s">
        <v>75</v>
      </c>
      <c r="E54" s="34">
        <v>0</v>
      </c>
      <c r="F54" s="34"/>
      <c r="G54" s="34"/>
      <c r="H54" s="34">
        <f t="shared" si="2"/>
        <v>0</v>
      </c>
    </row>
    <row r="55" spans="1:8" s="147" customFormat="1" ht="19.5" customHeight="1">
      <c r="A55" s="154">
        <v>632</v>
      </c>
      <c r="B55" s="73" t="s">
        <v>927</v>
      </c>
      <c r="C55" s="32" t="s">
        <v>416</v>
      </c>
      <c r="D55" s="33" t="s">
        <v>626</v>
      </c>
      <c r="E55" s="34">
        <v>0</v>
      </c>
      <c r="F55" s="34"/>
      <c r="G55" s="34"/>
      <c r="H55" s="34">
        <f t="shared" si="2"/>
        <v>0</v>
      </c>
    </row>
    <row r="56" spans="1:8" s="147" customFormat="1" ht="19.5" customHeight="1">
      <c r="A56" s="154">
        <v>633</v>
      </c>
      <c r="B56" s="73" t="s">
        <v>1396</v>
      </c>
      <c r="C56" s="32" t="s">
        <v>416</v>
      </c>
      <c r="D56" s="33" t="s">
        <v>129</v>
      </c>
      <c r="E56" s="34">
        <v>0</v>
      </c>
      <c r="F56" s="34">
        <v>0</v>
      </c>
      <c r="G56" s="34"/>
      <c r="H56" s="34">
        <f t="shared" si="2"/>
        <v>0</v>
      </c>
    </row>
    <row r="57" spans="1:8" s="147" customFormat="1" ht="19.5" customHeight="1">
      <c r="A57" s="154">
        <v>634</v>
      </c>
      <c r="B57" s="73" t="s">
        <v>1397</v>
      </c>
      <c r="C57" s="32" t="s">
        <v>416</v>
      </c>
      <c r="D57" s="33" t="s">
        <v>130</v>
      </c>
      <c r="E57" s="34">
        <v>0</v>
      </c>
      <c r="F57" s="34"/>
      <c r="G57" s="34"/>
      <c r="H57" s="34">
        <f t="shared" si="2"/>
        <v>0</v>
      </c>
    </row>
    <row r="58" spans="1:8" s="147" customFormat="1" ht="19.5" customHeight="1">
      <c r="A58" s="154">
        <v>635</v>
      </c>
      <c r="B58" s="73" t="s">
        <v>1120</v>
      </c>
      <c r="C58" s="32" t="s">
        <v>416</v>
      </c>
      <c r="D58" s="33" t="s">
        <v>1469</v>
      </c>
      <c r="E58" s="34">
        <v>0</v>
      </c>
      <c r="F58" s="34"/>
      <c r="G58" s="34"/>
      <c r="H58" s="34">
        <f t="shared" si="2"/>
        <v>0</v>
      </c>
    </row>
    <row r="59" spans="1:8" s="147" customFormat="1" ht="19.5" customHeight="1">
      <c r="A59" s="154">
        <v>637</v>
      </c>
      <c r="B59" s="73" t="s">
        <v>1121</v>
      </c>
      <c r="C59" s="32" t="s">
        <v>416</v>
      </c>
      <c r="D59" s="33" t="s">
        <v>81</v>
      </c>
      <c r="E59" s="34">
        <v>4500</v>
      </c>
      <c r="F59" s="34">
        <v>1599.98</v>
      </c>
      <c r="G59" s="34">
        <v>4500</v>
      </c>
      <c r="H59" s="34">
        <f t="shared" si="2"/>
        <v>35.55511111111111</v>
      </c>
    </row>
    <row r="60" spans="1:8" s="147" customFormat="1" ht="19.5" customHeight="1">
      <c r="A60" s="154">
        <v>716</v>
      </c>
      <c r="B60" s="73" t="s">
        <v>1122</v>
      </c>
      <c r="C60" s="32" t="s">
        <v>416</v>
      </c>
      <c r="D60" s="33" t="s">
        <v>1457</v>
      </c>
      <c r="E60" s="34">
        <v>0</v>
      </c>
      <c r="F60" s="34"/>
      <c r="G60" s="34"/>
      <c r="H60" s="34">
        <f>IF(E60=0,,F60/E60*100)</f>
        <v>0</v>
      </c>
    </row>
    <row r="61" spans="1:8" s="147" customFormat="1" ht="19.5" customHeight="1">
      <c r="A61" s="154">
        <v>717</v>
      </c>
      <c r="B61" s="73" t="s">
        <v>1124</v>
      </c>
      <c r="C61" s="32" t="s">
        <v>416</v>
      </c>
      <c r="D61" s="33" t="s">
        <v>637</v>
      </c>
      <c r="E61" s="34">
        <v>669502</v>
      </c>
      <c r="F61" s="34">
        <v>1265.57</v>
      </c>
      <c r="G61" s="34">
        <v>358089</v>
      </c>
      <c r="H61" s="34">
        <f>IF(E61=0,,F61/E61*100)</f>
        <v>0.1890315488228564</v>
      </c>
    </row>
    <row r="62" spans="1:8" s="147" customFormat="1" ht="19.5" customHeight="1">
      <c r="A62" s="154">
        <v>650</v>
      </c>
      <c r="B62" s="73" t="s">
        <v>1433</v>
      </c>
      <c r="C62" s="32" t="s">
        <v>416</v>
      </c>
      <c r="D62" s="33" t="s">
        <v>1432</v>
      </c>
      <c r="E62" s="34">
        <v>3300</v>
      </c>
      <c r="F62" s="34"/>
      <c r="G62" s="34">
        <v>3300</v>
      </c>
      <c r="H62" s="34">
        <f>IF(E62=0,,F62/E62*100)</f>
        <v>0</v>
      </c>
    </row>
    <row r="63" spans="1:8" s="147" customFormat="1" ht="19.5" customHeight="1">
      <c r="A63" s="24"/>
      <c r="B63" s="72"/>
      <c r="C63" s="23" t="s">
        <v>416</v>
      </c>
      <c r="D63" s="24" t="s">
        <v>1381</v>
      </c>
      <c r="E63" s="31">
        <f>SUM(E51)</f>
        <v>677302</v>
      </c>
      <c r="F63" s="31">
        <f>SUM(F51)</f>
        <v>2865.55</v>
      </c>
      <c r="G63" s="31">
        <f>SUM(G51)</f>
        <v>365889</v>
      </c>
      <c r="H63" s="31">
        <f t="shared" si="2"/>
        <v>0.4230830560075122</v>
      </c>
    </row>
    <row r="64" spans="1:8" s="147" customFormat="1" ht="8.25">
      <c r="A64" s="150"/>
      <c r="B64" s="151"/>
      <c r="C64" s="152"/>
      <c r="D64" s="153"/>
      <c r="E64" s="150"/>
      <c r="F64" s="150"/>
      <c r="G64" s="150"/>
      <c r="H64" s="189"/>
    </row>
    <row r="65" spans="1:8" s="147" customFormat="1" ht="8.25">
      <c r="A65" s="333" t="s">
        <v>72</v>
      </c>
      <c r="B65" s="333"/>
      <c r="C65" s="333"/>
      <c r="D65" s="333"/>
      <c r="E65" s="333"/>
      <c r="F65" s="333"/>
      <c r="G65" s="333"/>
      <c r="H65" s="334"/>
    </row>
    <row r="66" spans="1:8" s="147" customFormat="1" ht="17.25" customHeight="1">
      <c r="A66" s="335" t="s">
        <v>1214</v>
      </c>
      <c r="B66" s="336"/>
      <c r="C66" s="336"/>
      <c r="D66" s="336"/>
      <c r="E66" s="336"/>
      <c r="F66" s="336"/>
      <c r="G66" s="336"/>
      <c r="H66" s="336"/>
    </row>
    <row r="67" spans="1:8" s="147" customFormat="1" ht="17.25" customHeight="1">
      <c r="A67" s="336"/>
      <c r="B67" s="336"/>
      <c r="C67" s="336"/>
      <c r="D67" s="336"/>
      <c r="E67" s="336"/>
      <c r="F67" s="336"/>
      <c r="G67" s="336"/>
      <c r="H67" s="336"/>
    </row>
    <row r="68" spans="1:8" s="147" customFormat="1" ht="8.25">
      <c r="A68" s="150"/>
      <c r="B68" s="151"/>
      <c r="C68" s="152"/>
      <c r="D68" s="153"/>
      <c r="E68" s="150"/>
      <c r="F68" s="150"/>
      <c r="G68" s="150"/>
      <c r="H68" s="189"/>
    </row>
    <row r="69" spans="1:8" s="147" customFormat="1" ht="19.5" customHeight="1">
      <c r="A69" s="18"/>
      <c r="B69" s="62" t="s">
        <v>928</v>
      </c>
      <c r="C69" s="27" t="s">
        <v>1392</v>
      </c>
      <c r="D69" s="19" t="s">
        <v>923</v>
      </c>
      <c r="E69" s="40" t="s">
        <v>1379</v>
      </c>
      <c r="F69" s="40" t="s">
        <v>835</v>
      </c>
      <c r="G69" s="40" t="s">
        <v>836</v>
      </c>
      <c r="H69" s="252" t="s">
        <v>1380</v>
      </c>
    </row>
    <row r="70" spans="1:8" s="147" customFormat="1" ht="19.5" customHeight="1">
      <c r="A70" s="76" t="s">
        <v>1385</v>
      </c>
      <c r="B70" s="77" t="s">
        <v>1386</v>
      </c>
      <c r="C70" s="78" t="s">
        <v>1387</v>
      </c>
      <c r="D70" s="79" t="s">
        <v>1365</v>
      </c>
      <c r="E70" s="80"/>
      <c r="F70" s="80"/>
      <c r="G70" s="80"/>
      <c r="H70" s="253"/>
    </row>
    <row r="71" spans="1:8" s="147" customFormat="1" ht="19.5" customHeight="1">
      <c r="A71" s="47" t="s">
        <v>1388</v>
      </c>
      <c r="B71" s="47" t="s">
        <v>1389</v>
      </c>
      <c r="C71" s="25" t="s">
        <v>1390</v>
      </c>
      <c r="D71" s="148" t="s">
        <v>1391</v>
      </c>
      <c r="E71" s="26">
        <f>SUM(E72:E73)</f>
        <v>0</v>
      </c>
      <c r="F71" s="26">
        <f>SUM(F72:F73)</f>
        <v>0</v>
      </c>
      <c r="G71" s="26">
        <f>SUM(G72:G73)</f>
        <v>0</v>
      </c>
      <c r="H71" s="26">
        <f aca="true" t="shared" si="3" ref="H71:H77">IF(E71=0,,F71/E71*100)</f>
        <v>0</v>
      </c>
    </row>
    <row r="72" spans="1:8" s="149" customFormat="1" ht="19.5" customHeight="1">
      <c r="A72" s="146">
        <v>610</v>
      </c>
      <c r="B72" s="64" t="s">
        <v>930</v>
      </c>
      <c r="C72" s="65" t="s">
        <v>416</v>
      </c>
      <c r="D72" s="70" t="s">
        <v>614</v>
      </c>
      <c r="E72" s="66">
        <v>0</v>
      </c>
      <c r="F72" s="66"/>
      <c r="G72" s="66"/>
      <c r="H72" s="66">
        <f t="shared" si="3"/>
        <v>0</v>
      </c>
    </row>
    <row r="73" spans="1:8" s="149" customFormat="1" ht="19.5" customHeight="1">
      <c r="A73" s="146">
        <v>620</v>
      </c>
      <c r="B73" s="64" t="s">
        <v>426</v>
      </c>
      <c r="C73" s="65" t="s">
        <v>416</v>
      </c>
      <c r="D73" s="70" t="s">
        <v>1175</v>
      </c>
      <c r="E73" s="66">
        <v>0</v>
      </c>
      <c r="F73" s="66"/>
      <c r="G73" s="66"/>
      <c r="H73" s="66">
        <f t="shared" si="3"/>
        <v>0</v>
      </c>
    </row>
    <row r="74" spans="1:8" s="147" customFormat="1" ht="19.5" customHeight="1">
      <c r="A74" s="47" t="s">
        <v>1179</v>
      </c>
      <c r="B74" s="47" t="s">
        <v>1180</v>
      </c>
      <c r="C74" s="25" t="s">
        <v>1390</v>
      </c>
      <c r="D74" s="17" t="s">
        <v>84</v>
      </c>
      <c r="E74" s="26">
        <f>SUM(E75:E76)</f>
        <v>5605</v>
      </c>
      <c r="F74" s="26">
        <f>SUM(F75:F76)</f>
        <v>5241.31</v>
      </c>
      <c r="G74" s="26">
        <f>SUM(G75:G76)</f>
        <v>2922</v>
      </c>
      <c r="H74" s="26">
        <f t="shared" si="3"/>
        <v>93.51132917038359</v>
      </c>
    </row>
    <row r="75" spans="1:8" s="149" customFormat="1" ht="19.5" customHeight="1">
      <c r="A75" s="241" t="s">
        <v>1126</v>
      </c>
      <c r="B75" s="73" t="s">
        <v>427</v>
      </c>
      <c r="C75" s="32" t="s">
        <v>416</v>
      </c>
      <c r="D75" s="69" t="s">
        <v>1125</v>
      </c>
      <c r="E75" s="66">
        <v>5605</v>
      </c>
      <c r="F75" s="66">
        <v>5241.31</v>
      </c>
      <c r="G75" s="66">
        <v>2922</v>
      </c>
      <c r="H75" s="66">
        <f t="shared" si="3"/>
        <v>93.51132917038359</v>
      </c>
    </row>
    <row r="76" spans="1:8" s="149" customFormat="1" ht="19.5" customHeight="1">
      <c r="A76" s="68">
        <v>642</v>
      </c>
      <c r="B76" s="73" t="s">
        <v>428</v>
      </c>
      <c r="C76" s="32" t="s">
        <v>416</v>
      </c>
      <c r="D76" s="33" t="s">
        <v>131</v>
      </c>
      <c r="E76" s="66">
        <v>0</v>
      </c>
      <c r="F76" s="66"/>
      <c r="G76" s="66"/>
      <c r="H76" s="66">
        <f t="shared" si="3"/>
        <v>0</v>
      </c>
    </row>
    <row r="77" spans="1:8" s="147" customFormat="1" ht="19.5" customHeight="1">
      <c r="A77" s="24"/>
      <c r="B77" s="72"/>
      <c r="C77" s="23" t="s">
        <v>416</v>
      </c>
      <c r="D77" s="24" t="s">
        <v>1381</v>
      </c>
      <c r="E77" s="31">
        <f>SUM(E74,E71)</f>
        <v>5605</v>
      </c>
      <c r="F77" s="31">
        <f>SUM(F74,F71)</f>
        <v>5241.31</v>
      </c>
      <c r="G77" s="31">
        <f>SUM(G74,G71)</f>
        <v>2922</v>
      </c>
      <c r="H77" s="31">
        <f t="shared" si="3"/>
        <v>93.51132917038359</v>
      </c>
    </row>
    <row r="78" spans="1:8" s="147" customFormat="1" ht="8.25">
      <c r="A78" s="150"/>
      <c r="B78" s="151"/>
      <c r="C78" s="152"/>
      <c r="D78" s="153"/>
      <c r="E78" s="150"/>
      <c r="F78" s="150"/>
      <c r="G78" s="150"/>
      <c r="H78" s="189"/>
    </row>
    <row r="79" spans="1:8" s="147" customFormat="1" ht="8.25">
      <c r="A79" s="333" t="s">
        <v>72</v>
      </c>
      <c r="B79" s="333"/>
      <c r="C79" s="333"/>
      <c r="D79" s="333"/>
      <c r="E79" s="333"/>
      <c r="F79" s="333"/>
      <c r="G79" s="333"/>
      <c r="H79" s="334"/>
    </row>
    <row r="80" spans="1:8" s="147" customFormat="1" ht="19.5" customHeight="1">
      <c r="A80" s="335" t="s">
        <v>1215</v>
      </c>
      <c r="B80" s="336"/>
      <c r="C80" s="336"/>
      <c r="D80" s="336"/>
      <c r="E80" s="336"/>
      <c r="F80" s="336"/>
      <c r="G80" s="336"/>
      <c r="H80" s="336"/>
    </row>
    <row r="81" spans="1:8" s="147" customFormat="1" ht="19.5" customHeight="1">
      <c r="A81" s="336"/>
      <c r="B81" s="336"/>
      <c r="C81" s="336"/>
      <c r="D81" s="336"/>
      <c r="E81" s="336"/>
      <c r="F81" s="336"/>
      <c r="G81" s="336"/>
      <c r="H81" s="336"/>
    </row>
    <row r="82" spans="1:8" s="147" customFormat="1" ht="8.25">
      <c r="A82" s="150"/>
      <c r="B82" s="151"/>
      <c r="C82" s="152"/>
      <c r="D82" s="153"/>
      <c r="E82" s="150"/>
      <c r="F82" s="150"/>
      <c r="G82" s="150"/>
      <c r="H82" s="189"/>
    </row>
    <row r="83" spans="1:8" s="147" customFormat="1" ht="19.5" customHeight="1">
      <c r="A83" s="18"/>
      <c r="B83" s="62" t="s">
        <v>429</v>
      </c>
      <c r="C83" s="27" t="s">
        <v>1392</v>
      </c>
      <c r="D83" s="19" t="s">
        <v>929</v>
      </c>
      <c r="E83" s="40" t="s">
        <v>1379</v>
      </c>
      <c r="F83" s="40" t="s">
        <v>835</v>
      </c>
      <c r="G83" s="40" t="s">
        <v>836</v>
      </c>
      <c r="H83" s="252" t="s">
        <v>1380</v>
      </c>
    </row>
    <row r="84" spans="1:8" s="147" customFormat="1" ht="19.5" customHeight="1">
      <c r="A84" s="76" t="s">
        <v>1385</v>
      </c>
      <c r="B84" s="77" t="s">
        <v>1386</v>
      </c>
      <c r="C84" s="78" t="s">
        <v>1387</v>
      </c>
      <c r="D84" s="79" t="s">
        <v>1365</v>
      </c>
      <c r="E84" s="80"/>
      <c r="F84" s="80"/>
      <c r="G84" s="80"/>
      <c r="H84" s="253"/>
    </row>
    <row r="85" spans="1:8" s="147" customFormat="1" ht="19.5" customHeight="1">
      <c r="A85" s="47" t="s">
        <v>1388</v>
      </c>
      <c r="B85" s="47" t="s">
        <v>1389</v>
      </c>
      <c r="C85" s="25" t="s">
        <v>1390</v>
      </c>
      <c r="D85" s="148" t="s">
        <v>1391</v>
      </c>
      <c r="E85" s="63">
        <f>SUM(E86:E90)</f>
        <v>10878</v>
      </c>
      <c r="F85" s="63">
        <f>SUM(F86:F90)</f>
        <v>9737.01</v>
      </c>
      <c r="G85" s="63">
        <f>SUM(G86:G90)</f>
        <v>10837</v>
      </c>
      <c r="H85" s="63">
        <f aca="true" t="shared" si="4" ref="H85:H94">IF(E85=0,,F85/E85*100)</f>
        <v>89.51103143960287</v>
      </c>
    </row>
    <row r="86" spans="1:8" s="149" customFormat="1" ht="19.5" customHeight="1">
      <c r="A86" s="64" t="s">
        <v>1127</v>
      </c>
      <c r="B86" s="64" t="s">
        <v>430</v>
      </c>
      <c r="C86" s="65" t="s">
        <v>416</v>
      </c>
      <c r="D86" s="70" t="s">
        <v>1128</v>
      </c>
      <c r="E86" s="66">
        <v>166</v>
      </c>
      <c r="F86" s="66">
        <v>166</v>
      </c>
      <c r="G86" s="66">
        <v>166</v>
      </c>
      <c r="H86" s="66">
        <f t="shared" si="4"/>
        <v>100</v>
      </c>
    </row>
    <row r="87" spans="1:8" s="149" customFormat="1" ht="19.5" customHeight="1">
      <c r="A87" s="64" t="s">
        <v>1129</v>
      </c>
      <c r="B87" s="64" t="s">
        <v>431</v>
      </c>
      <c r="C87" s="65" t="s">
        <v>416</v>
      </c>
      <c r="D87" s="70" t="s">
        <v>1130</v>
      </c>
      <c r="E87" s="66">
        <v>1100</v>
      </c>
      <c r="F87" s="66"/>
      <c r="G87" s="66">
        <v>1100</v>
      </c>
      <c r="H87" s="66">
        <f t="shared" si="4"/>
        <v>0</v>
      </c>
    </row>
    <row r="88" spans="1:8" s="149" customFormat="1" ht="19.5" customHeight="1">
      <c r="A88" s="64" t="s">
        <v>1131</v>
      </c>
      <c r="B88" s="64" t="s">
        <v>1398</v>
      </c>
      <c r="C88" s="65" t="s">
        <v>416</v>
      </c>
      <c r="D88" s="70" t="s">
        <v>1132</v>
      </c>
      <c r="E88" s="66">
        <v>8893</v>
      </c>
      <c r="F88" s="66">
        <v>8724.41</v>
      </c>
      <c r="G88" s="66">
        <v>8724</v>
      </c>
      <c r="H88" s="66">
        <f t="shared" si="4"/>
        <v>98.10423928932869</v>
      </c>
    </row>
    <row r="89" spans="1:8" s="149" customFormat="1" ht="19.5" customHeight="1">
      <c r="A89" s="64" t="s">
        <v>1133</v>
      </c>
      <c r="B89" s="64" t="s">
        <v>1399</v>
      </c>
      <c r="C89" s="65" t="s">
        <v>416</v>
      </c>
      <c r="D89" s="70" t="s">
        <v>1134</v>
      </c>
      <c r="E89" s="66">
        <v>719</v>
      </c>
      <c r="F89" s="66">
        <v>846.6</v>
      </c>
      <c r="G89" s="66">
        <v>847</v>
      </c>
      <c r="H89" s="66">
        <f t="shared" si="4"/>
        <v>117.74687065368568</v>
      </c>
    </row>
    <row r="90" spans="1:8" s="147" customFormat="1" ht="19.5" customHeight="1">
      <c r="A90" s="32">
        <v>642026</v>
      </c>
      <c r="B90" s="64" t="s">
        <v>1135</v>
      </c>
      <c r="C90" s="32" t="s">
        <v>416</v>
      </c>
      <c r="D90" s="33" t="s">
        <v>1136</v>
      </c>
      <c r="E90" s="67">
        <v>0</v>
      </c>
      <c r="F90" s="67">
        <v>0</v>
      </c>
      <c r="G90" s="67">
        <v>0</v>
      </c>
      <c r="H90" s="66">
        <f t="shared" si="4"/>
        <v>0</v>
      </c>
    </row>
    <row r="91" spans="1:8" s="147" customFormat="1" ht="19.5" customHeight="1">
      <c r="A91" s="47" t="s">
        <v>1179</v>
      </c>
      <c r="B91" s="47" t="s">
        <v>1180</v>
      </c>
      <c r="C91" s="25" t="s">
        <v>1390</v>
      </c>
      <c r="D91" s="17" t="s">
        <v>84</v>
      </c>
      <c r="E91" s="26">
        <f>SUM(E92:E93)</f>
        <v>2988</v>
      </c>
      <c r="F91" s="26">
        <f>SUM(F92:F93)</f>
        <v>1594.3</v>
      </c>
      <c r="G91" s="26">
        <f>SUM(G92:G93)</f>
        <v>2540</v>
      </c>
      <c r="H91" s="26">
        <f t="shared" si="4"/>
        <v>53.35676037483267</v>
      </c>
    </row>
    <row r="92" spans="1:8" s="147" customFormat="1" ht="19.5" customHeight="1">
      <c r="A92" s="159">
        <v>637</v>
      </c>
      <c r="B92" s="73" t="s">
        <v>432</v>
      </c>
      <c r="C92" s="32" t="s">
        <v>416</v>
      </c>
      <c r="D92" s="153" t="s">
        <v>582</v>
      </c>
      <c r="E92" s="34">
        <v>1328</v>
      </c>
      <c r="F92" s="34">
        <v>924.3</v>
      </c>
      <c r="G92" s="34">
        <v>880</v>
      </c>
      <c r="H92" s="34">
        <f t="shared" si="4"/>
        <v>69.60090361445783</v>
      </c>
    </row>
    <row r="93" spans="1:8" s="147" customFormat="1" ht="19.5" customHeight="1">
      <c r="A93" s="154">
        <v>642</v>
      </c>
      <c r="B93" s="73" t="s">
        <v>433</v>
      </c>
      <c r="C93" s="157" t="s">
        <v>416</v>
      </c>
      <c r="D93" s="35" t="s">
        <v>583</v>
      </c>
      <c r="E93" s="34">
        <v>1660</v>
      </c>
      <c r="F93" s="34">
        <v>670</v>
      </c>
      <c r="G93" s="34">
        <v>1660</v>
      </c>
      <c r="H93" s="34">
        <f t="shared" si="4"/>
        <v>40.36144578313253</v>
      </c>
    </row>
    <row r="94" spans="1:8" s="147" customFormat="1" ht="19.5" customHeight="1">
      <c r="A94" s="24"/>
      <c r="B94" s="72"/>
      <c r="C94" s="23" t="s">
        <v>416</v>
      </c>
      <c r="D94" s="24" t="s">
        <v>1381</v>
      </c>
      <c r="E94" s="31">
        <f>SUM(E91,E85)</f>
        <v>13866</v>
      </c>
      <c r="F94" s="31">
        <f>SUM(F91,F85)</f>
        <v>11331.31</v>
      </c>
      <c r="G94" s="31">
        <f>SUM(G91,G85)</f>
        <v>13377</v>
      </c>
      <c r="H94" s="31">
        <f t="shared" si="4"/>
        <v>81.72010673590077</v>
      </c>
    </row>
    <row r="95" spans="1:8" s="147" customFormat="1" ht="8.25">
      <c r="A95" s="150"/>
      <c r="B95" s="151"/>
      <c r="C95" s="152"/>
      <c r="D95" s="153"/>
      <c r="E95" s="150"/>
      <c r="F95" s="150"/>
      <c r="G95" s="150"/>
      <c r="H95" s="189"/>
    </row>
    <row r="96" spans="1:8" s="147" customFormat="1" ht="8.25">
      <c r="A96" s="333" t="s">
        <v>72</v>
      </c>
      <c r="B96" s="333"/>
      <c r="C96" s="333"/>
      <c r="D96" s="333"/>
      <c r="E96" s="333"/>
      <c r="F96" s="333"/>
      <c r="G96" s="333"/>
      <c r="H96" s="334"/>
    </row>
    <row r="97" spans="1:8" s="147" customFormat="1" ht="19.5" customHeight="1">
      <c r="A97" s="335" t="s">
        <v>1216</v>
      </c>
      <c r="B97" s="336"/>
      <c r="C97" s="336"/>
      <c r="D97" s="336"/>
      <c r="E97" s="336"/>
      <c r="F97" s="336"/>
      <c r="G97" s="336"/>
      <c r="H97" s="336"/>
    </row>
    <row r="98" spans="1:8" s="147" customFormat="1" ht="19.5" customHeight="1">
      <c r="A98" s="336"/>
      <c r="B98" s="336"/>
      <c r="C98" s="336"/>
      <c r="D98" s="336"/>
      <c r="E98" s="336"/>
      <c r="F98" s="336"/>
      <c r="G98" s="336"/>
      <c r="H98" s="336"/>
    </row>
    <row r="99" spans="1:8" s="147" customFormat="1" ht="8.25">
      <c r="A99" s="150"/>
      <c r="B99" s="151"/>
      <c r="C99" s="152"/>
      <c r="D99" s="153"/>
      <c r="E99" s="150"/>
      <c r="F99" s="150"/>
      <c r="G99" s="150"/>
      <c r="H99" s="189"/>
    </row>
    <row r="100" spans="1:8" s="147" customFormat="1" ht="18" customHeight="1">
      <c r="A100" s="18"/>
      <c r="B100" s="62" t="s">
        <v>1110</v>
      </c>
      <c r="C100" s="27" t="s">
        <v>1392</v>
      </c>
      <c r="D100" s="19" t="s">
        <v>584</v>
      </c>
      <c r="E100" s="40" t="s">
        <v>1379</v>
      </c>
      <c r="F100" s="40" t="s">
        <v>835</v>
      </c>
      <c r="G100" s="40" t="s">
        <v>836</v>
      </c>
      <c r="H100" s="252" t="s">
        <v>1380</v>
      </c>
    </row>
    <row r="101" spans="1:8" s="147" customFormat="1" ht="18" customHeight="1">
      <c r="A101" s="76" t="s">
        <v>1385</v>
      </c>
      <c r="B101" s="77" t="s">
        <v>1386</v>
      </c>
      <c r="C101" s="78" t="s">
        <v>1387</v>
      </c>
      <c r="D101" s="79" t="s">
        <v>1365</v>
      </c>
      <c r="E101" s="80"/>
      <c r="F101" s="80"/>
      <c r="G101" s="80"/>
      <c r="H101" s="253"/>
    </row>
    <row r="102" spans="1:8" s="147" customFormat="1" ht="18" customHeight="1">
      <c r="A102" s="47" t="s">
        <v>1388</v>
      </c>
      <c r="B102" s="47" t="s">
        <v>1389</v>
      </c>
      <c r="C102" s="25" t="s">
        <v>1390</v>
      </c>
      <c r="D102" s="148" t="s">
        <v>1391</v>
      </c>
      <c r="E102" s="63">
        <f>SUM(E103:E104)</f>
        <v>1000</v>
      </c>
      <c r="F102" s="63">
        <f>SUM(F103:F104)</f>
        <v>1000</v>
      </c>
      <c r="G102" s="63">
        <f>SUM(G103:G104)</f>
        <v>1000</v>
      </c>
      <c r="H102" s="63">
        <f aca="true" t="shared" si="5" ref="H102:H108">IF(E102=0,,F102/E102*100)</f>
        <v>100</v>
      </c>
    </row>
    <row r="103" spans="1:8" s="147" customFormat="1" ht="18" customHeight="1">
      <c r="A103" s="64" t="s">
        <v>585</v>
      </c>
      <c r="B103" s="64" t="s">
        <v>586</v>
      </c>
      <c r="C103" s="65" t="s">
        <v>416</v>
      </c>
      <c r="D103" s="70" t="s">
        <v>587</v>
      </c>
      <c r="E103" s="66">
        <v>1000</v>
      </c>
      <c r="F103" s="66">
        <v>1000</v>
      </c>
      <c r="G103" s="66">
        <v>1000</v>
      </c>
      <c r="H103" s="66">
        <f t="shared" si="5"/>
        <v>100</v>
      </c>
    </row>
    <row r="104" spans="1:8" s="147" customFormat="1" ht="18" customHeight="1">
      <c r="A104" s="64" t="s">
        <v>730</v>
      </c>
      <c r="B104" s="64" t="s">
        <v>1207</v>
      </c>
      <c r="C104" s="65" t="s">
        <v>416</v>
      </c>
      <c r="D104" s="70" t="s">
        <v>1208</v>
      </c>
      <c r="E104" s="66">
        <v>0</v>
      </c>
      <c r="F104" s="66"/>
      <c r="G104" s="66"/>
      <c r="H104" s="66">
        <f t="shared" si="5"/>
        <v>0</v>
      </c>
    </row>
    <row r="105" spans="1:8" s="147" customFormat="1" ht="18" customHeight="1">
      <c r="A105" s="47" t="s">
        <v>1179</v>
      </c>
      <c r="B105" s="47" t="s">
        <v>1180</v>
      </c>
      <c r="C105" s="25" t="s">
        <v>1390</v>
      </c>
      <c r="D105" s="17" t="s">
        <v>84</v>
      </c>
      <c r="E105" s="26">
        <f>SUM(E106:E107)</f>
        <v>0</v>
      </c>
      <c r="F105" s="26">
        <f>SUM(F106:F107)</f>
        <v>796.8</v>
      </c>
      <c r="G105" s="26">
        <f>SUM(G106:G107)</f>
        <v>0</v>
      </c>
      <c r="H105" s="26">
        <f t="shared" si="5"/>
        <v>0</v>
      </c>
    </row>
    <row r="106" spans="1:8" s="147" customFormat="1" ht="18" customHeight="1">
      <c r="A106" s="68">
        <v>633</v>
      </c>
      <c r="B106" s="73" t="s">
        <v>588</v>
      </c>
      <c r="C106" s="32" t="s">
        <v>416</v>
      </c>
      <c r="D106" s="35" t="s">
        <v>938</v>
      </c>
      <c r="E106" s="34">
        <v>0</v>
      </c>
      <c r="F106" s="67">
        <v>415</v>
      </c>
      <c r="G106" s="34"/>
      <c r="H106" s="34">
        <f t="shared" si="5"/>
        <v>0</v>
      </c>
    </row>
    <row r="107" spans="1:8" s="149" customFormat="1" ht="18" customHeight="1">
      <c r="A107" s="74">
        <v>642</v>
      </c>
      <c r="B107" s="64" t="s">
        <v>676</v>
      </c>
      <c r="C107" s="65" t="s">
        <v>416</v>
      </c>
      <c r="D107" s="70" t="s">
        <v>939</v>
      </c>
      <c r="E107" s="66">
        <v>0</v>
      </c>
      <c r="F107" s="66">
        <v>381.8</v>
      </c>
      <c r="G107" s="66"/>
      <c r="H107" s="66">
        <f t="shared" si="5"/>
        <v>0</v>
      </c>
    </row>
    <row r="108" spans="1:8" s="147" customFormat="1" ht="18" customHeight="1">
      <c r="A108" s="24"/>
      <c r="B108" s="72"/>
      <c r="C108" s="23" t="s">
        <v>416</v>
      </c>
      <c r="D108" s="24" t="s">
        <v>1381</v>
      </c>
      <c r="E108" s="31">
        <f>SUM(E105,E102)</f>
        <v>1000</v>
      </c>
      <c r="F108" s="31">
        <f>SUM(F105,F102)</f>
        <v>1796.8</v>
      </c>
      <c r="G108" s="31">
        <f>SUM(G105,G102)</f>
        <v>1000</v>
      </c>
      <c r="H108" s="31">
        <f t="shared" si="5"/>
        <v>179.68</v>
      </c>
    </row>
    <row r="109" spans="1:8" s="147" customFormat="1" ht="18" customHeight="1">
      <c r="A109" s="150"/>
      <c r="B109" s="151"/>
      <c r="C109" s="152"/>
      <c r="D109" s="153"/>
      <c r="E109" s="150"/>
      <c r="F109" s="150"/>
      <c r="G109" s="150"/>
      <c r="H109" s="189"/>
    </row>
    <row r="110" spans="1:8" s="147" customFormat="1" ht="18" customHeight="1">
      <c r="A110" s="333" t="s">
        <v>72</v>
      </c>
      <c r="B110" s="333"/>
      <c r="C110" s="333"/>
      <c r="D110" s="333"/>
      <c r="E110" s="333"/>
      <c r="F110" s="333"/>
      <c r="G110" s="333"/>
      <c r="H110" s="334"/>
    </row>
    <row r="111" spans="1:8" s="147" customFormat="1" ht="18" customHeight="1">
      <c r="A111" s="335" t="s">
        <v>1217</v>
      </c>
      <c r="B111" s="336"/>
      <c r="C111" s="336"/>
      <c r="D111" s="336"/>
      <c r="E111" s="336"/>
      <c r="F111" s="336"/>
      <c r="G111" s="336"/>
      <c r="H111" s="336"/>
    </row>
    <row r="112" spans="1:8" s="147" customFormat="1" ht="18" customHeight="1">
      <c r="A112" s="336"/>
      <c r="B112" s="336"/>
      <c r="C112" s="336"/>
      <c r="D112" s="336"/>
      <c r="E112" s="336"/>
      <c r="F112" s="336"/>
      <c r="G112" s="336"/>
      <c r="H112" s="336"/>
    </row>
    <row r="113" spans="1:8" s="147" customFormat="1" ht="8.25">
      <c r="A113" s="150"/>
      <c r="B113" s="151"/>
      <c r="C113" s="152"/>
      <c r="D113" s="153"/>
      <c r="E113" s="150"/>
      <c r="F113" s="150"/>
      <c r="G113" s="150"/>
      <c r="H113" s="189"/>
    </row>
    <row r="114" spans="1:8" s="147" customFormat="1" ht="19.5" customHeight="1">
      <c r="A114" s="18"/>
      <c r="B114" s="62" t="s">
        <v>1111</v>
      </c>
      <c r="C114" s="27" t="s">
        <v>1392</v>
      </c>
      <c r="D114" s="19" t="s">
        <v>1113</v>
      </c>
      <c r="E114" s="40" t="s">
        <v>1379</v>
      </c>
      <c r="F114" s="40" t="s">
        <v>835</v>
      </c>
      <c r="G114" s="40" t="s">
        <v>836</v>
      </c>
      <c r="H114" s="252" t="s">
        <v>1380</v>
      </c>
    </row>
    <row r="115" spans="1:8" s="147" customFormat="1" ht="19.5" customHeight="1">
      <c r="A115" s="76" t="s">
        <v>1385</v>
      </c>
      <c r="B115" s="77" t="s">
        <v>1386</v>
      </c>
      <c r="C115" s="78"/>
      <c r="D115" s="79" t="s">
        <v>1365</v>
      </c>
      <c r="E115" s="80"/>
      <c r="F115" s="80"/>
      <c r="G115" s="80"/>
      <c r="H115" s="253"/>
    </row>
    <row r="116" spans="1:8" s="147" customFormat="1" ht="19.5" customHeight="1">
      <c r="A116" s="47" t="s">
        <v>1388</v>
      </c>
      <c r="B116" s="47" t="s">
        <v>1389</v>
      </c>
      <c r="C116" s="25" t="s">
        <v>1390</v>
      </c>
      <c r="D116" s="148" t="s">
        <v>1391</v>
      </c>
      <c r="E116" s="26">
        <f>SUM(E117:E117)</f>
        <v>0</v>
      </c>
      <c r="F116" s="26">
        <f>SUM(F117:F117)</f>
        <v>0</v>
      </c>
      <c r="G116" s="26">
        <f>SUM(G117:G117)</f>
        <v>0</v>
      </c>
      <c r="H116" s="26">
        <f>IF(E116=0,,F116/E116*100)</f>
        <v>0</v>
      </c>
    </row>
    <row r="117" spans="1:8" s="147" customFormat="1" ht="19.5" customHeight="1">
      <c r="A117" s="68">
        <v>642</v>
      </c>
      <c r="B117" s="73" t="s">
        <v>677</v>
      </c>
      <c r="C117" s="32" t="s">
        <v>416</v>
      </c>
      <c r="D117" s="35" t="s">
        <v>131</v>
      </c>
      <c r="E117" s="34">
        <v>0</v>
      </c>
      <c r="F117" s="34">
        <v>0</v>
      </c>
      <c r="G117" s="34">
        <v>0</v>
      </c>
      <c r="H117" s="34">
        <f>IF(E117=0,,F117/E117*100)</f>
        <v>0</v>
      </c>
    </row>
    <row r="118" spans="1:8" s="147" customFormat="1" ht="19.5" customHeight="1">
      <c r="A118" s="24"/>
      <c r="B118" s="72"/>
      <c r="C118" s="23" t="s">
        <v>416</v>
      </c>
      <c r="D118" s="24" t="s">
        <v>1381</v>
      </c>
      <c r="E118" s="31">
        <f>SUM(E116)</f>
        <v>0</v>
      </c>
      <c r="F118" s="31">
        <f>SUM(F116)</f>
        <v>0</v>
      </c>
      <c r="G118" s="31">
        <f>SUM(G116)</f>
        <v>0</v>
      </c>
      <c r="H118" s="31">
        <f>IF(E118=0,,F118/E118*100)</f>
        <v>0</v>
      </c>
    </row>
    <row r="120" spans="1:8" ht="12.75">
      <c r="A120" s="333" t="s">
        <v>72</v>
      </c>
      <c r="B120" s="333"/>
      <c r="C120" s="333"/>
      <c r="D120" s="333"/>
      <c r="E120" s="333"/>
      <c r="F120" s="333"/>
      <c r="G120" s="333"/>
      <c r="H120" s="334"/>
    </row>
    <row r="121" spans="1:8" ht="19.5" customHeight="1">
      <c r="A121" s="335" t="s">
        <v>1218</v>
      </c>
      <c r="B121" s="336"/>
      <c r="C121" s="336"/>
      <c r="D121" s="336"/>
      <c r="E121" s="336"/>
      <c r="F121" s="336"/>
      <c r="G121" s="336"/>
      <c r="H121" s="336"/>
    </row>
    <row r="122" spans="1:8" ht="19.5" customHeight="1">
      <c r="A122" s="336"/>
      <c r="B122" s="336"/>
      <c r="C122" s="336"/>
      <c r="D122" s="336"/>
      <c r="E122" s="336"/>
      <c r="F122" s="336"/>
      <c r="G122" s="336"/>
      <c r="H122" s="336"/>
    </row>
    <row r="124" spans="1:8" ht="19.5" customHeight="1">
      <c r="A124" s="18"/>
      <c r="B124" s="62" t="s">
        <v>678</v>
      </c>
      <c r="C124" s="27" t="s">
        <v>1392</v>
      </c>
      <c r="D124" s="19" t="s">
        <v>1112</v>
      </c>
      <c r="E124" s="40" t="s">
        <v>1379</v>
      </c>
      <c r="F124" s="40" t="s">
        <v>835</v>
      </c>
      <c r="G124" s="40" t="s">
        <v>836</v>
      </c>
      <c r="H124" s="252" t="s">
        <v>1380</v>
      </c>
    </row>
    <row r="125" spans="1:8" ht="19.5" customHeight="1">
      <c r="A125" s="76" t="s">
        <v>1385</v>
      </c>
      <c r="B125" s="77" t="s">
        <v>1386</v>
      </c>
      <c r="C125" s="78"/>
      <c r="D125" s="79" t="s">
        <v>1365</v>
      </c>
      <c r="E125" s="80"/>
      <c r="F125" s="80"/>
      <c r="G125" s="80"/>
      <c r="H125" s="253"/>
    </row>
    <row r="126" spans="1:8" ht="19.5" customHeight="1">
      <c r="A126" s="47" t="s">
        <v>1388</v>
      </c>
      <c r="B126" s="47" t="s">
        <v>1389</v>
      </c>
      <c r="C126" s="25" t="s">
        <v>1390</v>
      </c>
      <c r="D126" s="148" t="s">
        <v>1391</v>
      </c>
      <c r="E126" s="26">
        <f>SUM(E127:E127)</f>
        <v>0</v>
      </c>
      <c r="F126" s="26">
        <f>SUM(F127:F127)</f>
        <v>0</v>
      </c>
      <c r="G126" s="26">
        <f>SUM(G127:G127)</f>
        <v>0</v>
      </c>
      <c r="H126" s="26">
        <f>IF(E126=0,,F126/E126*100)</f>
        <v>0</v>
      </c>
    </row>
    <row r="127" spans="1:8" ht="19.5" customHeight="1">
      <c r="A127" s="68">
        <v>642</v>
      </c>
      <c r="B127" s="73" t="s">
        <v>679</v>
      </c>
      <c r="C127" s="32" t="s">
        <v>416</v>
      </c>
      <c r="D127" s="35" t="s">
        <v>131</v>
      </c>
      <c r="E127" s="34">
        <v>0</v>
      </c>
      <c r="F127" s="34">
        <v>0</v>
      </c>
      <c r="G127" s="34">
        <v>0</v>
      </c>
      <c r="H127" s="34">
        <f>IF(E127=0,,F127/E127*100)</f>
        <v>0</v>
      </c>
    </row>
    <row r="128" spans="1:8" ht="19.5" customHeight="1">
      <c r="A128" s="24"/>
      <c r="B128" s="72"/>
      <c r="C128" s="23" t="s">
        <v>416</v>
      </c>
      <c r="D128" s="24" t="s">
        <v>1381</v>
      </c>
      <c r="E128" s="31">
        <f>SUM(E126)</f>
        <v>0</v>
      </c>
      <c r="F128" s="31">
        <f>SUM(F126)</f>
        <v>0</v>
      </c>
      <c r="G128" s="31">
        <f>SUM(G126)</f>
        <v>0</v>
      </c>
      <c r="H128" s="31">
        <f>IF(E128=0,,F128/E128*100)</f>
        <v>0</v>
      </c>
    </row>
    <row r="130" spans="1:8" ht="12.75">
      <c r="A130" s="398" t="s">
        <v>72</v>
      </c>
      <c r="B130" s="398"/>
      <c r="C130" s="398"/>
      <c r="D130" s="398"/>
      <c r="E130" s="398"/>
      <c r="F130" s="398"/>
      <c r="G130" s="398"/>
      <c r="H130" s="399"/>
    </row>
    <row r="131" spans="1:8" ht="12.75">
      <c r="A131" s="335" t="s">
        <v>1218</v>
      </c>
      <c r="B131" s="336"/>
      <c r="C131" s="336"/>
      <c r="D131" s="336"/>
      <c r="E131" s="336"/>
      <c r="F131" s="336"/>
      <c r="G131" s="336"/>
      <c r="H131" s="336"/>
    </row>
    <row r="132" spans="1:8" ht="12.75">
      <c r="A132" s="336"/>
      <c r="B132" s="336"/>
      <c r="C132" s="336"/>
      <c r="D132" s="336"/>
      <c r="E132" s="336"/>
      <c r="F132" s="336"/>
      <c r="G132" s="336"/>
      <c r="H132" s="336"/>
    </row>
    <row r="133" spans="1:8" s="12" customFormat="1" ht="12.75">
      <c r="A133" s="245"/>
      <c r="B133" s="245"/>
      <c r="C133" s="245"/>
      <c r="D133" s="245"/>
      <c r="E133" s="245"/>
      <c r="F133" s="245"/>
      <c r="G133" s="245"/>
      <c r="H133" s="254"/>
    </row>
    <row r="134" spans="1:8" s="12" customFormat="1" ht="12.75">
      <c r="A134" s="245"/>
      <c r="B134" s="245"/>
      <c r="C134" s="245"/>
      <c r="D134" s="245"/>
      <c r="E134" s="245"/>
      <c r="F134" s="245"/>
      <c r="G134" s="245"/>
      <c r="H134" s="254"/>
    </row>
    <row r="135" spans="1:8" ht="18.75" customHeight="1">
      <c r="A135" s="383" t="s">
        <v>434</v>
      </c>
      <c r="B135" s="383"/>
      <c r="C135" s="383"/>
      <c r="D135" s="383"/>
      <c r="E135" s="384">
        <v>2011</v>
      </c>
      <c r="F135" s="384"/>
      <c r="G135" s="384"/>
      <c r="H135" s="385"/>
    </row>
    <row r="136" spans="1:8" ht="18.75" customHeight="1">
      <c r="A136" s="86" t="s">
        <v>1385</v>
      </c>
      <c r="B136" s="37" t="s">
        <v>1386</v>
      </c>
      <c r="C136" s="14" t="s">
        <v>1387</v>
      </c>
      <c r="D136" s="15" t="s">
        <v>1365</v>
      </c>
      <c r="E136" s="86" t="s">
        <v>98</v>
      </c>
      <c r="F136" s="86" t="s">
        <v>99</v>
      </c>
      <c r="G136" s="86" t="s">
        <v>1384</v>
      </c>
      <c r="H136" s="255" t="s">
        <v>1381</v>
      </c>
    </row>
    <row r="137" spans="1:8" ht="18.75" customHeight="1">
      <c r="A137" s="106" t="s">
        <v>102</v>
      </c>
      <c r="B137" s="363" t="s">
        <v>907</v>
      </c>
      <c r="C137" s="366" t="s">
        <v>1392</v>
      </c>
      <c r="D137" s="369" t="s">
        <v>1400</v>
      </c>
      <c r="E137" s="107">
        <f>SUM(E15:E22,E24)</f>
        <v>74375</v>
      </c>
      <c r="F137" s="107">
        <f>SUM(E23)</f>
        <v>0</v>
      </c>
      <c r="G137" s="107"/>
      <c r="H137" s="107">
        <f>SUM(E137:G137)</f>
        <v>74375</v>
      </c>
    </row>
    <row r="138" spans="1:8" ht="18.75" customHeight="1">
      <c r="A138" s="106" t="s">
        <v>104</v>
      </c>
      <c r="B138" s="364"/>
      <c r="C138" s="367"/>
      <c r="D138" s="370"/>
      <c r="E138" s="110">
        <f>SUM(F15:F22,F24)</f>
        <v>71857.68000000001</v>
      </c>
      <c r="F138" s="110">
        <f>SUM(F23)</f>
        <v>0</v>
      </c>
      <c r="G138" s="110"/>
      <c r="H138" s="107">
        <f>SUM(E138:G138)</f>
        <v>71857.68000000001</v>
      </c>
    </row>
    <row r="139" spans="1:8" ht="18.75" customHeight="1">
      <c r="A139" s="106" t="s">
        <v>105</v>
      </c>
      <c r="B139" s="365"/>
      <c r="C139" s="368"/>
      <c r="D139" s="371"/>
      <c r="E139" s="110">
        <f>IF(E137=0,,E138/E137*100)</f>
        <v>96.61536806722691</v>
      </c>
      <c r="F139" s="110">
        <f>IF(F137=0,,F138/F137*100)</f>
        <v>0</v>
      </c>
      <c r="G139" s="110">
        <f>IF(G137=0,,G138/G137*100)</f>
        <v>0</v>
      </c>
      <c r="H139" s="110">
        <f>IF(H137=0,,H138/H137*100)</f>
        <v>96.61536806722691</v>
      </c>
    </row>
    <row r="140" spans="1:8" ht="18.75" customHeight="1">
      <c r="A140" s="106" t="s">
        <v>102</v>
      </c>
      <c r="B140" s="363" t="s">
        <v>917</v>
      </c>
      <c r="C140" s="366" t="s">
        <v>1392</v>
      </c>
      <c r="D140" s="369" t="s">
        <v>918</v>
      </c>
      <c r="E140" s="110">
        <f>SUM(E34:E42)</f>
        <v>4558</v>
      </c>
      <c r="F140" s="110"/>
      <c r="G140" s="110"/>
      <c r="H140" s="110">
        <f>SUM(E140:G140)</f>
        <v>4558</v>
      </c>
    </row>
    <row r="141" spans="1:8" ht="18.75" customHeight="1">
      <c r="A141" s="106" t="s">
        <v>104</v>
      </c>
      <c r="B141" s="364"/>
      <c r="C141" s="367"/>
      <c r="D141" s="370"/>
      <c r="E141" s="110">
        <f>SUM(F34:F42)</f>
        <v>8310.36</v>
      </c>
      <c r="F141" s="110"/>
      <c r="G141" s="110"/>
      <c r="H141" s="110">
        <f>SUM(E141:G141)</f>
        <v>8310.36</v>
      </c>
    </row>
    <row r="142" spans="1:8" ht="18.75" customHeight="1">
      <c r="A142" s="106" t="s">
        <v>105</v>
      </c>
      <c r="B142" s="365"/>
      <c r="C142" s="368"/>
      <c r="D142" s="371"/>
      <c r="E142" s="110">
        <f>IF(E140=0,,E141/E140*100)</f>
        <v>182.3247038174638</v>
      </c>
      <c r="F142" s="110">
        <f>IF(F140=0,,F141/F140*100)</f>
        <v>0</v>
      </c>
      <c r="G142" s="110">
        <f>IF(G140=0,,G141/G140*100)</f>
        <v>0</v>
      </c>
      <c r="H142" s="110">
        <f>IF(H140=0,,H141/H140*100)</f>
        <v>182.3247038174638</v>
      </c>
    </row>
    <row r="143" spans="1:8" ht="18.75" customHeight="1">
      <c r="A143" s="106" t="s">
        <v>102</v>
      </c>
      <c r="B143" s="363" t="s">
        <v>922</v>
      </c>
      <c r="C143" s="366" t="s">
        <v>1392</v>
      </c>
      <c r="D143" s="369" t="s">
        <v>1109</v>
      </c>
      <c r="E143" s="110">
        <f>SUM(E52:E59,E62)</f>
        <v>7800</v>
      </c>
      <c r="F143" s="110">
        <f>SUM(E60:E61)</f>
        <v>669502</v>
      </c>
      <c r="G143" s="110"/>
      <c r="H143" s="110">
        <f>SUM(E143:G143)</f>
        <v>677302</v>
      </c>
    </row>
    <row r="144" spans="1:8" ht="18.75" customHeight="1">
      <c r="A144" s="106" t="s">
        <v>104</v>
      </c>
      <c r="B144" s="364"/>
      <c r="C144" s="367"/>
      <c r="D144" s="370"/>
      <c r="E144" s="110">
        <f>SUM(F62,F52:F59)</f>
        <v>1599.98</v>
      </c>
      <c r="F144" s="110">
        <f>SUM(F60:F61)</f>
        <v>1265.57</v>
      </c>
      <c r="G144" s="110"/>
      <c r="H144" s="110">
        <f>SUM(E144:G144)</f>
        <v>2865.55</v>
      </c>
    </row>
    <row r="145" spans="1:8" ht="18.75" customHeight="1">
      <c r="A145" s="106" t="s">
        <v>105</v>
      </c>
      <c r="B145" s="365"/>
      <c r="C145" s="368"/>
      <c r="D145" s="371"/>
      <c r="E145" s="110">
        <f>IF(E143=0,,E144/E143*100)</f>
        <v>20.512564102564102</v>
      </c>
      <c r="F145" s="110">
        <f>IF(F143=0,,F144/F143*100)</f>
        <v>0.1890315488228564</v>
      </c>
      <c r="G145" s="110">
        <f>IF(G143=0,,G144/G143*100)</f>
        <v>0</v>
      </c>
      <c r="H145" s="110">
        <f>IF(H143=0,,H144/H143*100)</f>
        <v>0.4230830560075122</v>
      </c>
    </row>
    <row r="146" spans="1:8" ht="18.75" customHeight="1">
      <c r="A146" s="106" t="s">
        <v>102</v>
      </c>
      <c r="B146" s="363" t="s">
        <v>928</v>
      </c>
      <c r="C146" s="366" t="s">
        <v>1392</v>
      </c>
      <c r="D146" s="369" t="s">
        <v>923</v>
      </c>
      <c r="E146" s="110">
        <f>SUM(E72:E73,E75:E76)</f>
        <v>5605</v>
      </c>
      <c r="F146" s="110"/>
      <c r="G146" s="110"/>
      <c r="H146" s="110">
        <f>SUM(E146:G146)</f>
        <v>5605</v>
      </c>
    </row>
    <row r="147" spans="1:8" ht="18.75" customHeight="1">
      <c r="A147" s="106" t="s">
        <v>104</v>
      </c>
      <c r="B147" s="364"/>
      <c r="C147" s="367"/>
      <c r="D147" s="370"/>
      <c r="E147" s="110">
        <f>SUM(F72:F73,F75:F76)</f>
        <v>5241.31</v>
      </c>
      <c r="F147" s="110"/>
      <c r="G147" s="110"/>
      <c r="H147" s="110">
        <f>SUM(E147:G147)</f>
        <v>5241.31</v>
      </c>
    </row>
    <row r="148" spans="1:8" ht="18.75" customHeight="1">
      <c r="A148" s="106" t="s">
        <v>105</v>
      </c>
      <c r="B148" s="365"/>
      <c r="C148" s="368"/>
      <c r="D148" s="371"/>
      <c r="E148" s="110">
        <f>IF(E146=0,,E147/E146*100)</f>
        <v>93.51132917038359</v>
      </c>
      <c r="F148" s="110">
        <f>IF(F146=0,,F147/F146*100)</f>
        <v>0</v>
      </c>
      <c r="G148" s="110">
        <f>IF(G146=0,,G147/G146*100)</f>
        <v>0</v>
      </c>
      <c r="H148" s="110">
        <f>IF(H146=0,,H147/H146*100)</f>
        <v>93.51132917038359</v>
      </c>
    </row>
    <row r="149" spans="1:8" ht="18.75" customHeight="1">
      <c r="A149" s="106" t="s">
        <v>102</v>
      </c>
      <c r="B149" s="363" t="s">
        <v>429</v>
      </c>
      <c r="C149" s="366" t="s">
        <v>1392</v>
      </c>
      <c r="D149" s="369" t="s">
        <v>929</v>
      </c>
      <c r="E149" s="110">
        <f>SUM(E86:E90,E92:E93)</f>
        <v>13866</v>
      </c>
      <c r="F149" s="110"/>
      <c r="G149" s="110"/>
      <c r="H149" s="110">
        <f>SUM(E149:G149)</f>
        <v>13866</v>
      </c>
    </row>
    <row r="150" spans="1:8" ht="18.75" customHeight="1">
      <c r="A150" s="106" t="s">
        <v>104</v>
      </c>
      <c r="B150" s="364"/>
      <c r="C150" s="367"/>
      <c r="D150" s="370"/>
      <c r="E150" s="110">
        <f>SUM(F86:F90,F92:F93)</f>
        <v>11331.31</v>
      </c>
      <c r="F150" s="110"/>
      <c r="G150" s="110"/>
      <c r="H150" s="110">
        <f>SUM(E150:G150)</f>
        <v>11331.31</v>
      </c>
    </row>
    <row r="151" spans="1:8" ht="18.75" customHeight="1">
      <c r="A151" s="106" t="s">
        <v>105</v>
      </c>
      <c r="B151" s="365"/>
      <c r="C151" s="368"/>
      <c r="D151" s="371"/>
      <c r="E151" s="110">
        <f>IF(E149=0,,E150/E149*100)</f>
        <v>81.72010673590077</v>
      </c>
      <c r="F151" s="110">
        <f>IF(F149=0,,F150/F149*100)</f>
        <v>0</v>
      </c>
      <c r="G151" s="110">
        <f>IF(G149=0,,G150/G149*100)</f>
        <v>0</v>
      </c>
      <c r="H151" s="110">
        <f>IF(H149=0,,H150/H149*100)</f>
        <v>81.72010673590077</v>
      </c>
    </row>
    <row r="152" spans="1:8" ht="18.75" customHeight="1">
      <c r="A152" s="106" t="s">
        <v>102</v>
      </c>
      <c r="B152" s="363" t="s">
        <v>1110</v>
      </c>
      <c r="C152" s="366" t="s">
        <v>1392</v>
      </c>
      <c r="D152" s="369" t="s">
        <v>584</v>
      </c>
      <c r="E152" s="110">
        <f>SUM(E103:E104,E106:E107)</f>
        <v>1000</v>
      </c>
      <c r="F152" s="110"/>
      <c r="G152" s="110"/>
      <c r="H152" s="110">
        <f>SUM(E152:G152)</f>
        <v>1000</v>
      </c>
    </row>
    <row r="153" spans="1:8" ht="18.75" customHeight="1">
      <c r="A153" s="106" t="s">
        <v>104</v>
      </c>
      <c r="B153" s="364"/>
      <c r="C153" s="367"/>
      <c r="D153" s="370"/>
      <c r="E153" s="110">
        <f>SUM(F103:F104,F106:F107)</f>
        <v>1796.8</v>
      </c>
      <c r="F153" s="110"/>
      <c r="G153" s="110"/>
      <c r="H153" s="110">
        <f>SUM(E153:G153)</f>
        <v>1796.8</v>
      </c>
    </row>
    <row r="154" spans="1:8" ht="18.75" customHeight="1">
      <c r="A154" s="106" t="s">
        <v>105</v>
      </c>
      <c r="B154" s="365"/>
      <c r="C154" s="368"/>
      <c r="D154" s="371"/>
      <c r="E154" s="110">
        <f>IF(E152=0,,E153/E152*100)</f>
        <v>179.68</v>
      </c>
      <c r="F154" s="110">
        <f>IF(F152=0,,F153/F152*100)</f>
        <v>0</v>
      </c>
      <c r="G154" s="110">
        <f>IF(G152=0,,G153/G152*100)</f>
        <v>0</v>
      </c>
      <c r="H154" s="110">
        <f>IF(H152=0,,H153/H152*100)</f>
        <v>179.68</v>
      </c>
    </row>
    <row r="155" spans="1:8" ht="18.75" customHeight="1">
      <c r="A155" s="106" t="s">
        <v>102</v>
      </c>
      <c r="B155" s="363" t="s">
        <v>1111</v>
      </c>
      <c r="C155" s="366" t="s">
        <v>1392</v>
      </c>
      <c r="D155" s="369" t="s">
        <v>1113</v>
      </c>
      <c r="E155" s="110">
        <f>SUM(E117)</f>
        <v>0</v>
      </c>
      <c r="F155" s="110"/>
      <c r="G155" s="110"/>
      <c r="H155" s="110">
        <f>SUM(E155:G155)</f>
        <v>0</v>
      </c>
    </row>
    <row r="156" spans="1:8" ht="18.75" customHeight="1">
      <c r="A156" s="106" t="s">
        <v>104</v>
      </c>
      <c r="B156" s="364"/>
      <c r="C156" s="367"/>
      <c r="D156" s="370"/>
      <c r="E156" s="110">
        <f>SUM(F117)</f>
        <v>0</v>
      </c>
      <c r="F156" s="110"/>
      <c r="G156" s="110"/>
      <c r="H156" s="110">
        <f>SUM(E156:G156)</f>
        <v>0</v>
      </c>
    </row>
    <row r="157" spans="1:8" ht="18.75" customHeight="1">
      <c r="A157" s="106" t="s">
        <v>105</v>
      </c>
      <c r="B157" s="365"/>
      <c r="C157" s="368"/>
      <c r="D157" s="371"/>
      <c r="E157" s="110">
        <f>IF(E155=0,,E156/E155*100)</f>
        <v>0</v>
      </c>
      <c r="F157" s="110">
        <f>IF(F155=0,,F156/F155*100)</f>
        <v>0</v>
      </c>
      <c r="G157" s="110">
        <f>IF(G155=0,,G156/G155*100)</f>
        <v>0</v>
      </c>
      <c r="H157" s="110">
        <f>IF(H155=0,,H156/H155*100)</f>
        <v>0</v>
      </c>
    </row>
    <row r="158" spans="1:8" ht="18.75" customHeight="1">
      <c r="A158" s="106" t="s">
        <v>102</v>
      </c>
      <c r="B158" s="363" t="s">
        <v>678</v>
      </c>
      <c r="C158" s="366" t="s">
        <v>1392</v>
      </c>
      <c r="D158" s="369" t="s">
        <v>1112</v>
      </c>
      <c r="E158" s="110">
        <f>SUM(E127)</f>
        <v>0</v>
      </c>
      <c r="F158" s="110"/>
      <c r="G158" s="110"/>
      <c r="H158" s="110">
        <f>SUM(E158:G158)</f>
        <v>0</v>
      </c>
    </row>
    <row r="159" spans="1:8" ht="18.75" customHeight="1">
      <c r="A159" s="106" t="s">
        <v>104</v>
      </c>
      <c r="B159" s="364"/>
      <c r="C159" s="367"/>
      <c r="D159" s="370"/>
      <c r="E159" s="110">
        <f>SUM(F127)</f>
        <v>0</v>
      </c>
      <c r="F159" s="110"/>
      <c r="G159" s="110"/>
      <c r="H159" s="110">
        <f>SUM(E159:G159)</f>
        <v>0</v>
      </c>
    </row>
    <row r="160" spans="1:8" ht="18.75" customHeight="1">
      <c r="A160" s="106" t="s">
        <v>105</v>
      </c>
      <c r="B160" s="365"/>
      <c r="C160" s="368"/>
      <c r="D160" s="371"/>
      <c r="E160" s="110">
        <f>IF(E158=0,,E159/E158*100)</f>
        <v>0</v>
      </c>
      <c r="F160" s="110">
        <f>IF(F158=0,,F159/F158*100)</f>
        <v>0</v>
      </c>
      <c r="G160" s="110">
        <f>IF(G158=0,,G159/G158*100)</f>
        <v>0</v>
      </c>
      <c r="H160" s="110">
        <f>IF(H158=0,,H159/H158*100)</f>
        <v>0</v>
      </c>
    </row>
    <row r="161" spans="1:8" ht="18.75" customHeight="1">
      <c r="A161" s="111" t="s">
        <v>102</v>
      </c>
      <c r="B161" s="112"/>
      <c r="C161" s="111"/>
      <c r="D161" s="48" t="s">
        <v>837</v>
      </c>
      <c r="E161" s="113">
        <f aca="true" t="shared" si="6" ref="E161:G162">SUM(E137,E140,E143,E146,E149,E152,E155,E158)</f>
        <v>107204</v>
      </c>
      <c r="F161" s="113">
        <f t="shared" si="6"/>
        <v>669502</v>
      </c>
      <c r="G161" s="113">
        <f t="shared" si="6"/>
        <v>0</v>
      </c>
      <c r="H161" s="113">
        <f>SUM(E161:G161)</f>
        <v>776706</v>
      </c>
    </row>
    <row r="162" spans="1:8" ht="18.75" customHeight="1">
      <c r="A162" s="111" t="s">
        <v>104</v>
      </c>
      <c r="B162" s="112"/>
      <c r="C162" s="111"/>
      <c r="D162" s="48" t="s">
        <v>838</v>
      </c>
      <c r="E162" s="113">
        <f t="shared" si="6"/>
        <v>100137.44</v>
      </c>
      <c r="F162" s="113">
        <f t="shared" si="6"/>
        <v>1265.57</v>
      </c>
      <c r="G162" s="113">
        <f t="shared" si="6"/>
        <v>0</v>
      </c>
      <c r="H162" s="113">
        <f>SUM(E162:G162)</f>
        <v>101403.01000000001</v>
      </c>
    </row>
    <row r="163" spans="1:8" ht="18.75" customHeight="1">
      <c r="A163" s="111" t="s">
        <v>105</v>
      </c>
      <c r="B163" s="112"/>
      <c r="C163" s="111"/>
      <c r="D163" s="48" t="s">
        <v>106</v>
      </c>
      <c r="E163" s="113">
        <f>IF(E161=0,,E162/E161*100)</f>
        <v>93.40830566023655</v>
      </c>
      <c r="F163" s="113">
        <f>IF(F161=0,,F162/F161*100)</f>
        <v>0.1890315488228564</v>
      </c>
      <c r="G163" s="113">
        <f>IF(G161=0,,G162/G161*100)</f>
        <v>0</v>
      </c>
      <c r="H163" s="113">
        <f>IF(H161=0,,H162/H161*100)</f>
        <v>13.055520364204732</v>
      </c>
    </row>
    <row r="164" spans="1:8" ht="12.75">
      <c r="A164" s="115"/>
      <c r="B164" s="52"/>
      <c r="C164" s="51"/>
      <c r="D164" s="115"/>
      <c r="E164" s="115"/>
      <c r="F164" s="115"/>
      <c r="G164" s="116"/>
      <c r="H164" s="244"/>
    </row>
    <row r="165" spans="1:8" ht="12.75">
      <c r="A165" s="115" t="s">
        <v>102</v>
      </c>
      <c r="B165" s="52" t="s">
        <v>837</v>
      </c>
      <c r="C165" s="51"/>
      <c r="D165" s="115"/>
      <c r="E165" s="115"/>
      <c r="F165" s="115"/>
      <c r="G165" s="116"/>
      <c r="H165" s="244"/>
    </row>
    <row r="166" spans="1:8" ht="12.75">
      <c r="A166" s="115" t="s">
        <v>104</v>
      </c>
      <c r="B166" s="52" t="s">
        <v>838</v>
      </c>
      <c r="C166" s="51"/>
      <c r="D166" s="115"/>
      <c r="E166" s="115"/>
      <c r="F166" s="115"/>
      <c r="G166" s="116"/>
      <c r="H166" s="244"/>
    </row>
    <row r="167" spans="1:8" ht="12.75">
      <c r="A167" s="115" t="s">
        <v>105</v>
      </c>
      <c r="B167" s="52" t="s">
        <v>106</v>
      </c>
      <c r="C167" s="51"/>
      <c r="D167" s="115"/>
      <c r="E167" s="115"/>
      <c r="F167" s="115"/>
      <c r="G167" s="116"/>
      <c r="H167" s="244"/>
    </row>
    <row r="168" spans="1:8" ht="12.75">
      <c r="A168" s="115"/>
      <c r="B168" s="52"/>
      <c r="C168" s="51"/>
      <c r="D168" s="115"/>
      <c r="E168" s="115"/>
      <c r="F168" s="115"/>
      <c r="G168" s="116"/>
      <c r="H168" s="244"/>
    </row>
    <row r="169" spans="1:8" ht="12.75">
      <c r="A169" s="333" t="s">
        <v>1376</v>
      </c>
      <c r="B169" s="333"/>
      <c r="C169" s="333"/>
      <c r="D169" s="333"/>
      <c r="E169" s="333"/>
      <c r="F169" s="333"/>
      <c r="G169" s="333"/>
      <c r="H169" s="244"/>
    </row>
    <row r="170" spans="1:8" ht="12.75">
      <c r="A170" s="390" t="s">
        <v>1219</v>
      </c>
      <c r="B170" s="391"/>
      <c r="C170" s="391"/>
      <c r="D170" s="391"/>
      <c r="E170" s="391"/>
      <c r="F170" s="391"/>
      <c r="G170" s="391"/>
      <c r="H170" s="397"/>
    </row>
    <row r="171" spans="1:8" ht="12.75">
      <c r="A171" s="391"/>
      <c r="B171" s="391"/>
      <c r="C171" s="391"/>
      <c r="D171" s="391"/>
      <c r="E171" s="391"/>
      <c r="F171" s="391"/>
      <c r="G171" s="391"/>
      <c r="H171" s="397"/>
    </row>
    <row r="172" spans="1:8" ht="12.75">
      <c r="A172" s="391"/>
      <c r="B172" s="391"/>
      <c r="C172" s="391"/>
      <c r="D172" s="391"/>
      <c r="E172" s="391"/>
      <c r="F172" s="391"/>
      <c r="G172" s="391"/>
      <c r="H172" s="397"/>
    </row>
    <row r="175" spans="1:5" ht="12.75">
      <c r="A175" s="392" t="s">
        <v>1392</v>
      </c>
      <c r="B175" s="392"/>
      <c r="C175" s="392" t="s">
        <v>435</v>
      </c>
      <c r="D175" s="392"/>
      <c r="E175" s="392"/>
    </row>
    <row r="176" spans="1:5" ht="12.75">
      <c r="A176" s="55" t="s">
        <v>107</v>
      </c>
      <c r="B176" s="55"/>
      <c r="C176" s="392" t="s">
        <v>436</v>
      </c>
      <c r="D176" s="392"/>
      <c r="E176" s="392"/>
    </row>
    <row r="177" spans="1:5" ht="12.75">
      <c r="A177" s="392" t="s">
        <v>108</v>
      </c>
      <c r="B177" s="392"/>
      <c r="C177" s="392" t="s">
        <v>965</v>
      </c>
      <c r="D177" s="392"/>
      <c r="E177" s="392"/>
    </row>
    <row r="178" spans="1:5" ht="12.75">
      <c r="A178" s="55" t="s">
        <v>109</v>
      </c>
      <c r="B178" s="57" t="s">
        <v>110</v>
      </c>
      <c r="C178" s="392" t="s">
        <v>437</v>
      </c>
      <c r="D178" s="392"/>
      <c r="E178" s="392"/>
    </row>
    <row r="179" spans="1:8" ht="12.75">
      <c r="A179" s="393" t="s">
        <v>111</v>
      </c>
      <c r="B179" s="393"/>
      <c r="C179" s="393"/>
      <c r="D179" s="378" t="s">
        <v>839</v>
      </c>
      <c r="E179" s="378"/>
      <c r="F179" s="378"/>
      <c r="G179" s="378"/>
      <c r="H179" s="378"/>
    </row>
    <row r="180" spans="1:8" ht="12.75">
      <c r="A180" s="392" t="s">
        <v>112</v>
      </c>
      <c r="B180" s="392"/>
      <c r="C180" s="392"/>
      <c r="D180" s="376">
        <v>7</v>
      </c>
      <c r="E180" s="379"/>
      <c r="F180" s="379"/>
      <c r="G180" s="379"/>
      <c r="H180" s="379"/>
    </row>
    <row r="181" spans="1:8" ht="12.75">
      <c r="A181" s="392" t="s">
        <v>113</v>
      </c>
      <c r="B181" s="392"/>
      <c r="C181" s="392"/>
      <c r="D181" s="376">
        <v>7</v>
      </c>
      <c r="E181" s="379"/>
      <c r="F181" s="379"/>
      <c r="G181" s="379"/>
      <c r="H181" s="379"/>
    </row>
    <row r="182" spans="1:8" ht="12.75">
      <c r="A182" s="392" t="s">
        <v>1380</v>
      </c>
      <c r="B182" s="392"/>
      <c r="C182" s="392"/>
      <c r="D182" s="377">
        <f>IF(D180=0,,D181/D180*100)</f>
        <v>100</v>
      </c>
      <c r="E182" s="381"/>
      <c r="F182" s="381"/>
      <c r="G182" s="381"/>
      <c r="H182" s="381"/>
    </row>
    <row r="183" spans="1:5" ht="12.75">
      <c r="A183" s="56"/>
      <c r="B183" s="56"/>
      <c r="C183" s="56"/>
      <c r="D183" s="56"/>
      <c r="E183" s="56"/>
    </row>
    <row r="184" spans="1:5" ht="12.75">
      <c r="A184" s="55" t="s">
        <v>109</v>
      </c>
      <c r="B184" s="57" t="s">
        <v>110</v>
      </c>
      <c r="C184" s="392" t="s">
        <v>438</v>
      </c>
      <c r="D184" s="392"/>
      <c r="E184" s="392"/>
    </row>
    <row r="185" spans="1:8" ht="12.75">
      <c r="A185" s="392" t="s">
        <v>117</v>
      </c>
      <c r="B185" s="392"/>
      <c r="C185" s="392"/>
      <c r="D185" s="376">
        <v>15</v>
      </c>
      <c r="E185" s="379"/>
      <c r="F185" s="379"/>
      <c r="G185" s="379"/>
      <c r="H185" s="379"/>
    </row>
    <row r="186" spans="1:8" ht="12.75">
      <c r="A186" s="392" t="s">
        <v>113</v>
      </c>
      <c r="B186" s="392"/>
      <c r="C186" s="392"/>
      <c r="D186" s="376">
        <v>10</v>
      </c>
      <c r="E186" s="379"/>
      <c r="F186" s="379"/>
      <c r="G186" s="379"/>
      <c r="H186" s="379"/>
    </row>
    <row r="187" spans="1:8" ht="12.75">
      <c r="A187" s="392" t="s">
        <v>1380</v>
      </c>
      <c r="B187" s="392"/>
      <c r="C187" s="392"/>
      <c r="D187" s="377">
        <f>IF(D185=0,,D186/D185*100)</f>
        <v>66.66666666666666</v>
      </c>
      <c r="E187" s="381"/>
      <c r="F187" s="381"/>
      <c r="G187" s="381"/>
      <c r="H187" s="381"/>
    </row>
    <row r="188" spans="1:8" ht="12.75">
      <c r="A188" s="392"/>
      <c r="B188" s="392"/>
      <c r="C188" s="392"/>
      <c r="D188" s="376"/>
      <c r="E188" s="379"/>
      <c r="F188" s="379"/>
      <c r="G188" s="379"/>
      <c r="H188" s="379"/>
    </row>
    <row r="189" spans="1:5" ht="12.75">
      <c r="A189" s="55" t="s">
        <v>109</v>
      </c>
      <c r="B189" s="57" t="s">
        <v>110</v>
      </c>
      <c r="C189" s="392" t="s">
        <v>439</v>
      </c>
      <c r="D189" s="392"/>
      <c r="E189" s="392"/>
    </row>
    <row r="190" spans="1:8" ht="12.75">
      <c r="A190" s="392" t="s">
        <v>112</v>
      </c>
      <c r="B190" s="392"/>
      <c r="C190" s="392"/>
      <c r="D190" s="376">
        <v>700</v>
      </c>
      <c r="E190" s="379"/>
      <c r="F190" s="379"/>
      <c r="G190" s="379"/>
      <c r="H190" s="379"/>
    </row>
    <row r="191" spans="1:8" ht="12.75">
      <c r="A191" s="392" t="s">
        <v>113</v>
      </c>
      <c r="B191" s="392"/>
      <c r="C191" s="392"/>
      <c r="D191" s="376">
        <v>710</v>
      </c>
      <c r="E191" s="379"/>
      <c r="F191" s="379"/>
      <c r="G191" s="379"/>
      <c r="H191" s="379"/>
    </row>
    <row r="192" spans="1:8" ht="12.75">
      <c r="A192" s="392" t="s">
        <v>1380</v>
      </c>
      <c r="B192" s="392"/>
      <c r="C192" s="392"/>
      <c r="D192" s="377">
        <f>IF(D190=0,,D191/D190*100)</f>
        <v>101.42857142857142</v>
      </c>
      <c r="E192" s="381"/>
      <c r="F192" s="381"/>
      <c r="G192" s="381"/>
      <c r="H192" s="381"/>
    </row>
    <row r="193" spans="1:5" ht="12.75">
      <c r="A193" s="56"/>
      <c r="B193" s="56"/>
      <c r="C193" s="56"/>
      <c r="D193" s="56"/>
      <c r="E193" s="56"/>
    </row>
    <row r="195" spans="1:8" ht="12.75">
      <c r="A195" s="333" t="s">
        <v>1376</v>
      </c>
      <c r="B195" s="333"/>
      <c r="C195" s="333"/>
      <c r="D195" s="333"/>
      <c r="E195" s="333"/>
      <c r="F195" s="333"/>
      <c r="G195" s="333"/>
      <c r="H195" s="244"/>
    </row>
    <row r="196" spans="1:8" ht="12.75">
      <c r="A196" s="390" t="s">
        <v>1220</v>
      </c>
      <c r="B196" s="390"/>
      <c r="C196" s="390"/>
      <c r="D196" s="390"/>
      <c r="E196" s="390"/>
      <c r="F196" s="390"/>
      <c r="G196" s="390"/>
      <c r="H196" s="390"/>
    </row>
    <row r="197" spans="1:8" ht="12.75">
      <c r="A197" s="390"/>
      <c r="B197" s="390"/>
      <c r="C197" s="390"/>
      <c r="D197" s="390"/>
      <c r="E197" s="390"/>
      <c r="F197" s="390"/>
      <c r="G197" s="390"/>
      <c r="H197" s="390"/>
    </row>
    <row r="198" spans="1:8" ht="12.75">
      <c r="A198" s="390"/>
      <c r="B198" s="390"/>
      <c r="C198" s="390"/>
      <c r="D198" s="390"/>
      <c r="E198" s="390"/>
      <c r="F198" s="390"/>
      <c r="G198" s="390"/>
      <c r="H198" s="390"/>
    </row>
    <row r="200" spans="1:5" ht="12.75">
      <c r="A200" s="392" t="s">
        <v>1392</v>
      </c>
      <c r="B200" s="392"/>
      <c r="C200" s="392" t="s">
        <v>918</v>
      </c>
      <c r="D200" s="392"/>
      <c r="E200" s="392"/>
    </row>
    <row r="201" spans="1:5" ht="12.75">
      <c r="A201" s="55" t="s">
        <v>107</v>
      </c>
      <c r="B201" s="55"/>
      <c r="C201" s="392" t="s">
        <v>440</v>
      </c>
      <c r="D201" s="392"/>
      <c r="E201" s="392"/>
    </row>
    <row r="202" spans="1:5" ht="12.75">
      <c r="A202" s="392" t="s">
        <v>108</v>
      </c>
      <c r="B202" s="392"/>
      <c r="C202" s="392" t="s">
        <v>965</v>
      </c>
      <c r="D202" s="392"/>
      <c r="E202" s="392"/>
    </row>
    <row r="203" spans="1:5" ht="12.75">
      <c r="A203" s="55" t="s">
        <v>109</v>
      </c>
      <c r="B203" s="57" t="s">
        <v>110</v>
      </c>
      <c r="C203" s="392" t="s">
        <v>441</v>
      </c>
      <c r="D203" s="392"/>
      <c r="E203" s="392"/>
    </row>
    <row r="204" spans="1:8" ht="12.75">
      <c r="A204" s="393" t="s">
        <v>111</v>
      </c>
      <c r="B204" s="393"/>
      <c r="C204" s="393"/>
      <c r="D204" s="378" t="s">
        <v>839</v>
      </c>
      <c r="E204" s="378"/>
      <c r="F204" s="378"/>
      <c r="G204" s="378"/>
      <c r="H204" s="378"/>
    </row>
    <row r="205" spans="1:8" ht="12.75">
      <c r="A205" s="392" t="s">
        <v>112</v>
      </c>
      <c r="B205" s="392"/>
      <c r="C205" s="392"/>
      <c r="D205" s="376">
        <v>0</v>
      </c>
      <c r="E205" s="379"/>
      <c r="F205" s="379"/>
      <c r="G205" s="379"/>
      <c r="H205" s="379"/>
    </row>
    <row r="206" spans="1:8" ht="12.75">
      <c r="A206" s="392" t="s">
        <v>113</v>
      </c>
      <c r="B206" s="392"/>
      <c r="C206" s="392"/>
      <c r="D206" s="376">
        <v>0</v>
      </c>
      <c r="E206" s="379"/>
      <c r="F206" s="379"/>
      <c r="G206" s="379"/>
      <c r="H206" s="379"/>
    </row>
    <row r="207" spans="1:8" ht="12.75">
      <c r="A207" s="392" t="s">
        <v>1380</v>
      </c>
      <c r="B207" s="392"/>
      <c r="C207" s="392"/>
      <c r="D207" s="377">
        <f>IF(D205=0,,D206/D205*100)</f>
        <v>0</v>
      </c>
      <c r="E207" s="381"/>
      <c r="F207" s="381"/>
      <c r="G207" s="381"/>
      <c r="H207" s="381"/>
    </row>
    <row r="208" spans="1:5" ht="12.75">
      <c r="A208" s="56"/>
      <c r="B208" s="56"/>
      <c r="C208" s="56"/>
      <c r="D208" s="56"/>
      <c r="E208" s="56"/>
    </row>
    <row r="209" spans="1:5" ht="12.75">
      <c r="A209" s="55" t="s">
        <v>109</v>
      </c>
      <c r="B209" s="57" t="s">
        <v>110</v>
      </c>
      <c r="C209" s="392" t="s">
        <v>442</v>
      </c>
      <c r="D209" s="392"/>
      <c r="E209" s="392"/>
    </row>
    <row r="210" spans="1:8" ht="12.75">
      <c r="A210" s="392" t="s">
        <v>117</v>
      </c>
      <c r="B210" s="392"/>
      <c r="C210" s="392"/>
      <c r="D210" s="376">
        <v>0</v>
      </c>
      <c r="E210" s="379"/>
      <c r="F210" s="379"/>
      <c r="G210" s="379"/>
      <c r="H210" s="379"/>
    </row>
    <row r="211" spans="1:8" ht="12.75">
      <c r="A211" s="392" t="s">
        <v>113</v>
      </c>
      <c r="B211" s="392"/>
      <c r="C211" s="392"/>
      <c r="D211" s="376">
        <v>0</v>
      </c>
      <c r="E211" s="379"/>
      <c r="F211" s="379"/>
      <c r="G211" s="379"/>
      <c r="H211" s="379"/>
    </row>
    <row r="212" spans="1:8" ht="12.75">
      <c r="A212" s="392" t="s">
        <v>1380</v>
      </c>
      <c r="B212" s="392"/>
      <c r="C212" s="392"/>
      <c r="D212" s="377">
        <f>IF(D210=0,,D211/D210*100)</f>
        <v>0</v>
      </c>
      <c r="E212" s="381"/>
      <c r="F212" s="381"/>
      <c r="G212" s="381"/>
      <c r="H212" s="381"/>
    </row>
    <row r="213" spans="1:8" ht="12.75">
      <c r="A213" s="392"/>
      <c r="B213" s="392"/>
      <c r="C213" s="392"/>
      <c r="D213" s="376"/>
      <c r="E213" s="379"/>
      <c r="F213" s="379"/>
      <c r="G213" s="379"/>
      <c r="H213" s="379"/>
    </row>
    <row r="215" spans="1:8" ht="12.75">
      <c r="A215" s="333" t="s">
        <v>1376</v>
      </c>
      <c r="B215" s="333"/>
      <c r="C215" s="333"/>
      <c r="D215" s="333"/>
      <c r="E215" s="333"/>
      <c r="F215" s="333"/>
      <c r="G215" s="333"/>
      <c r="H215" s="244"/>
    </row>
    <row r="216" spans="1:8" ht="12.75">
      <c r="A216" s="335" t="s">
        <v>1221</v>
      </c>
      <c r="B216" s="336"/>
      <c r="C216" s="336"/>
      <c r="D216" s="336"/>
      <c r="E216" s="336"/>
      <c r="F216" s="336"/>
      <c r="G216" s="336"/>
      <c r="H216" s="382"/>
    </row>
    <row r="217" spans="1:8" ht="12.75">
      <c r="A217" s="336"/>
      <c r="B217" s="336"/>
      <c r="C217" s="336"/>
      <c r="D217" s="336"/>
      <c r="E217" s="336"/>
      <c r="F217" s="336"/>
      <c r="G217" s="336"/>
      <c r="H217" s="382"/>
    </row>
    <row r="218" spans="1:8" ht="12.75">
      <c r="A218" s="336"/>
      <c r="B218" s="336"/>
      <c r="C218" s="336"/>
      <c r="D218" s="336"/>
      <c r="E218" s="336"/>
      <c r="F218" s="336"/>
      <c r="G218" s="336"/>
      <c r="H218" s="382"/>
    </row>
    <row r="220" spans="1:5" ht="12.75">
      <c r="A220" s="392" t="s">
        <v>1392</v>
      </c>
      <c r="B220" s="392"/>
      <c r="C220" s="392" t="s">
        <v>1109</v>
      </c>
      <c r="D220" s="392"/>
      <c r="E220" s="392"/>
    </row>
    <row r="221" spans="1:5" ht="12.75">
      <c r="A221" s="55" t="s">
        <v>107</v>
      </c>
      <c r="B221" s="55"/>
      <c r="C221" s="392" t="s">
        <v>440</v>
      </c>
      <c r="D221" s="392"/>
      <c r="E221" s="392"/>
    </row>
    <row r="222" spans="1:5" ht="12.75">
      <c r="A222" s="392" t="s">
        <v>108</v>
      </c>
      <c r="B222" s="392"/>
      <c r="C222" s="392" t="s">
        <v>965</v>
      </c>
      <c r="D222" s="392"/>
      <c r="E222" s="392"/>
    </row>
    <row r="223" spans="1:5" ht="12.75">
      <c r="A223" s="55" t="s">
        <v>109</v>
      </c>
      <c r="B223" s="57" t="s">
        <v>110</v>
      </c>
      <c r="C223" s="392" t="s">
        <v>441</v>
      </c>
      <c r="D223" s="392"/>
      <c r="E223" s="392"/>
    </row>
    <row r="224" spans="1:8" ht="12.75">
      <c r="A224" s="393" t="s">
        <v>111</v>
      </c>
      <c r="B224" s="393"/>
      <c r="C224" s="393"/>
      <c r="D224" s="378" t="s">
        <v>839</v>
      </c>
      <c r="E224" s="378"/>
      <c r="F224" s="378"/>
      <c r="G224" s="378"/>
      <c r="H224" s="378"/>
    </row>
    <row r="225" spans="1:8" ht="12.75">
      <c r="A225" s="392" t="s">
        <v>112</v>
      </c>
      <c r="B225" s="392"/>
      <c r="C225" s="392"/>
      <c r="D225" s="376">
        <v>0</v>
      </c>
      <c r="E225" s="379"/>
      <c r="F225" s="379"/>
      <c r="G225" s="379"/>
      <c r="H225" s="379"/>
    </row>
    <row r="226" spans="1:8" ht="12.75">
      <c r="A226" s="392" t="s">
        <v>113</v>
      </c>
      <c r="B226" s="392"/>
      <c r="C226" s="392"/>
      <c r="D226" s="376">
        <v>0</v>
      </c>
      <c r="E226" s="379"/>
      <c r="F226" s="379"/>
      <c r="G226" s="379"/>
      <c r="H226" s="379"/>
    </row>
    <row r="227" spans="1:8" ht="12.75">
      <c r="A227" s="392" t="s">
        <v>1380</v>
      </c>
      <c r="B227" s="392"/>
      <c r="C227" s="392"/>
      <c r="D227" s="377">
        <f>IF(D225=0,,D226/D225*100)</f>
        <v>0</v>
      </c>
      <c r="E227" s="381"/>
      <c r="F227" s="381"/>
      <c r="G227" s="381"/>
      <c r="H227" s="381"/>
    </row>
    <row r="228" spans="1:5" ht="12.75">
      <c r="A228" s="56"/>
      <c r="B228" s="56"/>
      <c r="C228" s="56"/>
      <c r="D228" s="56"/>
      <c r="E228" s="56"/>
    </row>
    <row r="229" spans="1:5" ht="12.75">
      <c r="A229" s="55" t="s">
        <v>109</v>
      </c>
      <c r="B229" s="57" t="s">
        <v>110</v>
      </c>
      <c r="C229" s="392" t="s">
        <v>442</v>
      </c>
      <c r="D229" s="392"/>
      <c r="E229" s="392"/>
    </row>
    <row r="230" spans="1:8" ht="12.75">
      <c r="A230" s="392" t="s">
        <v>117</v>
      </c>
      <c r="B230" s="392"/>
      <c r="C230" s="392"/>
      <c r="D230" s="376">
        <v>0</v>
      </c>
      <c r="E230" s="379"/>
      <c r="F230" s="379"/>
      <c r="G230" s="379"/>
      <c r="H230" s="379"/>
    </row>
    <row r="231" spans="1:8" ht="12.75">
      <c r="A231" s="392" t="s">
        <v>113</v>
      </c>
      <c r="B231" s="392"/>
      <c r="C231" s="392"/>
      <c r="D231" s="376">
        <v>0</v>
      </c>
      <c r="E231" s="379"/>
      <c r="F231" s="379"/>
      <c r="G231" s="379"/>
      <c r="H231" s="379"/>
    </row>
    <row r="232" spans="1:8" ht="12.75">
      <c r="A232" s="392" t="s">
        <v>1380</v>
      </c>
      <c r="B232" s="392"/>
      <c r="C232" s="392"/>
      <c r="D232" s="377">
        <f>IF(D230=0,,D231/D230*100)</f>
        <v>0</v>
      </c>
      <c r="E232" s="381"/>
      <c r="F232" s="381"/>
      <c r="G232" s="381"/>
      <c r="H232" s="381"/>
    </row>
    <row r="233" spans="1:8" ht="12.75">
      <c r="A233" s="392"/>
      <c r="B233" s="392"/>
      <c r="C233" s="392"/>
      <c r="D233" s="376"/>
      <c r="E233" s="379"/>
      <c r="F233" s="379"/>
      <c r="G233" s="379"/>
      <c r="H233" s="379"/>
    </row>
    <row r="235" spans="1:8" ht="12.75">
      <c r="A235" s="333" t="s">
        <v>1376</v>
      </c>
      <c r="B235" s="333"/>
      <c r="C235" s="333"/>
      <c r="D235" s="333"/>
      <c r="E235" s="333"/>
      <c r="F235" s="333"/>
      <c r="G235" s="333"/>
      <c r="H235" s="244"/>
    </row>
    <row r="236" spans="1:8" ht="12.75">
      <c r="A236" s="335" t="s">
        <v>1221</v>
      </c>
      <c r="B236" s="336"/>
      <c r="C236" s="336"/>
      <c r="D236" s="336"/>
      <c r="E236" s="336"/>
      <c r="F236" s="336"/>
      <c r="G236" s="336"/>
      <c r="H236" s="382"/>
    </row>
    <row r="237" spans="1:8" ht="12.75">
      <c r="A237" s="336"/>
      <c r="B237" s="336"/>
      <c r="C237" s="336"/>
      <c r="D237" s="336"/>
      <c r="E237" s="336"/>
      <c r="F237" s="336"/>
      <c r="G237" s="336"/>
      <c r="H237" s="382"/>
    </row>
    <row r="238" spans="1:8" ht="12.75">
      <c r="A238" s="336"/>
      <c r="B238" s="336"/>
      <c r="C238" s="336"/>
      <c r="D238" s="336"/>
      <c r="E238" s="336"/>
      <c r="F238" s="336"/>
      <c r="G238" s="336"/>
      <c r="H238" s="382"/>
    </row>
    <row r="240" spans="1:5" ht="12.75">
      <c r="A240" s="392" t="s">
        <v>1392</v>
      </c>
      <c r="B240" s="392"/>
      <c r="C240" s="392" t="s">
        <v>923</v>
      </c>
      <c r="D240" s="392"/>
      <c r="E240" s="392"/>
    </row>
    <row r="241" spans="1:5" ht="12.75">
      <c r="A241" s="55" t="s">
        <v>107</v>
      </c>
      <c r="B241" s="55"/>
      <c r="C241" s="392" t="s">
        <v>443</v>
      </c>
      <c r="D241" s="392"/>
      <c r="E241" s="392"/>
    </row>
    <row r="242" spans="1:5" ht="12.75">
      <c r="A242" s="392" t="s">
        <v>108</v>
      </c>
      <c r="B242" s="392"/>
      <c r="C242" s="392" t="s">
        <v>965</v>
      </c>
      <c r="D242" s="392"/>
      <c r="E242" s="392"/>
    </row>
    <row r="243" spans="1:5" ht="12.75">
      <c r="A243" s="55" t="s">
        <v>109</v>
      </c>
      <c r="B243" s="57" t="s">
        <v>110</v>
      </c>
      <c r="C243" s="392" t="s">
        <v>444</v>
      </c>
      <c r="D243" s="392"/>
      <c r="E243" s="392"/>
    </row>
    <row r="244" spans="1:8" ht="12.75">
      <c r="A244" s="393" t="s">
        <v>111</v>
      </c>
      <c r="B244" s="393"/>
      <c r="C244" s="393"/>
      <c r="D244" s="378" t="s">
        <v>839</v>
      </c>
      <c r="E244" s="378"/>
      <c r="F244" s="378"/>
      <c r="G244" s="378"/>
      <c r="H244" s="378"/>
    </row>
    <row r="245" spans="1:8" ht="12.75">
      <c r="A245" s="392" t="s">
        <v>112</v>
      </c>
      <c r="B245" s="392"/>
      <c r="C245" s="392"/>
      <c r="D245" s="376">
        <v>14</v>
      </c>
      <c r="E245" s="379"/>
      <c r="F245" s="379"/>
      <c r="G245" s="379"/>
      <c r="H245" s="379"/>
    </row>
    <row r="246" spans="1:8" ht="12.75">
      <c r="A246" s="392" t="s">
        <v>113</v>
      </c>
      <c r="B246" s="392"/>
      <c r="C246" s="392"/>
      <c r="D246" s="376">
        <v>12</v>
      </c>
      <c r="E246" s="379"/>
      <c r="F246" s="379"/>
      <c r="G246" s="379"/>
      <c r="H246" s="379"/>
    </row>
    <row r="247" spans="1:8" ht="12.75">
      <c r="A247" s="392" t="s">
        <v>1380</v>
      </c>
      <c r="B247" s="392"/>
      <c r="C247" s="392"/>
      <c r="D247" s="377">
        <f>IF(D245=0,,D246/D245*100)</f>
        <v>85.71428571428571</v>
      </c>
      <c r="E247" s="381"/>
      <c r="F247" s="381"/>
      <c r="G247" s="381"/>
      <c r="H247" s="381"/>
    </row>
    <row r="248" spans="1:5" ht="12.75">
      <c r="A248" s="56"/>
      <c r="B248" s="56"/>
      <c r="C248" s="56"/>
      <c r="D248" s="56"/>
      <c r="E248" s="56"/>
    </row>
    <row r="249" spans="1:5" ht="12.75">
      <c r="A249" s="55" t="s">
        <v>109</v>
      </c>
      <c r="B249" s="57" t="s">
        <v>110</v>
      </c>
      <c r="C249" s="392" t="s">
        <v>445</v>
      </c>
      <c r="D249" s="392"/>
      <c r="E249" s="392"/>
    </row>
    <row r="250" spans="1:8" ht="12.75">
      <c r="A250" s="392" t="s">
        <v>117</v>
      </c>
      <c r="B250" s="392"/>
      <c r="C250" s="392"/>
      <c r="D250" s="376">
        <v>40</v>
      </c>
      <c r="E250" s="379"/>
      <c r="F250" s="379"/>
      <c r="G250" s="379"/>
      <c r="H250" s="379"/>
    </row>
    <row r="251" spans="1:8" ht="12.75">
      <c r="A251" s="392" t="s">
        <v>113</v>
      </c>
      <c r="B251" s="392"/>
      <c r="C251" s="392"/>
      <c r="D251" s="376">
        <v>40</v>
      </c>
      <c r="E251" s="379"/>
      <c r="F251" s="379"/>
      <c r="G251" s="379"/>
      <c r="H251" s="379"/>
    </row>
    <row r="252" spans="1:8" ht="12.75">
      <c r="A252" s="392" t="s">
        <v>1380</v>
      </c>
      <c r="B252" s="392"/>
      <c r="C252" s="392"/>
      <c r="D252" s="377">
        <f>IF(D250=0,,D251/D250*100)</f>
        <v>100</v>
      </c>
      <c r="E252" s="381"/>
      <c r="F252" s="381"/>
      <c r="G252" s="381"/>
      <c r="H252" s="381"/>
    </row>
    <row r="253" spans="1:8" ht="12.75">
      <c r="A253" s="392"/>
      <c r="B253" s="392"/>
      <c r="C253" s="392"/>
      <c r="D253" s="376"/>
      <c r="E253" s="379"/>
      <c r="F253" s="379"/>
      <c r="G253" s="379"/>
      <c r="H253" s="379"/>
    </row>
    <row r="255" spans="1:8" ht="12.75">
      <c r="A255" s="333" t="s">
        <v>1376</v>
      </c>
      <c r="B255" s="333"/>
      <c r="C255" s="333"/>
      <c r="D255" s="333"/>
      <c r="E255" s="333"/>
      <c r="F255" s="333"/>
      <c r="G255" s="333"/>
      <c r="H255" s="244"/>
    </row>
    <row r="256" spans="1:8" ht="12.75">
      <c r="A256" s="335" t="s">
        <v>1262</v>
      </c>
      <c r="B256" s="335"/>
      <c r="C256" s="335"/>
      <c r="D256" s="335"/>
      <c r="E256" s="335"/>
      <c r="F256" s="335"/>
      <c r="G256" s="335"/>
      <c r="H256" s="335"/>
    </row>
    <row r="257" spans="1:8" ht="12.75">
      <c r="A257" s="335"/>
      <c r="B257" s="335"/>
      <c r="C257" s="335"/>
      <c r="D257" s="335"/>
      <c r="E257" s="335"/>
      <c r="F257" s="335"/>
      <c r="G257" s="335"/>
      <c r="H257" s="335"/>
    </row>
    <row r="258" spans="1:8" ht="12.75">
      <c r="A258" s="335"/>
      <c r="B258" s="335"/>
      <c r="C258" s="335"/>
      <c r="D258" s="335"/>
      <c r="E258" s="335"/>
      <c r="F258" s="335"/>
      <c r="G258" s="335"/>
      <c r="H258" s="335"/>
    </row>
    <row r="260" spans="1:5" ht="12.75">
      <c r="A260" s="392" t="s">
        <v>1392</v>
      </c>
      <c r="B260" s="392"/>
      <c r="C260" s="392" t="s">
        <v>446</v>
      </c>
      <c r="D260" s="392"/>
      <c r="E260" s="392"/>
    </row>
    <row r="261" spans="1:5" ht="12.75">
      <c r="A261" s="55" t="s">
        <v>107</v>
      </c>
      <c r="B261" s="55"/>
      <c r="C261" s="392" t="s">
        <v>447</v>
      </c>
      <c r="D261" s="392"/>
      <c r="E261" s="392"/>
    </row>
    <row r="262" spans="1:5" ht="12.75">
      <c r="A262" s="392" t="s">
        <v>108</v>
      </c>
      <c r="B262" s="392"/>
      <c r="C262" s="392" t="s">
        <v>965</v>
      </c>
      <c r="D262" s="392"/>
      <c r="E262" s="392"/>
    </row>
    <row r="263" spans="1:5" ht="12.75">
      <c r="A263" s="55" t="s">
        <v>109</v>
      </c>
      <c r="B263" s="57" t="s">
        <v>110</v>
      </c>
      <c r="C263" s="392" t="s">
        <v>448</v>
      </c>
      <c r="D263" s="392"/>
      <c r="E263" s="392"/>
    </row>
    <row r="264" spans="1:8" ht="12.75">
      <c r="A264" s="393" t="s">
        <v>111</v>
      </c>
      <c r="B264" s="393"/>
      <c r="C264" s="393"/>
      <c r="D264" s="378" t="s">
        <v>839</v>
      </c>
      <c r="E264" s="378"/>
      <c r="F264" s="378"/>
      <c r="G264" s="378"/>
      <c r="H264" s="378"/>
    </row>
    <row r="265" spans="1:8" ht="12.75">
      <c r="A265" s="392" t="s">
        <v>112</v>
      </c>
      <c r="B265" s="392"/>
      <c r="C265" s="392"/>
      <c r="D265" s="376">
        <v>550</v>
      </c>
      <c r="E265" s="379"/>
      <c r="F265" s="379"/>
      <c r="G265" s="379"/>
      <c r="H265" s="379"/>
    </row>
    <row r="266" spans="1:8" ht="12.75">
      <c r="A266" s="392" t="s">
        <v>113</v>
      </c>
      <c r="B266" s="392"/>
      <c r="C266" s="392"/>
      <c r="D266" s="376">
        <v>510</v>
      </c>
      <c r="E266" s="379"/>
      <c r="F266" s="379"/>
      <c r="G266" s="379"/>
      <c r="H266" s="379"/>
    </row>
    <row r="267" spans="1:8" ht="12.75">
      <c r="A267" s="392" t="s">
        <v>1380</v>
      </c>
      <c r="B267" s="392"/>
      <c r="C267" s="392"/>
      <c r="D267" s="377">
        <f>IF(D265=0,,D266/D265*100)</f>
        <v>92.72727272727272</v>
      </c>
      <c r="E267" s="381"/>
      <c r="F267" s="381"/>
      <c r="G267" s="381"/>
      <c r="H267" s="381"/>
    </row>
    <row r="268" spans="1:5" ht="12.75">
      <c r="A268" s="56"/>
      <c r="B268" s="56"/>
      <c r="C268" s="56"/>
      <c r="D268" s="56"/>
      <c r="E268" s="56"/>
    </row>
    <row r="270" spans="1:8" ht="12.75">
      <c r="A270" s="333" t="s">
        <v>1376</v>
      </c>
      <c r="B270" s="333"/>
      <c r="C270" s="333"/>
      <c r="D270" s="333"/>
      <c r="E270" s="333"/>
      <c r="F270" s="333"/>
      <c r="G270" s="333"/>
      <c r="H270" s="244"/>
    </row>
    <row r="271" spans="1:8" ht="12.75">
      <c r="A271" s="335" t="s">
        <v>1222</v>
      </c>
      <c r="B271" s="335"/>
      <c r="C271" s="335"/>
      <c r="D271" s="335"/>
      <c r="E271" s="335"/>
      <c r="F271" s="335"/>
      <c r="G271" s="335"/>
      <c r="H271" s="335"/>
    </row>
    <row r="272" spans="1:8" ht="12.75">
      <c r="A272" s="335"/>
      <c r="B272" s="335"/>
      <c r="C272" s="335"/>
      <c r="D272" s="335"/>
      <c r="E272" s="335"/>
      <c r="F272" s="335"/>
      <c r="G272" s="335"/>
      <c r="H272" s="335"/>
    </row>
    <row r="273" spans="1:8" ht="12.75">
      <c r="A273" s="335"/>
      <c r="B273" s="335"/>
      <c r="C273" s="335"/>
      <c r="D273" s="335"/>
      <c r="E273" s="335"/>
      <c r="F273" s="335"/>
      <c r="G273" s="335"/>
      <c r="H273" s="335"/>
    </row>
    <row r="275" spans="1:5" ht="12.75">
      <c r="A275" s="392" t="s">
        <v>1392</v>
      </c>
      <c r="B275" s="392"/>
      <c r="C275" s="392" t="s">
        <v>584</v>
      </c>
      <c r="D275" s="392"/>
      <c r="E275" s="392"/>
    </row>
    <row r="276" spans="1:5" ht="12.75">
      <c r="A276" s="55" t="s">
        <v>107</v>
      </c>
      <c r="B276" s="55"/>
      <c r="C276" s="392" t="s">
        <v>680</v>
      </c>
      <c r="D276" s="392"/>
      <c r="E276" s="392"/>
    </row>
    <row r="277" spans="1:5" ht="12.75">
      <c r="A277" s="392" t="s">
        <v>108</v>
      </c>
      <c r="B277" s="392"/>
      <c r="C277" s="392" t="s">
        <v>965</v>
      </c>
      <c r="D277" s="392"/>
      <c r="E277" s="392"/>
    </row>
    <row r="278" spans="1:5" ht="12.75">
      <c r="A278" s="55" t="s">
        <v>109</v>
      </c>
      <c r="B278" s="57" t="s">
        <v>110</v>
      </c>
      <c r="C278" s="392" t="s">
        <v>681</v>
      </c>
      <c r="D278" s="392"/>
      <c r="E278" s="392"/>
    </row>
    <row r="279" spans="1:8" ht="12.75">
      <c r="A279" s="393" t="s">
        <v>111</v>
      </c>
      <c r="B279" s="393"/>
      <c r="C279" s="393"/>
      <c r="D279" s="378" t="s">
        <v>839</v>
      </c>
      <c r="E279" s="378"/>
      <c r="F279" s="378"/>
      <c r="G279" s="378"/>
      <c r="H279" s="378"/>
    </row>
    <row r="280" spans="1:8" ht="12.75">
      <c r="A280" s="392" t="s">
        <v>112</v>
      </c>
      <c r="B280" s="392"/>
      <c r="C280" s="392"/>
      <c r="D280" s="376">
        <v>30</v>
      </c>
      <c r="E280" s="379"/>
      <c r="F280" s="379"/>
      <c r="G280" s="379"/>
      <c r="H280" s="379"/>
    </row>
    <row r="281" spans="1:8" ht="12.75">
      <c r="A281" s="392" t="s">
        <v>113</v>
      </c>
      <c r="B281" s="392"/>
      <c r="C281" s="392"/>
      <c r="D281" s="376">
        <v>21</v>
      </c>
      <c r="E281" s="379"/>
      <c r="F281" s="379"/>
      <c r="G281" s="379"/>
      <c r="H281" s="379"/>
    </row>
    <row r="282" spans="1:8" ht="12.75">
      <c r="A282" s="392" t="s">
        <v>1380</v>
      </c>
      <c r="B282" s="392"/>
      <c r="C282" s="392"/>
      <c r="D282" s="377">
        <f>IF(D280=0,,D281/D280*100)</f>
        <v>70</v>
      </c>
      <c r="E282" s="381"/>
      <c r="F282" s="381"/>
      <c r="G282" s="381"/>
      <c r="H282" s="381"/>
    </row>
    <row r="283" spans="1:5" ht="12.75">
      <c r="A283" s="56"/>
      <c r="B283" s="56"/>
      <c r="C283" s="56"/>
      <c r="D283" s="56"/>
      <c r="E283" s="56"/>
    </row>
    <row r="284" spans="1:5" ht="12.75">
      <c r="A284" s="55" t="s">
        <v>109</v>
      </c>
      <c r="B284" s="57" t="s">
        <v>110</v>
      </c>
      <c r="C284" s="392" t="s">
        <v>682</v>
      </c>
      <c r="D284" s="392"/>
      <c r="E284" s="392"/>
    </row>
    <row r="285" spans="1:8" ht="12.75">
      <c r="A285" s="392" t="s">
        <v>117</v>
      </c>
      <c r="B285" s="392"/>
      <c r="C285" s="392"/>
      <c r="D285" s="376">
        <v>70</v>
      </c>
      <c r="E285" s="379"/>
      <c r="F285" s="379"/>
      <c r="G285" s="379"/>
      <c r="H285" s="379"/>
    </row>
    <row r="286" spans="1:8" ht="12.75">
      <c r="A286" s="392" t="s">
        <v>113</v>
      </c>
      <c r="B286" s="392"/>
      <c r="C286" s="392"/>
      <c r="D286" s="376">
        <v>15</v>
      </c>
      <c r="E286" s="379"/>
      <c r="F286" s="379"/>
      <c r="G286" s="379"/>
      <c r="H286" s="379"/>
    </row>
    <row r="287" spans="1:8" ht="12.75">
      <c r="A287" s="392" t="s">
        <v>1380</v>
      </c>
      <c r="B287" s="392"/>
      <c r="C287" s="392"/>
      <c r="D287" s="377">
        <f>IF(D285=0,,D286/D285*100)</f>
        <v>21.428571428571427</v>
      </c>
      <c r="E287" s="381"/>
      <c r="F287" s="381"/>
      <c r="G287" s="381"/>
      <c r="H287" s="381"/>
    </row>
    <row r="288" spans="1:8" ht="12.75">
      <c r="A288" s="392"/>
      <c r="B288" s="392"/>
      <c r="C288" s="392"/>
      <c r="D288" s="376"/>
      <c r="E288" s="379"/>
      <c r="F288" s="379"/>
      <c r="G288" s="379"/>
      <c r="H288" s="379"/>
    </row>
    <row r="289" spans="1:5" ht="12.75">
      <c r="A289" s="55" t="s">
        <v>109</v>
      </c>
      <c r="B289" s="57" t="s">
        <v>110</v>
      </c>
      <c r="C289" s="392" t="s">
        <v>683</v>
      </c>
      <c r="D289" s="392"/>
      <c r="E289" s="392"/>
    </row>
    <row r="290" spans="1:8" ht="12.75">
      <c r="A290" s="392" t="s">
        <v>117</v>
      </c>
      <c r="B290" s="392"/>
      <c r="C290" s="392"/>
      <c r="D290" s="376">
        <v>18</v>
      </c>
      <c r="E290" s="379"/>
      <c r="F290" s="379"/>
      <c r="G290" s="379"/>
      <c r="H290" s="379"/>
    </row>
    <row r="291" spans="1:8" ht="12.75">
      <c r="A291" s="392" t="s">
        <v>113</v>
      </c>
      <c r="B291" s="392"/>
      <c r="C291" s="392"/>
      <c r="D291" s="376">
        <v>19</v>
      </c>
      <c r="E291" s="379"/>
      <c r="F291" s="379"/>
      <c r="G291" s="379"/>
      <c r="H291" s="379"/>
    </row>
    <row r="292" spans="1:8" ht="12.75">
      <c r="A292" s="392" t="s">
        <v>1380</v>
      </c>
      <c r="B292" s="392"/>
      <c r="C292" s="392"/>
      <c r="D292" s="377">
        <f>IF(D290=0,,D291/D290*100)</f>
        <v>105.55555555555556</v>
      </c>
      <c r="E292" s="381"/>
      <c r="F292" s="381"/>
      <c r="G292" s="381"/>
      <c r="H292" s="381"/>
    </row>
    <row r="294" spans="1:8" ht="12.75">
      <c r="A294" s="333" t="s">
        <v>1376</v>
      </c>
      <c r="B294" s="333"/>
      <c r="C294" s="333"/>
      <c r="D294" s="333"/>
      <c r="E294" s="333"/>
      <c r="F294" s="333"/>
      <c r="G294" s="333"/>
      <c r="H294" s="244"/>
    </row>
    <row r="295" spans="1:8" ht="12.75">
      <c r="A295" s="335" t="s">
        <v>1223</v>
      </c>
      <c r="B295" s="336"/>
      <c r="C295" s="336"/>
      <c r="D295" s="336"/>
      <c r="E295" s="336"/>
      <c r="F295" s="336"/>
      <c r="G295" s="336"/>
      <c r="H295" s="382"/>
    </row>
    <row r="296" spans="1:8" ht="12.75">
      <c r="A296" s="336"/>
      <c r="B296" s="336"/>
      <c r="C296" s="336"/>
      <c r="D296" s="336"/>
      <c r="E296" s="336"/>
      <c r="F296" s="336"/>
      <c r="G296" s="336"/>
      <c r="H296" s="382"/>
    </row>
    <row r="297" spans="1:8" ht="12.75">
      <c r="A297" s="336"/>
      <c r="B297" s="336"/>
      <c r="C297" s="336"/>
      <c r="D297" s="336"/>
      <c r="E297" s="336"/>
      <c r="F297" s="336"/>
      <c r="G297" s="336"/>
      <c r="H297" s="382"/>
    </row>
    <row r="299" spans="1:5" ht="12.75">
      <c r="A299" s="392" t="s">
        <v>1392</v>
      </c>
      <c r="B299" s="392"/>
      <c r="C299" s="392" t="s">
        <v>1113</v>
      </c>
      <c r="D299" s="392"/>
      <c r="E299" s="392"/>
    </row>
    <row r="300" spans="1:5" ht="12.75">
      <c r="A300" s="55" t="s">
        <v>107</v>
      </c>
      <c r="B300" s="55"/>
      <c r="C300" s="392" t="s">
        <v>684</v>
      </c>
      <c r="D300" s="392"/>
      <c r="E300" s="392"/>
    </row>
    <row r="301" spans="1:5" ht="12.75">
      <c r="A301" s="392" t="s">
        <v>108</v>
      </c>
      <c r="B301" s="392"/>
      <c r="C301" s="392" t="s">
        <v>965</v>
      </c>
      <c r="D301" s="392"/>
      <c r="E301" s="392"/>
    </row>
    <row r="302" spans="1:5" ht="12.75">
      <c r="A302" s="55" t="s">
        <v>109</v>
      </c>
      <c r="B302" s="57" t="s">
        <v>110</v>
      </c>
      <c r="C302" s="392" t="s">
        <v>1071</v>
      </c>
      <c r="D302" s="392"/>
      <c r="E302" s="392"/>
    </row>
    <row r="303" spans="1:8" ht="12.75">
      <c r="A303" s="393" t="s">
        <v>111</v>
      </c>
      <c r="B303" s="393"/>
      <c r="C303" s="393"/>
      <c r="D303" s="378" t="s">
        <v>839</v>
      </c>
      <c r="E303" s="378"/>
      <c r="F303" s="378"/>
      <c r="G303" s="378"/>
      <c r="H303" s="378"/>
    </row>
    <row r="304" spans="1:8" ht="12.75">
      <c r="A304" s="392" t="s">
        <v>112</v>
      </c>
      <c r="B304" s="392"/>
      <c r="C304" s="392"/>
      <c r="D304" s="376">
        <v>0</v>
      </c>
      <c r="E304" s="379"/>
      <c r="F304" s="379"/>
      <c r="G304" s="379"/>
      <c r="H304" s="379"/>
    </row>
    <row r="305" spans="1:8" ht="12.75">
      <c r="A305" s="392" t="s">
        <v>113</v>
      </c>
      <c r="B305" s="392"/>
      <c r="C305" s="392"/>
      <c r="D305" s="376">
        <v>0</v>
      </c>
      <c r="E305" s="379"/>
      <c r="F305" s="379"/>
      <c r="G305" s="379"/>
      <c r="H305" s="379"/>
    </row>
    <row r="306" spans="1:8" ht="12.75">
      <c r="A306" s="392" t="s">
        <v>1380</v>
      </c>
      <c r="B306" s="392"/>
      <c r="C306" s="392"/>
      <c r="D306" s="377">
        <f>IF(D304=0,,D305/D304*100)</f>
        <v>0</v>
      </c>
      <c r="E306" s="381"/>
      <c r="F306" s="381"/>
      <c r="G306" s="381"/>
      <c r="H306" s="381"/>
    </row>
    <row r="307" spans="1:5" ht="12.75">
      <c r="A307" s="56"/>
      <c r="B307" s="56"/>
      <c r="C307" s="56"/>
      <c r="D307" s="56"/>
      <c r="E307" s="56"/>
    </row>
    <row r="309" spans="1:8" ht="12.75">
      <c r="A309" s="333" t="s">
        <v>1376</v>
      </c>
      <c r="B309" s="333"/>
      <c r="C309" s="333"/>
      <c r="D309" s="333"/>
      <c r="E309" s="333"/>
      <c r="F309" s="333"/>
      <c r="G309" s="333"/>
      <c r="H309" s="244"/>
    </row>
    <row r="310" spans="1:8" ht="12.75">
      <c r="A310" s="335" t="s">
        <v>1221</v>
      </c>
      <c r="B310" s="336"/>
      <c r="C310" s="336"/>
      <c r="D310" s="336"/>
      <c r="E310" s="336"/>
      <c r="F310" s="336"/>
      <c r="G310" s="336"/>
      <c r="H310" s="382"/>
    </row>
    <row r="311" spans="1:8" ht="12.75">
      <c r="A311" s="336"/>
      <c r="B311" s="336"/>
      <c r="C311" s="336"/>
      <c r="D311" s="336"/>
      <c r="E311" s="336"/>
      <c r="F311" s="336"/>
      <c r="G311" s="336"/>
      <c r="H311" s="382"/>
    </row>
    <row r="312" spans="1:8" ht="12.75">
      <c r="A312" s="336"/>
      <c r="B312" s="336"/>
      <c r="C312" s="336"/>
      <c r="D312" s="336"/>
      <c r="E312" s="336"/>
      <c r="F312" s="336"/>
      <c r="G312" s="336"/>
      <c r="H312" s="382"/>
    </row>
    <row r="314" spans="1:5" ht="12.75">
      <c r="A314" s="392" t="s">
        <v>1392</v>
      </c>
      <c r="B314" s="392"/>
      <c r="C314" s="392" t="s">
        <v>1112</v>
      </c>
      <c r="D314" s="392"/>
      <c r="E314" s="392"/>
    </row>
    <row r="315" spans="1:5" ht="12.75">
      <c r="A315" s="55" t="s">
        <v>107</v>
      </c>
      <c r="B315" s="55"/>
      <c r="C315" s="392" t="s">
        <v>685</v>
      </c>
      <c r="D315" s="392"/>
      <c r="E315" s="392"/>
    </row>
    <row r="316" spans="1:5" ht="12.75">
      <c r="A316" s="392" t="s">
        <v>108</v>
      </c>
      <c r="B316" s="392"/>
      <c r="C316" s="392" t="s">
        <v>965</v>
      </c>
      <c r="D316" s="392"/>
      <c r="E316" s="392"/>
    </row>
    <row r="317" spans="1:5" ht="12.75">
      <c r="A317" s="55" t="s">
        <v>109</v>
      </c>
      <c r="B317" s="57" t="s">
        <v>110</v>
      </c>
      <c r="C317" s="392" t="s">
        <v>686</v>
      </c>
      <c r="D317" s="392"/>
      <c r="E317" s="392"/>
    </row>
    <row r="318" spans="1:8" ht="12.75">
      <c r="A318" s="393" t="s">
        <v>111</v>
      </c>
      <c r="B318" s="393"/>
      <c r="C318" s="393"/>
      <c r="D318" s="378" t="s">
        <v>839</v>
      </c>
      <c r="E318" s="378"/>
      <c r="F318" s="378"/>
      <c r="G318" s="378"/>
      <c r="H318" s="378"/>
    </row>
    <row r="319" spans="1:8" ht="12.75">
      <c r="A319" s="392" t="s">
        <v>112</v>
      </c>
      <c r="B319" s="392"/>
      <c r="C319" s="392"/>
      <c r="D319" s="376">
        <v>0</v>
      </c>
      <c r="E319" s="379"/>
      <c r="F319" s="379"/>
      <c r="G319" s="379"/>
      <c r="H319" s="379"/>
    </row>
    <row r="320" spans="1:8" ht="12.75">
      <c r="A320" s="392" t="s">
        <v>113</v>
      </c>
      <c r="B320" s="392"/>
      <c r="C320" s="392"/>
      <c r="D320" s="376">
        <v>0</v>
      </c>
      <c r="E320" s="379"/>
      <c r="F320" s="379"/>
      <c r="G320" s="379"/>
      <c r="H320" s="379"/>
    </row>
    <row r="321" spans="1:8" ht="12.75">
      <c r="A321" s="392" t="s">
        <v>1380</v>
      </c>
      <c r="B321" s="392"/>
      <c r="C321" s="392"/>
      <c r="D321" s="377">
        <f>IF(D319=0,,D320/D319*100)</f>
        <v>0</v>
      </c>
      <c r="E321" s="381"/>
      <c r="F321" s="381"/>
      <c r="G321" s="381"/>
      <c r="H321" s="381"/>
    </row>
    <row r="322" spans="1:5" ht="12.75">
      <c r="A322" s="56"/>
      <c r="B322" s="56"/>
      <c r="C322" s="56"/>
      <c r="D322" s="56"/>
      <c r="E322" s="56"/>
    </row>
    <row r="324" spans="1:8" ht="12.75">
      <c r="A324" s="333" t="s">
        <v>1376</v>
      </c>
      <c r="B324" s="333"/>
      <c r="C324" s="333"/>
      <c r="D324" s="333"/>
      <c r="E324" s="333"/>
      <c r="F324" s="333"/>
      <c r="G324" s="333"/>
      <c r="H324" s="244"/>
    </row>
    <row r="325" spans="1:8" ht="12.75">
      <c r="A325" s="335" t="s">
        <v>1221</v>
      </c>
      <c r="B325" s="336"/>
      <c r="C325" s="336"/>
      <c r="D325" s="336"/>
      <c r="E325" s="336"/>
      <c r="F325" s="336"/>
      <c r="G325" s="336"/>
      <c r="H325" s="382"/>
    </row>
    <row r="326" spans="1:8" ht="12.75">
      <c r="A326" s="336"/>
      <c r="B326" s="336"/>
      <c r="C326" s="336"/>
      <c r="D326" s="336"/>
      <c r="E326" s="336"/>
      <c r="F326" s="336"/>
      <c r="G326" s="336"/>
      <c r="H326" s="382"/>
    </row>
    <row r="327" spans="1:8" ht="12.75">
      <c r="A327" s="336"/>
      <c r="B327" s="336"/>
      <c r="C327" s="336"/>
      <c r="D327" s="336"/>
      <c r="E327" s="336"/>
      <c r="F327" s="336"/>
      <c r="G327" s="336"/>
      <c r="H327" s="382"/>
    </row>
  </sheetData>
  <mergeCells count="232">
    <mergeCell ref="A324:G324"/>
    <mergeCell ref="A325:H327"/>
    <mergeCell ref="A320:C320"/>
    <mergeCell ref="D320:H320"/>
    <mergeCell ref="A321:C321"/>
    <mergeCell ref="D321:H321"/>
    <mergeCell ref="A318:C318"/>
    <mergeCell ref="D318:H318"/>
    <mergeCell ref="A319:C319"/>
    <mergeCell ref="D319:H319"/>
    <mergeCell ref="A309:G309"/>
    <mergeCell ref="A310:H312"/>
    <mergeCell ref="A314:B314"/>
    <mergeCell ref="C314:E314"/>
    <mergeCell ref="C315:E315"/>
    <mergeCell ref="A316:B316"/>
    <mergeCell ref="C316:E316"/>
    <mergeCell ref="C317:E317"/>
    <mergeCell ref="A305:C305"/>
    <mergeCell ref="D305:H305"/>
    <mergeCell ref="A306:C306"/>
    <mergeCell ref="D306:H306"/>
    <mergeCell ref="C302:E302"/>
    <mergeCell ref="A303:C303"/>
    <mergeCell ref="D303:H303"/>
    <mergeCell ref="A304:C304"/>
    <mergeCell ref="D304:H304"/>
    <mergeCell ref="A299:B299"/>
    <mergeCell ref="C299:E299"/>
    <mergeCell ref="C300:E300"/>
    <mergeCell ref="A301:B301"/>
    <mergeCell ref="C301:E301"/>
    <mergeCell ref="A294:G294"/>
    <mergeCell ref="A295:H297"/>
    <mergeCell ref="C289:E289"/>
    <mergeCell ref="A290:C290"/>
    <mergeCell ref="D290:H290"/>
    <mergeCell ref="A291:C291"/>
    <mergeCell ref="D291:H291"/>
    <mergeCell ref="A292:C292"/>
    <mergeCell ref="D292:H292"/>
    <mergeCell ref="A287:C287"/>
    <mergeCell ref="D287:H287"/>
    <mergeCell ref="A288:C288"/>
    <mergeCell ref="D288:H288"/>
    <mergeCell ref="C284:E284"/>
    <mergeCell ref="A285:C285"/>
    <mergeCell ref="D285:H285"/>
    <mergeCell ref="A286:C286"/>
    <mergeCell ref="D286:H286"/>
    <mergeCell ref="A281:C281"/>
    <mergeCell ref="D281:H281"/>
    <mergeCell ref="A282:C282"/>
    <mergeCell ref="D282:H282"/>
    <mergeCell ref="A279:C279"/>
    <mergeCell ref="D279:H279"/>
    <mergeCell ref="A280:C280"/>
    <mergeCell ref="D280:H280"/>
    <mergeCell ref="C276:E276"/>
    <mergeCell ref="A277:B277"/>
    <mergeCell ref="C277:E277"/>
    <mergeCell ref="C278:E278"/>
    <mergeCell ref="A235:G235"/>
    <mergeCell ref="A236:H238"/>
    <mergeCell ref="A275:B275"/>
    <mergeCell ref="C275:E275"/>
    <mergeCell ref="A240:B240"/>
    <mergeCell ref="C240:E240"/>
    <mergeCell ref="A247:C247"/>
    <mergeCell ref="C241:E241"/>
    <mergeCell ref="A242:B242"/>
    <mergeCell ref="C242:E242"/>
    <mergeCell ref="A232:C232"/>
    <mergeCell ref="D232:H232"/>
    <mergeCell ref="A233:C233"/>
    <mergeCell ref="D233:H233"/>
    <mergeCell ref="C229:E229"/>
    <mergeCell ref="A230:C230"/>
    <mergeCell ref="D230:H230"/>
    <mergeCell ref="A231:C231"/>
    <mergeCell ref="D231:H231"/>
    <mergeCell ref="A226:C226"/>
    <mergeCell ref="D226:H226"/>
    <mergeCell ref="A227:C227"/>
    <mergeCell ref="D227:H227"/>
    <mergeCell ref="A224:C224"/>
    <mergeCell ref="D224:H224"/>
    <mergeCell ref="A225:C225"/>
    <mergeCell ref="D225:H225"/>
    <mergeCell ref="B143:B145"/>
    <mergeCell ref="C143:C145"/>
    <mergeCell ref="D143:D145"/>
    <mergeCell ref="B158:B160"/>
    <mergeCell ref="C158:C160"/>
    <mergeCell ref="D158:D160"/>
    <mergeCell ref="B152:B154"/>
    <mergeCell ref="C152:C154"/>
    <mergeCell ref="D152:D154"/>
    <mergeCell ref="B146:B148"/>
    <mergeCell ref="A5:C8"/>
    <mergeCell ref="A27:H27"/>
    <mergeCell ref="A28:H29"/>
    <mergeCell ref="A45:H45"/>
    <mergeCell ref="A46:H47"/>
    <mergeCell ref="A79:H79"/>
    <mergeCell ref="A80:H81"/>
    <mergeCell ref="A96:H96"/>
    <mergeCell ref="A65:H65"/>
    <mergeCell ref="A66:H67"/>
    <mergeCell ref="A97:H98"/>
    <mergeCell ref="A120:H120"/>
    <mergeCell ref="A121:H122"/>
    <mergeCell ref="A135:D135"/>
    <mergeCell ref="E135:H135"/>
    <mergeCell ref="A110:H110"/>
    <mergeCell ref="A111:H112"/>
    <mergeCell ref="A130:H130"/>
    <mergeCell ref="A131:H132"/>
    <mergeCell ref="B137:B139"/>
    <mergeCell ref="C137:C139"/>
    <mergeCell ref="D137:D139"/>
    <mergeCell ref="B140:B142"/>
    <mergeCell ref="C140:C142"/>
    <mergeCell ref="D140:D142"/>
    <mergeCell ref="C146:C148"/>
    <mergeCell ref="D146:D148"/>
    <mergeCell ref="B149:B151"/>
    <mergeCell ref="C149:C151"/>
    <mergeCell ref="D149:D151"/>
    <mergeCell ref="B155:B157"/>
    <mergeCell ref="C155:C157"/>
    <mergeCell ref="D155:D157"/>
    <mergeCell ref="C176:E176"/>
    <mergeCell ref="A169:G169"/>
    <mergeCell ref="A170:H172"/>
    <mergeCell ref="A175:B175"/>
    <mergeCell ref="C175:E175"/>
    <mergeCell ref="A177:B177"/>
    <mergeCell ref="C177:E177"/>
    <mergeCell ref="C178:E178"/>
    <mergeCell ref="A179:C179"/>
    <mergeCell ref="D179:H179"/>
    <mergeCell ref="A180:C180"/>
    <mergeCell ref="A181:C181"/>
    <mergeCell ref="A182:C182"/>
    <mergeCell ref="C189:E189"/>
    <mergeCell ref="D187:H187"/>
    <mergeCell ref="D188:H188"/>
    <mergeCell ref="A185:C185"/>
    <mergeCell ref="A186:C186"/>
    <mergeCell ref="D180:H180"/>
    <mergeCell ref="D181:H181"/>
    <mergeCell ref="D182:H182"/>
    <mergeCell ref="D190:H190"/>
    <mergeCell ref="D185:H185"/>
    <mergeCell ref="D186:H186"/>
    <mergeCell ref="C184:E184"/>
    <mergeCell ref="A190:C190"/>
    <mergeCell ref="A187:C187"/>
    <mergeCell ref="A188:C188"/>
    <mergeCell ref="D191:H191"/>
    <mergeCell ref="D192:H192"/>
    <mergeCell ref="A195:G195"/>
    <mergeCell ref="A196:H198"/>
    <mergeCell ref="A191:C191"/>
    <mergeCell ref="A192:C192"/>
    <mergeCell ref="A200:B200"/>
    <mergeCell ref="C200:E200"/>
    <mergeCell ref="C201:E201"/>
    <mergeCell ref="A202:B202"/>
    <mergeCell ref="C202:E202"/>
    <mergeCell ref="C203:E203"/>
    <mergeCell ref="A204:C204"/>
    <mergeCell ref="A205:C205"/>
    <mergeCell ref="A206:C206"/>
    <mergeCell ref="D204:H204"/>
    <mergeCell ref="D205:H205"/>
    <mergeCell ref="D206:H206"/>
    <mergeCell ref="A207:C207"/>
    <mergeCell ref="C209:E209"/>
    <mergeCell ref="A210:C210"/>
    <mergeCell ref="A211:C211"/>
    <mergeCell ref="D207:H207"/>
    <mergeCell ref="A212:C212"/>
    <mergeCell ref="A213:C213"/>
    <mergeCell ref="D210:H210"/>
    <mergeCell ref="D211:H211"/>
    <mergeCell ref="D212:H212"/>
    <mergeCell ref="D213:H213"/>
    <mergeCell ref="A215:G215"/>
    <mergeCell ref="A216:H218"/>
    <mergeCell ref="A220:B220"/>
    <mergeCell ref="C220:E220"/>
    <mergeCell ref="C221:E221"/>
    <mergeCell ref="A222:B222"/>
    <mergeCell ref="C222:E222"/>
    <mergeCell ref="C223:E223"/>
    <mergeCell ref="C243:E243"/>
    <mergeCell ref="D250:H250"/>
    <mergeCell ref="C249:E249"/>
    <mergeCell ref="A250:C250"/>
    <mergeCell ref="D244:H244"/>
    <mergeCell ref="D245:H245"/>
    <mergeCell ref="D246:H246"/>
    <mergeCell ref="D247:H247"/>
    <mergeCell ref="A244:C244"/>
    <mergeCell ref="A245:C245"/>
    <mergeCell ref="A246:C246"/>
    <mergeCell ref="D251:H251"/>
    <mergeCell ref="D252:H252"/>
    <mergeCell ref="D253:H253"/>
    <mergeCell ref="A255:G255"/>
    <mergeCell ref="A251:C251"/>
    <mergeCell ref="A252:C252"/>
    <mergeCell ref="A253:C253"/>
    <mergeCell ref="A256:H258"/>
    <mergeCell ref="A260:B260"/>
    <mergeCell ref="C260:E260"/>
    <mergeCell ref="C261:E261"/>
    <mergeCell ref="A262:B262"/>
    <mergeCell ref="C262:E262"/>
    <mergeCell ref="C263:E263"/>
    <mergeCell ref="A264:C264"/>
    <mergeCell ref="D264:H264"/>
    <mergeCell ref="A271:H273"/>
    <mergeCell ref="D265:H265"/>
    <mergeCell ref="D266:H266"/>
    <mergeCell ref="D267:H267"/>
    <mergeCell ref="A265:C265"/>
    <mergeCell ref="A266:C266"/>
    <mergeCell ref="A267:C267"/>
    <mergeCell ref="A270:G270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121"/>
  <sheetViews>
    <sheetView workbookViewId="0" topLeftCell="A1">
      <selection activeCell="L8" sqref="L8"/>
    </sheetView>
  </sheetViews>
  <sheetFormatPr defaultColWidth="9.140625" defaultRowHeight="12.75"/>
  <cols>
    <col min="1" max="2" width="7.140625" style="0" customWidth="1"/>
    <col min="4" max="4" width="22.8515625" style="0" customWidth="1"/>
    <col min="5" max="7" width="10.140625" style="0" customWidth="1"/>
  </cols>
  <sheetData>
    <row r="2" ht="12.75">
      <c r="A2" s="133" t="s">
        <v>450</v>
      </c>
    </row>
    <row r="4" spans="1:7" ht="23.2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3.25" customHeight="1">
      <c r="A5" s="351" t="s">
        <v>449</v>
      </c>
      <c r="B5" s="352"/>
      <c r="C5" s="353"/>
      <c r="D5" s="48" t="s">
        <v>1381</v>
      </c>
      <c r="E5" s="222">
        <f>SUM(E6:E8)</f>
        <v>431453</v>
      </c>
      <c r="F5" s="222">
        <f>SUM(F6:F8)</f>
        <v>405731.49999999994</v>
      </c>
      <c r="G5" s="162">
        <f>SUM(H62)</f>
        <v>94.0384004746751</v>
      </c>
    </row>
    <row r="6" spans="1:7" ht="23.25" customHeight="1">
      <c r="A6" s="354"/>
      <c r="B6" s="355"/>
      <c r="C6" s="356"/>
      <c r="D6" s="69" t="s">
        <v>98</v>
      </c>
      <c r="E6" s="87">
        <f>SUM(E60)</f>
        <v>431453</v>
      </c>
      <c r="F6" s="87">
        <f>SUM(E61)</f>
        <v>401731.49999999994</v>
      </c>
      <c r="G6" s="88">
        <f>SUM(E62)</f>
        <v>93.11130065151939</v>
      </c>
    </row>
    <row r="7" spans="1:7" ht="23.25" customHeight="1">
      <c r="A7" s="354"/>
      <c r="B7" s="355"/>
      <c r="C7" s="356"/>
      <c r="D7" s="69" t="s">
        <v>99</v>
      </c>
      <c r="E7" s="87">
        <f>SUM(F60)</f>
        <v>0</v>
      </c>
      <c r="F7" s="87">
        <f>SUM(F61)</f>
        <v>0</v>
      </c>
      <c r="G7" s="88">
        <f>SUM(F62)</f>
        <v>0</v>
      </c>
    </row>
    <row r="8" spans="1:7" ht="23.25" customHeight="1">
      <c r="A8" s="357"/>
      <c r="B8" s="358"/>
      <c r="C8" s="359"/>
      <c r="D8" s="69" t="s">
        <v>1384</v>
      </c>
      <c r="E8" s="87">
        <f>SUM(G60)</f>
        <v>0</v>
      </c>
      <c r="F8" s="87">
        <f>SUM(G61)</f>
        <v>4000</v>
      </c>
      <c r="G8" s="88">
        <f>SUM(G62)</f>
        <v>0</v>
      </c>
    </row>
    <row r="11" spans="1:8" s="147" customFormat="1" ht="19.5" customHeight="1">
      <c r="A11" s="138" t="s">
        <v>450</v>
      </c>
      <c r="B11" s="139"/>
      <c r="C11" s="140"/>
      <c r="D11" s="141"/>
      <c r="E11" s="142">
        <f>SUM(E28,E45)</f>
        <v>431453</v>
      </c>
      <c r="F11" s="142">
        <f>SUM(F28,F45)</f>
        <v>405731.5</v>
      </c>
      <c r="G11" s="142">
        <f>SUM(G28,G45)</f>
        <v>437365</v>
      </c>
      <c r="H11" s="142">
        <f>IF(E11=0,,F11/E11*100)</f>
        <v>94.03840047467511</v>
      </c>
    </row>
    <row r="12" spans="1:8" s="147" customFormat="1" ht="19.5" customHeight="1">
      <c r="A12" s="18"/>
      <c r="B12" s="62" t="s">
        <v>451</v>
      </c>
      <c r="C12" s="27" t="s">
        <v>1392</v>
      </c>
      <c r="D12" s="19" t="s">
        <v>452</v>
      </c>
      <c r="E12" s="40" t="s">
        <v>1379</v>
      </c>
      <c r="F12" s="40" t="s">
        <v>835</v>
      </c>
      <c r="G12" s="40" t="s">
        <v>836</v>
      </c>
      <c r="H12" s="18" t="s">
        <v>1380</v>
      </c>
    </row>
    <row r="13" spans="1:8" s="147" customFormat="1" ht="19.5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80"/>
    </row>
    <row r="14" spans="1:8" s="147" customFormat="1" ht="19.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SUM(E15:E27)</f>
        <v>422184</v>
      </c>
      <c r="F14" s="63">
        <f>SUM(F15:F27)</f>
        <v>395528.77999999997</v>
      </c>
      <c r="G14" s="63">
        <f>SUM(G15:G27)</f>
        <v>428096</v>
      </c>
      <c r="H14" s="63">
        <f>SUM(H15:H24)</f>
        <v>513.6934794622041</v>
      </c>
    </row>
    <row r="15" spans="1:8" s="147" customFormat="1" ht="19.5" customHeight="1">
      <c r="A15" s="32">
        <v>61</v>
      </c>
      <c r="B15" s="73" t="s">
        <v>453</v>
      </c>
      <c r="C15" s="32" t="s">
        <v>416</v>
      </c>
      <c r="D15" s="70" t="s">
        <v>614</v>
      </c>
      <c r="E15" s="66">
        <v>209835</v>
      </c>
      <c r="F15" s="66">
        <v>206823.23</v>
      </c>
      <c r="G15" s="66">
        <v>212742</v>
      </c>
      <c r="H15" s="34">
        <f aca="true" t="shared" si="0" ref="H15:H28">IF(E15=0,,F15/E15*100)</f>
        <v>98.56469607072223</v>
      </c>
    </row>
    <row r="16" spans="1:8" s="147" customFormat="1" ht="19.5" customHeight="1">
      <c r="A16" s="32">
        <v>62</v>
      </c>
      <c r="B16" s="73" t="s">
        <v>454</v>
      </c>
      <c r="C16" s="32" t="s">
        <v>416</v>
      </c>
      <c r="D16" s="70" t="s">
        <v>90</v>
      </c>
      <c r="E16" s="66">
        <v>74772</v>
      </c>
      <c r="F16" s="66">
        <v>74328.71</v>
      </c>
      <c r="G16" s="66">
        <v>76980</v>
      </c>
      <c r="H16" s="34">
        <f t="shared" si="0"/>
        <v>99.4071443855989</v>
      </c>
    </row>
    <row r="17" spans="1:8" s="147" customFormat="1" ht="19.5" customHeight="1">
      <c r="A17" s="65">
        <v>631</v>
      </c>
      <c r="B17" s="64" t="s">
        <v>455</v>
      </c>
      <c r="C17" s="65" t="s">
        <v>416</v>
      </c>
      <c r="D17" s="70" t="s">
        <v>75</v>
      </c>
      <c r="E17" s="66">
        <v>968</v>
      </c>
      <c r="F17" s="66">
        <v>688.82</v>
      </c>
      <c r="G17" s="66">
        <v>968</v>
      </c>
      <c r="H17" s="34">
        <f t="shared" si="0"/>
        <v>71.15909090909092</v>
      </c>
    </row>
    <row r="18" spans="1:8" s="147" customFormat="1" ht="19.5" customHeight="1">
      <c r="A18" s="32">
        <v>632</v>
      </c>
      <c r="B18" s="73" t="s">
        <v>456</v>
      </c>
      <c r="C18" s="32" t="s">
        <v>416</v>
      </c>
      <c r="D18" s="70" t="s">
        <v>626</v>
      </c>
      <c r="E18" s="66">
        <v>56000</v>
      </c>
      <c r="F18" s="66">
        <v>51597.24</v>
      </c>
      <c r="G18" s="66">
        <v>56000</v>
      </c>
      <c r="H18" s="34">
        <f t="shared" si="0"/>
        <v>92.13792857142856</v>
      </c>
    </row>
    <row r="19" spans="1:8" s="147" customFormat="1" ht="19.5" customHeight="1">
      <c r="A19" s="32">
        <v>633</v>
      </c>
      <c r="B19" s="73" t="s">
        <v>457</v>
      </c>
      <c r="C19" s="32" t="s">
        <v>416</v>
      </c>
      <c r="D19" s="70" t="s">
        <v>129</v>
      </c>
      <c r="E19" s="66">
        <v>19250</v>
      </c>
      <c r="F19" s="66">
        <v>14800.41</v>
      </c>
      <c r="G19" s="66">
        <v>19850</v>
      </c>
      <c r="H19" s="34">
        <f t="shared" si="0"/>
        <v>76.88524675324675</v>
      </c>
    </row>
    <row r="20" spans="1:8" s="147" customFormat="1" ht="19.5" customHeight="1">
      <c r="A20" s="32">
        <v>634</v>
      </c>
      <c r="B20" s="64" t="s">
        <v>458</v>
      </c>
      <c r="C20" s="65" t="s">
        <v>416</v>
      </c>
      <c r="D20" s="246" t="s">
        <v>130</v>
      </c>
      <c r="E20" s="66">
        <v>0</v>
      </c>
      <c r="F20" s="66"/>
      <c r="G20" s="66">
        <v>0</v>
      </c>
      <c r="H20" s="34">
        <f t="shared" si="0"/>
        <v>0</v>
      </c>
    </row>
    <row r="21" spans="1:8" s="147" customFormat="1" ht="19.5" customHeight="1">
      <c r="A21" s="32">
        <v>637</v>
      </c>
      <c r="B21" s="73" t="s">
        <v>459</v>
      </c>
      <c r="C21" s="32" t="s">
        <v>416</v>
      </c>
      <c r="D21" s="70" t="s">
        <v>81</v>
      </c>
      <c r="E21" s="66">
        <v>55546</v>
      </c>
      <c r="F21" s="66">
        <v>41959.1</v>
      </c>
      <c r="G21" s="66">
        <v>55743</v>
      </c>
      <c r="H21" s="34">
        <f t="shared" si="0"/>
        <v>75.53937277211679</v>
      </c>
    </row>
    <row r="22" spans="1:8" s="147" customFormat="1" ht="19.5" customHeight="1">
      <c r="A22" s="32">
        <v>713</v>
      </c>
      <c r="B22" s="73" t="s">
        <v>460</v>
      </c>
      <c r="C22" s="32" t="s">
        <v>416</v>
      </c>
      <c r="D22" s="70" t="s">
        <v>687</v>
      </c>
      <c r="E22" s="66">
        <v>0</v>
      </c>
      <c r="F22" s="66">
        <v>0</v>
      </c>
      <c r="G22" s="66">
        <v>0</v>
      </c>
      <c r="H22" s="34">
        <f t="shared" si="0"/>
        <v>0</v>
      </c>
    </row>
    <row r="23" spans="1:8" s="149" customFormat="1" ht="19.5" customHeight="1">
      <c r="A23" s="65">
        <v>713001</v>
      </c>
      <c r="B23" s="64" t="s">
        <v>461</v>
      </c>
      <c r="C23" s="65" t="s">
        <v>416</v>
      </c>
      <c r="D23" s="70" t="s">
        <v>688</v>
      </c>
      <c r="E23" s="66">
        <v>0</v>
      </c>
      <c r="F23" s="66">
        <v>0</v>
      </c>
      <c r="G23" s="66">
        <v>0</v>
      </c>
      <c r="H23" s="66">
        <f t="shared" si="0"/>
        <v>0</v>
      </c>
    </row>
    <row r="24" spans="1:8" s="149" customFormat="1" ht="19.5" customHeight="1">
      <c r="A24" s="65">
        <v>713002</v>
      </c>
      <c r="B24" s="73" t="s">
        <v>462</v>
      </c>
      <c r="C24" s="32" t="s">
        <v>416</v>
      </c>
      <c r="D24" s="156" t="s">
        <v>1401</v>
      </c>
      <c r="E24" s="66">
        <v>0</v>
      </c>
      <c r="F24" s="66">
        <v>0</v>
      </c>
      <c r="G24" s="66">
        <v>0</v>
      </c>
      <c r="H24" s="66">
        <f t="shared" si="0"/>
        <v>0</v>
      </c>
    </row>
    <row r="25" spans="1:8" s="149" customFormat="1" ht="19.5" customHeight="1">
      <c r="A25" s="65">
        <v>641</v>
      </c>
      <c r="B25" s="64" t="s">
        <v>1209</v>
      </c>
      <c r="C25" s="65" t="s">
        <v>416</v>
      </c>
      <c r="D25" s="156" t="s">
        <v>1211</v>
      </c>
      <c r="E25" s="66">
        <v>757</v>
      </c>
      <c r="F25" s="66">
        <v>287.46</v>
      </c>
      <c r="G25" s="66">
        <v>757</v>
      </c>
      <c r="H25" s="66">
        <f t="shared" si="0"/>
        <v>37.97357992073976</v>
      </c>
    </row>
    <row r="26" spans="1:8" s="149" customFormat="1" ht="19.5" customHeight="1">
      <c r="A26" s="65">
        <v>641</v>
      </c>
      <c r="B26" s="64" t="s">
        <v>1210</v>
      </c>
      <c r="C26" s="65" t="s">
        <v>416</v>
      </c>
      <c r="D26" s="156" t="s">
        <v>1212</v>
      </c>
      <c r="E26" s="66">
        <v>2426</v>
      </c>
      <c r="F26" s="66">
        <v>2425.81</v>
      </c>
      <c r="G26" s="66">
        <v>2426</v>
      </c>
      <c r="H26" s="66">
        <f t="shared" si="0"/>
        <v>99.9921681780709</v>
      </c>
    </row>
    <row r="27" spans="1:8" s="149" customFormat="1" ht="19.5" customHeight="1">
      <c r="A27" s="65">
        <v>642</v>
      </c>
      <c r="B27" s="73" t="s">
        <v>1434</v>
      </c>
      <c r="C27" s="32" t="s">
        <v>416</v>
      </c>
      <c r="D27" s="156" t="s">
        <v>1435</v>
      </c>
      <c r="E27" s="66">
        <v>2630</v>
      </c>
      <c r="F27" s="66">
        <v>2618</v>
      </c>
      <c r="G27" s="66">
        <v>2630</v>
      </c>
      <c r="H27" s="66">
        <f t="shared" si="0"/>
        <v>99.54372623574145</v>
      </c>
    </row>
    <row r="28" spans="1:8" s="147" customFormat="1" ht="19.5" customHeight="1">
      <c r="A28" s="24"/>
      <c r="B28" s="72"/>
      <c r="C28" s="23" t="s">
        <v>416</v>
      </c>
      <c r="D28" s="24" t="s">
        <v>1381</v>
      </c>
      <c r="E28" s="31">
        <f>SUM(E14)</f>
        <v>422184</v>
      </c>
      <c r="F28" s="31">
        <f>SUM(F14)</f>
        <v>395528.77999999997</v>
      </c>
      <c r="G28" s="31">
        <f>SUM(G14)</f>
        <v>428096</v>
      </c>
      <c r="H28" s="31">
        <f t="shared" si="0"/>
        <v>93.68635002747617</v>
      </c>
    </row>
    <row r="29" spans="1:8" s="147" customFormat="1" ht="8.25">
      <c r="A29" s="150"/>
      <c r="B29" s="151"/>
      <c r="C29" s="152"/>
      <c r="D29" s="153"/>
      <c r="E29" s="150"/>
      <c r="F29" s="150"/>
      <c r="G29" s="150"/>
      <c r="H29" s="150"/>
    </row>
    <row r="30" spans="1:8" s="147" customFormat="1" ht="8.25">
      <c r="A30" s="333" t="s">
        <v>72</v>
      </c>
      <c r="B30" s="333"/>
      <c r="C30" s="333"/>
      <c r="D30" s="333"/>
      <c r="E30" s="333"/>
      <c r="F30" s="333"/>
      <c r="G30" s="333"/>
      <c r="H30" s="334"/>
    </row>
    <row r="31" spans="1:8" s="147" customFormat="1" ht="19.5" customHeight="1">
      <c r="A31" s="335" t="s">
        <v>1224</v>
      </c>
      <c r="B31" s="336"/>
      <c r="C31" s="336"/>
      <c r="D31" s="336"/>
      <c r="E31" s="336"/>
      <c r="F31" s="336"/>
      <c r="G31" s="336"/>
      <c r="H31" s="336"/>
    </row>
    <row r="32" spans="1:8" s="147" customFormat="1" ht="19.5" customHeight="1">
      <c r="A32" s="336"/>
      <c r="B32" s="336"/>
      <c r="C32" s="336"/>
      <c r="D32" s="336"/>
      <c r="E32" s="336"/>
      <c r="F32" s="336"/>
      <c r="G32" s="336"/>
      <c r="H32" s="336"/>
    </row>
    <row r="33" spans="1:8" s="147" customFormat="1" ht="8.25">
      <c r="A33" s="150"/>
      <c r="B33" s="151"/>
      <c r="C33" s="152"/>
      <c r="D33" s="153"/>
      <c r="E33" s="150"/>
      <c r="F33" s="150"/>
      <c r="G33" s="150"/>
      <c r="H33" s="150"/>
    </row>
    <row r="34" spans="1:8" s="147" customFormat="1" ht="19.5" customHeight="1">
      <c r="A34" s="18"/>
      <c r="B34" s="62" t="s">
        <v>465</v>
      </c>
      <c r="C34" s="27" t="s">
        <v>1392</v>
      </c>
      <c r="D34" s="19" t="s">
        <v>466</v>
      </c>
      <c r="E34" s="40" t="s">
        <v>1379</v>
      </c>
      <c r="F34" s="40" t="s">
        <v>835</v>
      </c>
      <c r="G34" s="40" t="s">
        <v>836</v>
      </c>
      <c r="H34" s="18" t="s">
        <v>1380</v>
      </c>
    </row>
    <row r="35" spans="1:8" s="147" customFormat="1" ht="19.5" customHeight="1">
      <c r="A35" s="76" t="s">
        <v>1385</v>
      </c>
      <c r="B35" s="77" t="s">
        <v>1386</v>
      </c>
      <c r="C35" s="78" t="s">
        <v>1387</v>
      </c>
      <c r="D35" s="79" t="s">
        <v>1365</v>
      </c>
      <c r="E35" s="80"/>
      <c r="F35" s="80"/>
      <c r="G35" s="80"/>
      <c r="H35" s="80"/>
    </row>
    <row r="36" spans="1:8" s="147" customFormat="1" ht="19.5" customHeight="1">
      <c r="A36" s="47" t="s">
        <v>1388</v>
      </c>
      <c r="B36" s="47" t="s">
        <v>1389</v>
      </c>
      <c r="C36" s="25" t="s">
        <v>1390</v>
      </c>
      <c r="D36" s="148" t="s">
        <v>1391</v>
      </c>
      <c r="E36" s="63">
        <f>SUM(E37:E41)</f>
        <v>9269</v>
      </c>
      <c r="F36" s="63">
        <f>SUM(F37:F41)</f>
        <v>10202.720000000001</v>
      </c>
      <c r="G36" s="63">
        <f>SUM(G37:G41)</f>
        <v>9269</v>
      </c>
      <c r="H36" s="63">
        <f>SUM(H37:H41)</f>
        <v>147.53239297847583</v>
      </c>
    </row>
    <row r="37" spans="1:8" s="147" customFormat="1" ht="19.5" customHeight="1">
      <c r="A37" s="32">
        <v>637</v>
      </c>
      <c r="B37" s="73" t="s">
        <v>467</v>
      </c>
      <c r="C37" s="32" t="s">
        <v>416</v>
      </c>
      <c r="D37" s="33" t="s">
        <v>81</v>
      </c>
      <c r="E37" s="34">
        <v>8884</v>
      </c>
      <c r="F37" s="34">
        <v>5889.97</v>
      </c>
      <c r="G37" s="34">
        <v>8884</v>
      </c>
      <c r="H37" s="34">
        <f aca="true" t="shared" si="1" ref="H37:H45">IF(E37=0,,F37/E37*100)</f>
        <v>66.2986267447096</v>
      </c>
    </row>
    <row r="38" spans="1:8" s="147" customFormat="1" ht="19.5" customHeight="1">
      <c r="A38" s="60">
        <v>651</v>
      </c>
      <c r="B38" s="73" t="s">
        <v>468</v>
      </c>
      <c r="C38" s="32" t="s">
        <v>416</v>
      </c>
      <c r="D38" s="58" t="s">
        <v>689</v>
      </c>
      <c r="E38" s="34">
        <v>0</v>
      </c>
      <c r="F38" s="34">
        <v>0</v>
      </c>
      <c r="G38" s="34">
        <v>0</v>
      </c>
      <c r="H38" s="34">
        <f t="shared" si="1"/>
        <v>0</v>
      </c>
    </row>
    <row r="39" spans="1:8" s="147" customFormat="1" ht="19.5" customHeight="1">
      <c r="A39" s="32">
        <v>821</v>
      </c>
      <c r="B39" s="73" t="s">
        <v>469</v>
      </c>
      <c r="C39" s="32" t="s">
        <v>416</v>
      </c>
      <c r="D39" s="33" t="s">
        <v>690</v>
      </c>
      <c r="E39" s="34">
        <v>0</v>
      </c>
      <c r="F39" s="34">
        <v>4000</v>
      </c>
      <c r="G39" s="34">
        <v>0</v>
      </c>
      <c r="H39" s="34">
        <f t="shared" si="1"/>
        <v>0</v>
      </c>
    </row>
    <row r="40" spans="1:8" s="147" customFormat="1" ht="19.5" customHeight="1">
      <c r="A40" s="32">
        <v>367035</v>
      </c>
      <c r="B40" s="73" t="s">
        <v>470</v>
      </c>
      <c r="C40" s="32" t="s">
        <v>416</v>
      </c>
      <c r="D40" s="33" t="s">
        <v>691</v>
      </c>
      <c r="E40" s="34">
        <v>385</v>
      </c>
      <c r="F40" s="34">
        <v>312.75</v>
      </c>
      <c r="G40" s="34">
        <v>385</v>
      </c>
      <c r="H40" s="34">
        <f t="shared" si="1"/>
        <v>81.23376623376623</v>
      </c>
    </row>
    <row r="41" spans="1:8" s="147" customFormat="1" ht="19.5" customHeight="1">
      <c r="A41" s="32">
        <v>651</v>
      </c>
      <c r="B41" s="73" t="s">
        <v>471</v>
      </c>
      <c r="C41" s="32" t="s">
        <v>416</v>
      </c>
      <c r="D41" s="33" t="s">
        <v>707</v>
      </c>
      <c r="E41" s="34">
        <v>0</v>
      </c>
      <c r="F41" s="34">
        <v>0</v>
      </c>
      <c r="G41" s="34">
        <v>0</v>
      </c>
      <c r="H41" s="34">
        <f t="shared" si="1"/>
        <v>0</v>
      </c>
    </row>
    <row r="42" spans="1:8" s="147" customFormat="1" ht="19.5" customHeight="1">
      <c r="A42" s="47" t="s">
        <v>541</v>
      </c>
      <c r="B42" s="47" t="s">
        <v>132</v>
      </c>
      <c r="C42" s="25" t="s">
        <v>1390</v>
      </c>
      <c r="D42" s="17" t="s">
        <v>133</v>
      </c>
      <c r="E42" s="26">
        <f>SUM(E43:E44)</f>
        <v>0</v>
      </c>
      <c r="F42" s="26">
        <f>SUM(F43:F44)</f>
        <v>0</v>
      </c>
      <c r="G42" s="26">
        <f>SUM(G43:G44)</f>
        <v>0</v>
      </c>
      <c r="H42" s="26">
        <f t="shared" si="1"/>
        <v>0</v>
      </c>
    </row>
    <row r="43" spans="1:8" s="147" customFormat="1" ht="19.5" customHeight="1">
      <c r="A43" s="32"/>
      <c r="B43" s="73" t="s">
        <v>463</v>
      </c>
      <c r="C43" s="32" t="s">
        <v>416</v>
      </c>
      <c r="D43" s="33"/>
      <c r="E43" s="34"/>
      <c r="F43" s="34"/>
      <c r="G43" s="34"/>
      <c r="H43" s="34">
        <f t="shared" si="1"/>
        <v>0</v>
      </c>
    </row>
    <row r="44" spans="1:8" s="147" customFormat="1" ht="19.5" customHeight="1">
      <c r="A44" s="32"/>
      <c r="B44" s="73" t="s">
        <v>464</v>
      </c>
      <c r="C44" s="32" t="s">
        <v>416</v>
      </c>
      <c r="D44" s="33"/>
      <c r="E44" s="34"/>
      <c r="F44" s="34"/>
      <c r="G44" s="34"/>
      <c r="H44" s="34">
        <f t="shared" si="1"/>
        <v>0</v>
      </c>
    </row>
    <row r="45" spans="1:8" s="147" customFormat="1" ht="19.5" customHeight="1">
      <c r="A45" s="24"/>
      <c r="B45" s="72"/>
      <c r="C45" s="23" t="s">
        <v>416</v>
      </c>
      <c r="D45" s="24" t="s">
        <v>1381</v>
      </c>
      <c r="E45" s="31">
        <f>SUM(E42,E36)</f>
        <v>9269</v>
      </c>
      <c r="F45" s="31">
        <f>SUM(F42,F36)</f>
        <v>10202.720000000001</v>
      </c>
      <c r="G45" s="31">
        <f>SUM(G42,G36)</f>
        <v>9269</v>
      </c>
      <c r="H45" s="31">
        <f t="shared" si="1"/>
        <v>110.07357859531774</v>
      </c>
    </row>
    <row r="47" spans="1:8" ht="12.75">
      <c r="A47" s="333" t="s">
        <v>72</v>
      </c>
      <c r="B47" s="333"/>
      <c r="C47" s="333"/>
      <c r="D47" s="333"/>
      <c r="E47" s="333"/>
      <c r="F47" s="333"/>
      <c r="G47" s="333"/>
      <c r="H47" s="334"/>
    </row>
    <row r="48" spans="1:8" ht="17.25" customHeight="1">
      <c r="A48" s="335" t="s">
        <v>1225</v>
      </c>
      <c r="B48" s="336"/>
      <c r="C48" s="336"/>
      <c r="D48" s="336"/>
      <c r="E48" s="336"/>
      <c r="F48" s="336"/>
      <c r="G48" s="336"/>
      <c r="H48" s="336"/>
    </row>
    <row r="49" spans="1:8" ht="17.25" customHeight="1">
      <c r="A49" s="336"/>
      <c r="B49" s="336"/>
      <c r="C49" s="336"/>
      <c r="D49" s="336"/>
      <c r="E49" s="336"/>
      <c r="F49" s="336"/>
      <c r="G49" s="336"/>
      <c r="H49" s="336"/>
    </row>
    <row r="52" spans="1:8" ht="19.5" customHeight="1">
      <c r="A52" s="383" t="s">
        <v>472</v>
      </c>
      <c r="B52" s="383"/>
      <c r="C52" s="383"/>
      <c r="D52" s="383"/>
      <c r="E52" s="384">
        <v>2011</v>
      </c>
      <c r="F52" s="384"/>
      <c r="G52" s="384"/>
      <c r="H52" s="385"/>
    </row>
    <row r="53" spans="1:8" ht="19.5" customHeight="1">
      <c r="A53" s="86" t="s">
        <v>1385</v>
      </c>
      <c r="B53" s="37" t="s">
        <v>1386</v>
      </c>
      <c r="C53" s="14" t="s">
        <v>1387</v>
      </c>
      <c r="D53" s="15" t="s">
        <v>1365</v>
      </c>
      <c r="E53" s="86" t="s">
        <v>98</v>
      </c>
      <c r="F53" s="86" t="s">
        <v>99</v>
      </c>
      <c r="G53" s="86" t="s">
        <v>1384</v>
      </c>
      <c r="H53" s="86" t="s">
        <v>1381</v>
      </c>
    </row>
    <row r="54" spans="1:8" ht="19.5" customHeight="1">
      <c r="A54" s="106" t="s">
        <v>102</v>
      </c>
      <c r="B54" s="363" t="s">
        <v>451</v>
      </c>
      <c r="C54" s="366" t="s">
        <v>1392</v>
      </c>
      <c r="D54" s="369" t="s">
        <v>452</v>
      </c>
      <c r="E54" s="107">
        <f>SUM(E15:E21,E25:E27)</f>
        <v>422184</v>
      </c>
      <c r="F54" s="107">
        <f>SUM(E22:E24)</f>
        <v>0</v>
      </c>
      <c r="G54" s="107"/>
      <c r="H54" s="107">
        <f>SUM(E54:G54)</f>
        <v>422184</v>
      </c>
    </row>
    <row r="55" spans="1:8" ht="19.5" customHeight="1">
      <c r="A55" s="106" t="s">
        <v>104</v>
      </c>
      <c r="B55" s="364"/>
      <c r="C55" s="367"/>
      <c r="D55" s="370"/>
      <c r="E55" s="110">
        <f>SUM(F15:F21,F25:F27)</f>
        <v>395528.77999999997</v>
      </c>
      <c r="F55" s="110">
        <f>SUM(F22:F24)</f>
        <v>0</v>
      </c>
      <c r="G55" s="110"/>
      <c r="H55" s="107">
        <f>SUM(E55:G55)</f>
        <v>395528.77999999997</v>
      </c>
    </row>
    <row r="56" spans="1:8" ht="19.5" customHeight="1">
      <c r="A56" s="106" t="s">
        <v>105</v>
      </c>
      <c r="B56" s="365"/>
      <c r="C56" s="368"/>
      <c r="D56" s="371"/>
      <c r="E56" s="110">
        <f>IF(E55=0,,E55/E54*100)</f>
        <v>93.68635002747617</v>
      </c>
      <c r="F56" s="110">
        <f>IF(F55=0,,F55/F54*100)</f>
        <v>0</v>
      </c>
      <c r="G56" s="110">
        <f>IF(G55=0,,G55/G54*100)</f>
        <v>0</v>
      </c>
      <c r="H56" s="110">
        <f>IF(H55=0,,H55/H54*100)</f>
        <v>93.68635002747617</v>
      </c>
    </row>
    <row r="57" spans="1:8" ht="19.5" customHeight="1">
      <c r="A57" s="106" t="s">
        <v>102</v>
      </c>
      <c r="B57" s="363" t="s">
        <v>465</v>
      </c>
      <c r="C57" s="366" t="s">
        <v>1392</v>
      </c>
      <c r="D57" s="369" t="s">
        <v>466</v>
      </c>
      <c r="E57" s="110">
        <f>SUM(E37:E38,E40:E41)</f>
        <v>9269</v>
      </c>
      <c r="F57" s="110"/>
      <c r="G57" s="110">
        <f>SUM(E39)</f>
        <v>0</v>
      </c>
      <c r="H57" s="110">
        <f>SUM(E57:G57)</f>
        <v>9269</v>
      </c>
    </row>
    <row r="58" spans="1:8" ht="19.5" customHeight="1">
      <c r="A58" s="106" t="s">
        <v>104</v>
      </c>
      <c r="B58" s="364"/>
      <c r="C58" s="367"/>
      <c r="D58" s="370"/>
      <c r="E58" s="110">
        <f>SUM(F37:F38,F40:F41)</f>
        <v>6202.72</v>
      </c>
      <c r="F58" s="110"/>
      <c r="G58" s="110">
        <f>SUM(F39)</f>
        <v>4000</v>
      </c>
      <c r="H58" s="110">
        <f>SUM(E58:G58)</f>
        <v>10202.720000000001</v>
      </c>
    </row>
    <row r="59" spans="1:8" ht="19.5" customHeight="1">
      <c r="A59" s="106" t="s">
        <v>105</v>
      </c>
      <c r="B59" s="365"/>
      <c r="C59" s="368"/>
      <c r="D59" s="371"/>
      <c r="E59" s="110">
        <f>IF(E58=0,,E58/E57*100)</f>
        <v>66.91897723594778</v>
      </c>
      <c r="F59" s="110">
        <f>IF(F58=0,,F58/F57*100)</f>
        <v>0</v>
      </c>
      <c r="G59" s="110">
        <f>IF(G57=0,,G58/G57*100)</f>
        <v>0</v>
      </c>
      <c r="H59" s="110">
        <f>IF(H58=0,,H58/H57*100)</f>
        <v>110.07357859531774</v>
      </c>
    </row>
    <row r="60" spans="1:8" ht="19.5" customHeight="1">
      <c r="A60" s="111" t="s">
        <v>102</v>
      </c>
      <c r="B60" s="112"/>
      <c r="C60" s="111"/>
      <c r="D60" s="48" t="s">
        <v>837</v>
      </c>
      <c r="E60" s="113">
        <f aca="true" t="shared" si="2" ref="E60:G61">SUM(E54,E57)</f>
        <v>431453</v>
      </c>
      <c r="F60" s="113">
        <f t="shared" si="2"/>
        <v>0</v>
      </c>
      <c r="G60" s="113">
        <f t="shared" si="2"/>
        <v>0</v>
      </c>
      <c r="H60" s="113">
        <f>SUM(E60:G60)</f>
        <v>431453</v>
      </c>
    </row>
    <row r="61" spans="1:8" ht="19.5" customHeight="1">
      <c r="A61" s="111" t="s">
        <v>104</v>
      </c>
      <c r="B61" s="112"/>
      <c r="C61" s="111"/>
      <c r="D61" s="48" t="s">
        <v>838</v>
      </c>
      <c r="E61" s="113">
        <f t="shared" si="2"/>
        <v>401731.49999999994</v>
      </c>
      <c r="F61" s="113">
        <f t="shared" si="2"/>
        <v>0</v>
      </c>
      <c r="G61" s="113">
        <f t="shared" si="2"/>
        <v>4000</v>
      </c>
      <c r="H61" s="113">
        <f>SUM(E61:G61)</f>
        <v>405731.49999999994</v>
      </c>
    </row>
    <row r="62" spans="1:8" ht="19.5" customHeight="1">
      <c r="A62" s="111" t="s">
        <v>105</v>
      </c>
      <c r="B62" s="112"/>
      <c r="C62" s="111"/>
      <c r="D62" s="48" t="s">
        <v>106</v>
      </c>
      <c r="E62" s="113">
        <f>IF(E61=0,,E61/E60*100)</f>
        <v>93.11130065151939</v>
      </c>
      <c r="F62" s="113">
        <f>IF(F61=0,,F61/F60*100)</f>
        <v>0</v>
      </c>
      <c r="G62" s="113">
        <f>IF(G60=0,,G61/G60*100)</f>
        <v>0</v>
      </c>
      <c r="H62" s="113">
        <f>IF(H61=0,,H61/H60*100)</f>
        <v>94.0384004746751</v>
      </c>
    </row>
    <row r="63" spans="1:8" ht="12.75">
      <c r="A63" s="115"/>
      <c r="B63" s="52"/>
      <c r="C63" s="51"/>
      <c r="D63" s="115"/>
      <c r="E63" s="115"/>
      <c r="F63" s="115"/>
      <c r="G63" s="116"/>
      <c r="H63" s="81"/>
    </row>
    <row r="64" spans="1:8" ht="12.75">
      <c r="A64" s="115" t="s">
        <v>102</v>
      </c>
      <c r="B64" s="52" t="s">
        <v>837</v>
      </c>
      <c r="C64" s="51"/>
      <c r="D64" s="115"/>
      <c r="E64" s="115"/>
      <c r="F64" s="115"/>
      <c r="G64" s="116"/>
      <c r="H64" s="81"/>
    </row>
    <row r="65" spans="1:8" ht="12.75">
      <c r="A65" s="115" t="s">
        <v>104</v>
      </c>
      <c r="B65" s="52" t="s">
        <v>838</v>
      </c>
      <c r="C65" s="51"/>
      <c r="D65" s="115"/>
      <c r="E65" s="115"/>
      <c r="F65" s="115"/>
      <c r="G65" s="116"/>
      <c r="H65" s="81"/>
    </row>
    <row r="66" spans="1:8" ht="12.75">
      <c r="A66" s="115" t="s">
        <v>105</v>
      </c>
      <c r="B66" s="52" t="s">
        <v>106</v>
      </c>
      <c r="C66" s="51"/>
      <c r="D66" s="115"/>
      <c r="E66" s="115"/>
      <c r="F66" s="115"/>
      <c r="G66" s="116"/>
      <c r="H66" s="81"/>
    </row>
    <row r="67" spans="1:8" ht="12.75">
      <c r="A67" s="115"/>
      <c r="B67" s="52"/>
      <c r="C67" s="51"/>
      <c r="D67" s="115"/>
      <c r="E67" s="115"/>
      <c r="F67" s="115"/>
      <c r="G67" s="116"/>
      <c r="H67" s="81"/>
    </row>
    <row r="68" spans="1:8" ht="12.75">
      <c r="A68" s="333" t="s">
        <v>1376</v>
      </c>
      <c r="B68" s="333"/>
      <c r="C68" s="333"/>
      <c r="D68" s="333"/>
      <c r="E68" s="333"/>
      <c r="F68" s="333"/>
      <c r="G68" s="333"/>
      <c r="H68" s="81"/>
    </row>
    <row r="69" spans="1:8" ht="12.75">
      <c r="A69" s="335" t="s">
        <v>1226</v>
      </c>
      <c r="B69" s="336"/>
      <c r="C69" s="336"/>
      <c r="D69" s="336"/>
      <c r="E69" s="336"/>
      <c r="F69" s="336"/>
      <c r="G69" s="336"/>
      <c r="H69" s="382"/>
    </row>
    <row r="70" spans="1:8" ht="12.75">
      <c r="A70" s="336"/>
      <c r="B70" s="336"/>
      <c r="C70" s="336"/>
      <c r="D70" s="336"/>
      <c r="E70" s="336"/>
      <c r="F70" s="336"/>
      <c r="G70" s="336"/>
      <c r="H70" s="382"/>
    </row>
    <row r="71" spans="1:8" ht="12.75">
      <c r="A71" s="336"/>
      <c r="B71" s="336"/>
      <c r="C71" s="336"/>
      <c r="D71" s="336"/>
      <c r="E71" s="336"/>
      <c r="F71" s="336"/>
      <c r="G71" s="336"/>
      <c r="H71" s="382"/>
    </row>
    <row r="74" spans="1:5" ht="12.75">
      <c r="A74" s="392" t="s">
        <v>1392</v>
      </c>
      <c r="B74" s="392"/>
      <c r="C74" s="392" t="s">
        <v>452</v>
      </c>
      <c r="D74" s="392"/>
      <c r="E74" s="392"/>
    </row>
    <row r="75" spans="1:5" ht="12.75">
      <c r="A75" s="55" t="s">
        <v>107</v>
      </c>
      <c r="B75" s="55"/>
      <c r="C75" s="392" t="s">
        <v>490</v>
      </c>
      <c r="D75" s="392"/>
      <c r="E75" s="392"/>
    </row>
    <row r="76" spans="1:5" ht="12.75">
      <c r="A76" s="392" t="s">
        <v>108</v>
      </c>
      <c r="B76" s="392"/>
      <c r="C76" s="392" t="s">
        <v>965</v>
      </c>
      <c r="D76" s="392"/>
      <c r="E76" s="392"/>
    </row>
    <row r="77" spans="1:5" ht="12.75">
      <c r="A77" s="55" t="s">
        <v>109</v>
      </c>
      <c r="B77" s="55" t="s">
        <v>110</v>
      </c>
      <c r="C77" s="392" t="s">
        <v>654</v>
      </c>
      <c r="D77" s="392"/>
      <c r="E77" s="392"/>
    </row>
    <row r="78" spans="1:8" ht="12.75">
      <c r="A78" s="393" t="s">
        <v>111</v>
      </c>
      <c r="B78" s="393"/>
      <c r="C78" s="393"/>
      <c r="D78" s="378" t="s">
        <v>839</v>
      </c>
      <c r="E78" s="378"/>
      <c r="F78" s="378"/>
      <c r="G78" s="378"/>
      <c r="H78" s="378"/>
    </row>
    <row r="79" spans="1:8" ht="12.75">
      <c r="A79" s="392" t="s">
        <v>112</v>
      </c>
      <c r="B79" s="392"/>
      <c r="C79" s="392"/>
      <c r="D79" s="376">
        <v>930</v>
      </c>
      <c r="E79" s="379"/>
      <c r="F79" s="379"/>
      <c r="G79" s="379"/>
      <c r="H79" s="379"/>
    </row>
    <row r="80" spans="1:8" ht="12.75">
      <c r="A80" s="392" t="s">
        <v>113</v>
      </c>
      <c r="B80" s="392"/>
      <c r="C80" s="392"/>
      <c r="D80" s="376">
        <v>1258</v>
      </c>
      <c r="E80" s="379"/>
      <c r="F80" s="379"/>
      <c r="G80" s="379"/>
      <c r="H80" s="379"/>
    </row>
    <row r="81" spans="1:8" ht="12.75">
      <c r="A81" s="392" t="s">
        <v>1380</v>
      </c>
      <c r="B81" s="392"/>
      <c r="C81" s="392"/>
      <c r="D81" s="377">
        <f>IF(D79=0,,D80/D79*100)</f>
        <v>135.2688172043011</v>
      </c>
      <c r="E81" s="381"/>
      <c r="F81" s="381"/>
      <c r="G81" s="381"/>
      <c r="H81" s="381"/>
    </row>
    <row r="82" spans="1:5" ht="12.75">
      <c r="A82" s="56"/>
      <c r="B82" s="56"/>
      <c r="C82" s="56"/>
      <c r="D82" s="56"/>
      <c r="E82" s="56"/>
    </row>
    <row r="83" spans="1:5" ht="12.75">
      <c r="A83" s="55" t="s">
        <v>109</v>
      </c>
      <c r="B83" s="55" t="s">
        <v>110</v>
      </c>
      <c r="C83" s="392" t="s">
        <v>491</v>
      </c>
      <c r="D83" s="392"/>
      <c r="E83" s="392"/>
    </row>
    <row r="84" spans="1:8" ht="12.75">
      <c r="A84" s="392" t="s">
        <v>117</v>
      </c>
      <c r="B84" s="392"/>
      <c r="C84" s="392"/>
      <c r="D84" s="376">
        <v>6</v>
      </c>
      <c r="E84" s="379"/>
      <c r="F84" s="379"/>
      <c r="G84" s="379"/>
      <c r="H84" s="379"/>
    </row>
    <row r="85" spans="1:8" ht="12.75">
      <c r="A85" s="392" t="s">
        <v>113</v>
      </c>
      <c r="B85" s="392"/>
      <c r="C85" s="392"/>
      <c r="D85" s="376">
        <v>7</v>
      </c>
      <c r="E85" s="379"/>
      <c r="F85" s="379"/>
      <c r="G85" s="379"/>
      <c r="H85" s="379"/>
    </row>
    <row r="86" spans="1:8" ht="12.75">
      <c r="A86" s="392" t="s">
        <v>1380</v>
      </c>
      <c r="B86" s="392"/>
      <c r="C86" s="392"/>
      <c r="D86" s="377">
        <f>IF(D84=0,,D85/D84*100)</f>
        <v>116.66666666666667</v>
      </c>
      <c r="E86" s="381"/>
      <c r="F86" s="381"/>
      <c r="G86" s="381"/>
      <c r="H86" s="381"/>
    </row>
    <row r="87" spans="1:8" ht="12.75">
      <c r="A87" s="392"/>
      <c r="B87" s="392"/>
      <c r="C87" s="392"/>
      <c r="D87" s="376"/>
      <c r="E87" s="379"/>
      <c r="F87" s="379"/>
      <c r="G87" s="379"/>
      <c r="H87" s="379"/>
    </row>
    <row r="88" spans="1:5" ht="12.75">
      <c r="A88" s="55" t="s">
        <v>109</v>
      </c>
      <c r="B88" s="55" t="s">
        <v>110</v>
      </c>
      <c r="C88" s="392" t="s">
        <v>492</v>
      </c>
      <c r="D88" s="392"/>
      <c r="E88" s="392"/>
    </row>
    <row r="89" spans="1:8" ht="12.75">
      <c r="A89" s="392" t="s">
        <v>117</v>
      </c>
      <c r="B89" s="392"/>
      <c r="C89" s="392"/>
      <c r="D89" s="376">
        <v>100</v>
      </c>
      <c r="E89" s="379"/>
      <c r="F89" s="379"/>
      <c r="G89" s="379"/>
      <c r="H89" s="379"/>
    </row>
    <row r="90" spans="1:8" ht="12.75">
      <c r="A90" s="392" t="s">
        <v>113</v>
      </c>
      <c r="B90" s="392"/>
      <c r="C90" s="392"/>
      <c r="D90" s="376">
        <v>97</v>
      </c>
      <c r="E90" s="379"/>
      <c r="F90" s="379"/>
      <c r="G90" s="379"/>
      <c r="H90" s="379"/>
    </row>
    <row r="91" spans="1:8" ht="12.75">
      <c r="A91" s="392" t="s">
        <v>1380</v>
      </c>
      <c r="B91" s="392"/>
      <c r="C91" s="392"/>
      <c r="D91" s="377">
        <f>IF(D89=0,,D90/D89*100)</f>
        <v>97</v>
      </c>
      <c r="E91" s="381"/>
      <c r="F91" s="381"/>
      <c r="G91" s="381"/>
      <c r="H91" s="381"/>
    </row>
    <row r="92" spans="1:8" ht="12.75">
      <c r="A92" s="392"/>
      <c r="B92" s="392"/>
      <c r="C92" s="392"/>
      <c r="D92" s="376"/>
      <c r="E92" s="379"/>
      <c r="F92" s="379"/>
      <c r="G92" s="379"/>
      <c r="H92" s="379"/>
    </row>
    <row r="94" spans="1:8" ht="12.75">
      <c r="A94" s="333" t="s">
        <v>1376</v>
      </c>
      <c r="B94" s="333"/>
      <c r="C94" s="333"/>
      <c r="D94" s="333"/>
      <c r="E94" s="333"/>
      <c r="F94" s="333"/>
      <c r="G94" s="333"/>
      <c r="H94" s="81"/>
    </row>
    <row r="95" spans="1:8" ht="12.75">
      <c r="A95" s="335" t="s">
        <v>1227</v>
      </c>
      <c r="B95" s="336"/>
      <c r="C95" s="336"/>
      <c r="D95" s="336"/>
      <c r="E95" s="336"/>
      <c r="F95" s="336"/>
      <c r="G95" s="336"/>
      <c r="H95" s="382"/>
    </row>
    <row r="96" spans="1:8" ht="12.75">
      <c r="A96" s="336"/>
      <c r="B96" s="336"/>
      <c r="C96" s="336"/>
      <c r="D96" s="336"/>
      <c r="E96" s="336"/>
      <c r="F96" s="336"/>
      <c r="G96" s="336"/>
      <c r="H96" s="382"/>
    </row>
    <row r="97" spans="1:8" ht="12.75">
      <c r="A97" s="336"/>
      <c r="B97" s="336"/>
      <c r="C97" s="336"/>
      <c r="D97" s="336"/>
      <c r="E97" s="336"/>
      <c r="F97" s="336"/>
      <c r="G97" s="336"/>
      <c r="H97" s="382"/>
    </row>
    <row r="99" spans="1:5" ht="12.75">
      <c r="A99" s="392" t="s">
        <v>1392</v>
      </c>
      <c r="B99" s="392"/>
      <c r="C99" s="392" t="s">
        <v>493</v>
      </c>
      <c r="D99" s="392"/>
      <c r="E99" s="392"/>
    </row>
    <row r="100" spans="1:5" ht="12.75">
      <c r="A100" s="55" t="s">
        <v>107</v>
      </c>
      <c r="B100" s="55"/>
      <c r="C100" s="392" t="s">
        <v>494</v>
      </c>
      <c r="D100" s="392"/>
      <c r="E100" s="392"/>
    </row>
    <row r="101" spans="1:5" ht="12.75">
      <c r="A101" s="392" t="s">
        <v>108</v>
      </c>
      <c r="B101" s="392"/>
      <c r="C101" s="392" t="s">
        <v>965</v>
      </c>
      <c r="D101" s="392"/>
      <c r="E101" s="392"/>
    </row>
    <row r="102" spans="1:5" ht="12.75">
      <c r="A102" s="55" t="s">
        <v>109</v>
      </c>
      <c r="B102" s="57" t="s">
        <v>110</v>
      </c>
      <c r="C102" s="392" t="s">
        <v>495</v>
      </c>
      <c r="D102" s="392"/>
      <c r="E102" s="392"/>
    </row>
    <row r="103" spans="1:8" ht="12.75">
      <c r="A103" s="393" t="s">
        <v>111</v>
      </c>
      <c r="B103" s="393"/>
      <c r="C103" s="393"/>
      <c r="D103" s="378" t="s">
        <v>839</v>
      </c>
      <c r="E103" s="378"/>
      <c r="F103" s="378"/>
      <c r="G103" s="378"/>
      <c r="H103" s="378"/>
    </row>
    <row r="104" spans="1:8" ht="12.75">
      <c r="A104" s="392" t="s">
        <v>112</v>
      </c>
      <c r="B104" s="392"/>
      <c r="C104" s="392"/>
      <c r="D104" s="376">
        <v>10</v>
      </c>
      <c r="E104" s="379"/>
      <c r="F104" s="379"/>
      <c r="G104" s="379"/>
      <c r="H104" s="379"/>
    </row>
    <row r="105" spans="1:8" ht="12.75">
      <c r="A105" s="392" t="s">
        <v>113</v>
      </c>
      <c r="B105" s="392"/>
      <c r="C105" s="392"/>
      <c r="D105" s="376">
        <v>0</v>
      </c>
      <c r="E105" s="379"/>
      <c r="F105" s="379"/>
      <c r="G105" s="379"/>
      <c r="H105" s="379"/>
    </row>
    <row r="106" spans="1:8" ht="12.75">
      <c r="A106" s="392" t="s">
        <v>1380</v>
      </c>
      <c r="B106" s="392"/>
      <c r="C106" s="392"/>
      <c r="D106" s="377">
        <f>IF(D104=0,,D105/D104*100)</f>
        <v>0</v>
      </c>
      <c r="E106" s="381"/>
      <c r="F106" s="381"/>
      <c r="G106" s="381"/>
      <c r="H106" s="381"/>
    </row>
    <row r="107" spans="1:5" ht="12.75">
      <c r="A107" s="56"/>
      <c r="B107" s="56"/>
      <c r="C107" s="56"/>
      <c r="D107" s="56"/>
      <c r="E107" s="56"/>
    </row>
    <row r="108" spans="1:5" ht="12.75">
      <c r="A108" s="55" t="s">
        <v>109</v>
      </c>
      <c r="B108" s="57" t="s">
        <v>110</v>
      </c>
      <c r="C108" s="392" t="s">
        <v>496</v>
      </c>
      <c r="D108" s="392"/>
      <c r="E108" s="392"/>
    </row>
    <row r="109" spans="1:8" ht="12.75">
      <c r="A109" s="392" t="s">
        <v>117</v>
      </c>
      <c r="B109" s="392"/>
      <c r="C109" s="392"/>
      <c r="D109" s="376">
        <v>6</v>
      </c>
      <c r="E109" s="379"/>
      <c r="F109" s="379"/>
      <c r="G109" s="379"/>
      <c r="H109" s="379"/>
    </row>
    <row r="110" spans="1:8" ht="12.75">
      <c r="A110" s="392" t="s">
        <v>113</v>
      </c>
      <c r="B110" s="392"/>
      <c r="C110" s="392"/>
      <c r="D110" s="376">
        <v>3</v>
      </c>
      <c r="E110" s="379"/>
      <c r="F110" s="379"/>
      <c r="G110" s="379"/>
      <c r="H110" s="379"/>
    </row>
    <row r="111" spans="1:8" ht="12.75">
      <c r="A111" s="392" t="s">
        <v>1380</v>
      </c>
      <c r="B111" s="392"/>
      <c r="C111" s="392"/>
      <c r="D111" s="377">
        <f>IF(D109=0,,D110/D109*100)</f>
        <v>50</v>
      </c>
      <c r="E111" s="381"/>
      <c r="F111" s="381"/>
      <c r="G111" s="381"/>
      <c r="H111" s="381"/>
    </row>
    <row r="112" spans="1:8" ht="12.75">
      <c r="A112" s="392"/>
      <c r="B112" s="392"/>
      <c r="C112" s="392"/>
      <c r="D112" s="376"/>
      <c r="E112" s="379"/>
      <c r="F112" s="379"/>
      <c r="G112" s="379"/>
      <c r="H112" s="379"/>
    </row>
    <row r="113" spans="1:5" ht="12.75">
      <c r="A113" s="55" t="s">
        <v>109</v>
      </c>
      <c r="B113" s="57" t="s">
        <v>110</v>
      </c>
      <c r="C113" s="392" t="s">
        <v>708</v>
      </c>
      <c r="D113" s="392"/>
      <c r="E113" s="392"/>
    </row>
    <row r="114" spans="1:8" ht="12.75">
      <c r="A114" s="392" t="s">
        <v>117</v>
      </c>
      <c r="B114" s="392"/>
      <c r="C114" s="392"/>
      <c r="D114" s="376">
        <v>410</v>
      </c>
      <c r="E114" s="379"/>
      <c r="F114" s="379"/>
      <c r="G114" s="379"/>
      <c r="H114" s="379"/>
    </row>
    <row r="115" spans="1:8" ht="12.75">
      <c r="A115" s="392" t="s">
        <v>113</v>
      </c>
      <c r="B115" s="392"/>
      <c r="C115" s="392"/>
      <c r="D115" s="376">
        <v>375</v>
      </c>
      <c r="E115" s="379"/>
      <c r="F115" s="379"/>
      <c r="G115" s="379"/>
      <c r="H115" s="379"/>
    </row>
    <row r="116" spans="1:8" ht="12.75">
      <c r="A116" s="392" t="s">
        <v>1380</v>
      </c>
      <c r="B116" s="392"/>
      <c r="C116" s="392"/>
      <c r="D116" s="377">
        <f>IF(D114=0,,D115/D114*100)</f>
        <v>91.46341463414635</v>
      </c>
      <c r="E116" s="381"/>
      <c r="F116" s="381"/>
      <c r="G116" s="381"/>
      <c r="H116" s="381"/>
    </row>
    <row r="118" spans="1:8" ht="12.75">
      <c r="A118" s="333" t="s">
        <v>1376</v>
      </c>
      <c r="B118" s="333"/>
      <c r="C118" s="333"/>
      <c r="D118" s="333"/>
      <c r="E118" s="333"/>
      <c r="F118" s="333"/>
      <c r="G118" s="333"/>
      <c r="H118" s="81"/>
    </row>
    <row r="119" spans="1:8" ht="12.75">
      <c r="A119" s="335" t="s">
        <v>1228</v>
      </c>
      <c r="B119" s="335"/>
      <c r="C119" s="335"/>
      <c r="D119" s="335"/>
      <c r="E119" s="335"/>
      <c r="F119" s="335"/>
      <c r="G119" s="335"/>
      <c r="H119" s="335"/>
    </row>
    <row r="120" spans="1:8" ht="12.75">
      <c r="A120" s="335"/>
      <c r="B120" s="335"/>
      <c r="C120" s="335"/>
      <c r="D120" s="335"/>
      <c r="E120" s="335"/>
      <c r="F120" s="335"/>
      <c r="G120" s="335"/>
      <c r="H120" s="335"/>
    </row>
    <row r="121" spans="1:8" ht="12.75">
      <c r="A121" s="335"/>
      <c r="B121" s="335"/>
      <c r="C121" s="335"/>
      <c r="D121" s="335"/>
      <c r="E121" s="335"/>
      <c r="F121" s="335"/>
      <c r="G121" s="335"/>
      <c r="H121" s="335"/>
    </row>
  </sheetData>
  <mergeCells count="81">
    <mergeCell ref="A5:C8"/>
    <mergeCell ref="A30:H30"/>
    <mergeCell ref="A31:H32"/>
    <mergeCell ref="A47:H47"/>
    <mergeCell ref="A48:H49"/>
    <mergeCell ref="A52:D52"/>
    <mergeCell ref="E52:H52"/>
    <mergeCell ref="B54:B56"/>
    <mergeCell ref="C54:C56"/>
    <mergeCell ref="D54:D56"/>
    <mergeCell ref="B57:B59"/>
    <mergeCell ref="C57:C59"/>
    <mergeCell ref="D57:D59"/>
    <mergeCell ref="A68:G68"/>
    <mergeCell ref="A69:H71"/>
    <mergeCell ref="A74:B74"/>
    <mergeCell ref="C74:E74"/>
    <mergeCell ref="C75:E75"/>
    <mergeCell ref="A76:B76"/>
    <mergeCell ref="C76:E76"/>
    <mergeCell ref="C77:E77"/>
    <mergeCell ref="A78:C78"/>
    <mergeCell ref="D78:H78"/>
    <mergeCell ref="A79:C79"/>
    <mergeCell ref="A80:C80"/>
    <mergeCell ref="A81:C81"/>
    <mergeCell ref="C83:E83"/>
    <mergeCell ref="D79:H79"/>
    <mergeCell ref="D80:H80"/>
    <mergeCell ref="D81:H81"/>
    <mergeCell ref="A84:C84"/>
    <mergeCell ref="A85:C85"/>
    <mergeCell ref="D84:H84"/>
    <mergeCell ref="D85:H85"/>
    <mergeCell ref="A86:C86"/>
    <mergeCell ref="A87:C87"/>
    <mergeCell ref="C88:E88"/>
    <mergeCell ref="D86:H86"/>
    <mergeCell ref="D87:H87"/>
    <mergeCell ref="A89:C89"/>
    <mergeCell ref="A90:C90"/>
    <mergeCell ref="A91:C91"/>
    <mergeCell ref="A92:C92"/>
    <mergeCell ref="D89:H89"/>
    <mergeCell ref="D90:H90"/>
    <mergeCell ref="D91:H91"/>
    <mergeCell ref="D92:H92"/>
    <mergeCell ref="A94:G94"/>
    <mergeCell ref="A95:H97"/>
    <mergeCell ref="A99:B99"/>
    <mergeCell ref="C99:E99"/>
    <mergeCell ref="C100:E100"/>
    <mergeCell ref="A101:B101"/>
    <mergeCell ref="C101:E101"/>
    <mergeCell ref="C102:E102"/>
    <mergeCell ref="A109:C109"/>
    <mergeCell ref="C113:E113"/>
    <mergeCell ref="A103:C103"/>
    <mergeCell ref="A104:C104"/>
    <mergeCell ref="A105:C105"/>
    <mergeCell ref="A106:C106"/>
    <mergeCell ref="A115:C115"/>
    <mergeCell ref="D115:H115"/>
    <mergeCell ref="D103:H103"/>
    <mergeCell ref="D104:H104"/>
    <mergeCell ref="D105:H105"/>
    <mergeCell ref="D106:H106"/>
    <mergeCell ref="D114:H114"/>
    <mergeCell ref="D109:H109"/>
    <mergeCell ref="A114:C114"/>
    <mergeCell ref="C108:E108"/>
    <mergeCell ref="A119:H121"/>
    <mergeCell ref="D110:H110"/>
    <mergeCell ref="D111:H111"/>
    <mergeCell ref="D112:H112"/>
    <mergeCell ref="A118:G118"/>
    <mergeCell ref="A110:C110"/>
    <mergeCell ref="A111:C111"/>
    <mergeCell ref="A112:C112"/>
    <mergeCell ref="A116:C116"/>
    <mergeCell ref="D116:H11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8"/>
  <sheetViews>
    <sheetView workbookViewId="0" topLeftCell="A1">
      <selection activeCell="L12" sqref="L12"/>
    </sheetView>
  </sheetViews>
  <sheetFormatPr defaultColWidth="9.140625" defaultRowHeight="12.75"/>
  <cols>
    <col min="1" max="2" width="8.00390625" style="0" customWidth="1"/>
    <col min="3" max="3" width="8.00390625" style="247" customWidth="1"/>
    <col min="4" max="4" width="21.421875" style="0" customWidth="1"/>
    <col min="5" max="7" width="9.8515625" style="0" customWidth="1"/>
    <col min="8" max="8" width="9.140625" style="251" customWidth="1"/>
  </cols>
  <sheetData>
    <row r="2" ht="12.75">
      <c r="A2" s="133" t="s">
        <v>498</v>
      </c>
    </row>
    <row r="4" spans="1:7" ht="21.7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1.75" customHeight="1">
      <c r="A5" s="351" t="s">
        <v>497</v>
      </c>
      <c r="B5" s="352"/>
      <c r="C5" s="353"/>
      <c r="D5" s="48" t="s">
        <v>1381</v>
      </c>
      <c r="E5" s="222">
        <f>SUM(E6:E8)</f>
        <v>75702</v>
      </c>
      <c r="F5" s="222">
        <f>SUM(F6:F8)</f>
        <v>68672.38</v>
      </c>
      <c r="G5" s="162">
        <f>SUM(H72)</f>
        <v>90.71408945602495</v>
      </c>
    </row>
    <row r="6" spans="1:7" ht="21.75" customHeight="1">
      <c r="A6" s="354"/>
      <c r="B6" s="355"/>
      <c r="C6" s="356"/>
      <c r="D6" s="69" t="s">
        <v>98</v>
      </c>
      <c r="E6" s="87">
        <f>SUM(E70)</f>
        <v>67121</v>
      </c>
      <c r="F6" s="87">
        <f>SUM(E71)</f>
        <v>60321.97</v>
      </c>
      <c r="G6" s="88">
        <f>SUM(E72)</f>
        <v>84.94231707317074</v>
      </c>
    </row>
    <row r="7" spans="1:7" ht="21.75" customHeight="1">
      <c r="A7" s="354"/>
      <c r="B7" s="355"/>
      <c r="C7" s="356"/>
      <c r="D7" s="69" t="s">
        <v>99</v>
      </c>
      <c r="E7" s="87">
        <f>SUM(F70)</f>
        <v>0</v>
      </c>
      <c r="F7" s="87">
        <f>SUM(F71)</f>
        <v>0</v>
      </c>
      <c r="G7" s="88">
        <f>SUM(F72)</f>
        <v>0</v>
      </c>
    </row>
    <row r="8" spans="1:7" ht="21.75" customHeight="1">
      <c r="A8" s="357"/>
      <c r="B8" s="358"/>
      <c r="C8" s="359"/>
      <c r="D8" s="69" t="s">
        <v>1384</v>
      </c>
      <c r="E8" s="87">
        <f>SUM(G70)</f>
        <v>8581</v>
      </c>
      <c r="F8" s="87">
        <f>SUM(G71)</f>
        <v>8350.41</v>
      </c>
      <c r="G8" s="88">
        <f>SUM(G72)</f>
        <v>97.31278405780212</v>
      </c>
    </row>
    <row r="11" spans="1:8" s="147" customFormat="1" ht="21" customHeight="1">
      <c r="A11" s="138" t="s">
        <v>498</v>
      </c>
      <c r="B11" s="139"/>
      <c r="C11" s="140"/>
      <c r="D11" s="141"/>
      <c r="E11" s="142">
        <f>SUM(E20,E39,E52)</f>
        <v>75702</v>
      </c>
      <c r="F11" s="142">
        <f>SUM(F20,F39,F52)</f>
        <v>68672.37999999999</v>
      </c>
      <c r="G11" s="142">
        <f>SUM(G20,G39,G52)</f>
        <v>71126</v>
      </c>
      <c r="H11" s="142">
        <f>IF(E11=0,,F11/E11*100)</f>
        <v>90.71408945602492</v>
      </c>
    </row>
    <row r="12" spans="1:8" s="147" customFormat="1" ht="21" customHeight="1">
      <c r="A12" s="18"/>
      <c r="B12" s="62" t="s">
        <v>499</v>
      </c>
      <c r="C12" s="27" t="s">
        <v>1392</v>
      </c>
      <c r="D12" s="19" t="s">
        <v>500</v>
      </c>
      <c r="E12" s="40" t="s">
        <v>1379</v>
      </c>
      <c r="F12" s="40" t="s">
        <v>835</v>
      </c>
      <c r="G12" s="40" t="s">
        <v>836</v>
      </c>
      <c r="H12" s="252" t="s">
        <v>1380</v>
      </c>
    </row>
    <row r="13" spans="1:8" s="147" customFormat="1" ht="21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253"/>
    </row>
    <row r="14" spans="1:8" s="147" customFormat="1" ht="21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SUM(E15:E19)</f>
        <v>57781</v>
      </c>
      <c r="F14" s="63">
        <f>SUM(F15:F19)</f>
        <v>50142.03</v>
      </c>
      <c r="G14" s="63">
        <f>SUM(G15:G19)</f>
        <v>57781</v>
      </c>
      <c r="H14" s="63">
        <f aca="true" t="shared" si="0" ref="H14:H20">IF(E14=0,,F14/E14*100)</f>
        <v>86.77944306952112</v>
      </c>
    </row>
    <row r="15" spans="1:8" s="147" customFormat="1" ht="21" customHeight="1">
      <c r="A15" s="64" t="s">
        <v>580</v>
      </c>
      <c r="B15" s="64" t="s">
        <v>715</v>
      </c>
      <c r="C15" s="65" t="s">
        <v>416</v>
      </c>
      <c r="D15" s="75" t="s">
        <v>712</v>
      </c>
      <c r="E15" s="34">
        <v>49200</v>
      </c>
      <c r="F15" s="34">
        <v>41791.62</v>
      </c>
      <c r="G15" s="34">
        <v>49200</v>
      </c>
      <c r="H15" s="34">
        <f t="shared" si="0"/>
        <v>84.94231707317074</v>
      </c>
    </row>
    <row r="16" spans="1:8" s="147" customFormat="1" ht="21" customHeight="1">
      <c r="A16" s="64" t="s">
        <v>728</v>
      </c>
      <c r="B16" s="64" t="s">
        <v>716</v>
      </c>
      <c r="C16" s="65" t="s">
        <v>416</v>
      </c>
      <c r="D16" s="30" t="s">
        <v>729</v>
      </c>
      <c r="E16" s="34">
        <v>0</v>
      </c>
      <c r="F16" s="34">
        <v>0</v>
      </c>
      <c r="G16" s="34">
        <v>0</v>
      </c>
      <c r="H16" s="34">
        <f t="shared" si="0"/>
        <v>0</v>
      </c>
    </row>
    <row r="17" spans="1:8" s="147" customFormat="1" ht="21" customHeight="1">
      <c r="A17" s="64" t="s">
        <v>714</v>
      </c>
      <c r="B17" s="64" t="s">
        <v>718</v>
      </c>
      <c r="C17" s="65" t="s">
        <v>416</v>
      </c>
      <c r="D17" s="30" t="s">
        <v>719</v>
      </c>
      <c r="E17" s="34">
        <v>0</v>
      </c>
      <c r="F17" s="34">
        <v>0</v>
      </c>
      <c r="G17" s="34">
        <v>0</v>
      </c>
      <c r="H17" s="34">
        <f t="shared" si="0"/>
        <v>0</v>
      </c>
    </row>
    <row r="18" spans="1:8" s="147" customFormat="1" ht="21" customHeight="1">
      <c r="A18" s="64" t="s">
        <v>1123</v>
      </c>
      <c r="B18" s="64" t="s">
        <v>721</v>
      </c>
      <c r="C18" s="65" t="s">
        <v>416</v>
      </c>
      <c r="D18" s="30" t="s">
        <v>717</v>
      </c>
      <c r="E18" s="34">
        <v>0</v>
      </c>
      <c r="F18" s="34">
        <v>0</v>
      </c>
      <c r="G18" s="34">
        <v>0</v>
      </c>
      <c r="H18" s="34">
        <f t="shared" si="0"/>
        <v>0</v>
      </c>
    </row>
    <row r="19" spans="1:8" s="147" customFormat="1" ht="21" customHeight="1">
      <c r="A19" s="64" t="s">
        <v>720</v>
      </c>
      <c r="B19" s="64" t="s">
        <v>1436</v>
      </c>
      <c r="C19" s="65" t="s">
        <v>416</v>
      </c>
      <c r="D19" s="30" t="s">
        <v>690</v>
      </c>
      <c r="E19" s="34">
        <v>8581</v>
      </c>
      <c r="F19" s="34">
        <v>8350.41</v>
      </c>
      <c r="G19" s="34">
        <v>8581</v>
      </c>
      <c r="H19" s="34">
        <f t="shared" si="0"/>
        <v>97.31278405780212</v>
      </c>
    </row>
    <row r="20" spans="1:8" s="147" customFormat="1" ht="21" customHeight="1">
      <c r="A20" s="24"/>
      <c r="B20" s="72"/>
      <c r="C20" s="23" t="s">
        <v>416</v>
      </c>
      <c r="D20" s="24" t="s">
        <v>1381</v>
      </c>
      <c r="E20" s="31">
        <f>SUM(E14)</f>
        <v>57781</v>
      </c>
      <c r="F20" s="31">
        <f>SUM(F14)</f>
        <v>50142.03</v>
      </c>
      <c r="G20" s="31">
        <f>SUM(G14)</f>
        <v>57781</v>
      </c>
      <c r="H20" s="31">
        <f t="shared" si="0"/>
        <v>86.77944306952112</v>
      </c>
    </row>
    <row r="22" spans="1:8" ht="12.75">
      <c r="A22" s="333" t="s">
        <v>72</v>
      </c>
      <c r="B22" s="333"/>
      <c r="C22" s="333"/>
      <c r="D22" s="333"/>
      <c r="E22" s="333"/>
      <c r="F22" s="333"/>
      <c r="G22" s="333"/>
      <c r="H22" s="334"/>
    </row>
    <row r="23" spans="1:8" ht="16.5" customHeight="1">
      <c r="A23" s="335" t="s">
        <v>1229</v>
      </c>
      <c r="B23" s="336"/>
      <c r="C23" s="336"/>
      <c r="D23" s="336"/>
      <c r="E23" s="336"/>
      <c r="F23" s="336"/>
      <c r="G23" s="336"/>
      <c r="H23" s="336"/>
    </row>
    <row r="24" spans="1:8" ht="16.5" customHeight="1">
      <c r="A24" s="336"/>
      <c r="B24" s="336"/>
      <c r="C24" s="336"/>
      <c r="D24" s="336"/>
      <c r="E24" s="336"/>
      <c r="F24" s="336"/>
      <c r="G24" s="336"/>
      <c r="H24" s="336"/>
    </row>
    <row r="26" spans="1:8" ht="21" customHeight="1">
      <c r="A26" s="18"/>
      <c r="B26" s="62" t="s">
        <v>709</v>
      </c>
      <c r="C26" s="27" t="s">
        <v>1392</v>
      </c>
      <c r="D26" s="19" t="s">
        <v>711</v>
      </c>
      <c r="E26" s="40" t="s">
        <v>1379</v>
      </c>
      <c r="F26" s="40" t="s">
        <v>835</v>
      </c>
      <c r="G26" s="40" t="s">
        <v>836</v>
      </c>
      <c r="H26" s="252" t="s">
        <v>1380</v>
      </c>
    </row>
    <row r="27" spans="1:8" ht="21" customHeight="1">
      <c r="A27" s="76" t="s">
        <v>1385</v>
      </c>
      <c r="B27" s="77" t="s">
        <v>1386</v>
      </c>
      <c r="C27" s="78" t="s">
        <v>1387</v>
      </c>
      <c r="D27" s="79" t="s">
        <v>1365</v>
      </c>
      <c r="E27" s="80"/>
      <c r="F27" s="80"/>
      <c r="G27" s="80"/>
      <c r="H27" s="253"/>
    </row>
    <row r="28" spans="1:8" ht="21" customHeight="1">
      <c r="A28" s="47" t="s">
        <v>1388</v>
      </c>
      <c r="B28" s="47" t="s">
        <v>1389</v>
      </c>
      <c r="C28" s="25" t="s">
        <v>1390</v>
      </c>
      <c r="D28" s="148" t="s">
        <v>1391</v>
      </c>
      <c r="E28" s="63">
        <f>SUM(E29:E29)</f>
        <v>5101</v>
      </c>
      <c r="F28" s="63">
        <f>SUM(F29:F29)</f>
        <v>5331.75</v>
      </c>
      <c r="G28" s="63">
        <f>SUM(G29:G29)</f>
        <v>0</v>
      </c>
      <c r="H28" s="63">
        <f aca="true" t="shared" si="1" ref="H28:H39">IF(E28=0,,F28/E28*100)</f>
        <v>104.52362281905509</v>
      </c>
    </row>
    <row r="29" spans="1:8" ht="21" customHeight="1">
      <c r="A29" s="64" t="s">
        <v>723</v>
      </c>
      <c r="B29" s="64" t="s">
        <v>722</v>
      </c>
      <c r="C29" s="65" t="s">
        <v>416</v>
      </c>
      <c r="D29" s="75" t="s">
        <v>727</v>
      </c>
      <c r="E29" s="34">
        <v>5101</v>
      </c>
      <c r="F29" s="145">
        <v>5331.75</v>
      </c>
      <c r="G29" s="34">
        <v>0</v>
      </c>
      <c r="H29" s="34">
        <f t="shared" si="1"/>
        <v>104.52362281905509</v>
      </c>
    </row>
    <row r="30" spans="1:8" ht="21" customHeight="1">
      <c r="A30" s="47" t="s">
        <v>1179</v>
      </c>
      <c r="B30" s="47" t="s">
        <v>1180</v>
      </c>
      <c r="C30" s="25" t="s">
        <v>1390</v>
      </c>
      <c r="D30" s="17" t="s">
        <v>84</v>
      </c>
      <c r="E30" s="26">
        <f>SUM(E31:E38)</f>
        <v>12540</v>
      </c>
      <c r="F30" s="26">
        <f>SUM(F31:F38)</f>
        <v>12884.199999999997</v>
      </c>
      <c r="G30" s="26">
        <f>SUM(G31:G38)</f>
        <v>13065</v>
      </c>
      <c r="H30" s="26">
        <f t="shared" si="1"/>
        <v>102.74481658692183</v>
      </c>
    </row>
    <row r="31" spans="1:8" ht="21" customHeight="1">
      <c r="A31" s="146">
        <v>61</v>
      </c>
      <c r="B31" s="73" t="s">
        <v>724</v>
      </c>
      <c r="C31" s="32" t="s">
        <v>416</v>
      </c>
      <c r="D31" s="33" t="s">
        <v>614</v>
      </c>
      <c r="E31" s="67">
        <v>8702</v>
      </c>
      <c r="F31" s="34">
        <v>9563.15</v>
      </c>
      <c r="G31" s="67">
        <v>9227</v>
      </c>
      <c r="H31" s="34">
        <f t="shared" si="1"/>
        <v>109.8960009193289</v>
      </c>
    </row>
    <row r="32" spans="1:8" ht="21" customHeight="1">
      <c r="A32" s="146">
        <v>62</v>
      </c>
      <c r="B32" s="73" t="s">
        <v>725</v>
      </c>
      <c r="C32" s="32" t="s">
        <v>416</v>
      </c>
      <c r="D32" s="33" t="s">
        <v>90</v>
      </c>
      <c r="E32" s="67">
        <v>3082</v>
      </c>
      <c r="F32" s="34">
        <v>2734.7</v>
      </c>
      <c r="G32" s="67">
        <v>3082</v>
      </c>
      <c r="H32" s="34">
        <f t="shared" si="1"/>
        <v>88.73134328358209</v>
      </c>
    </row>
    <row r="33" spans="1:8" ht="21" customHeight="1">
      <c r="A33" s="146">
        <v>631</v>
      </c>
      <c r="B33" s="73" t="s">
        <v>1437</v>
      </c>
      <c r="C33" s="32" t="s">
        <v>416</v>
      </c>
      <c r="D33" s="33" t="s">
        <v>75</v>
      </c>
      <c r="E33" s="67">
        <v>0</v>
      </c>
      <c r="F33" s="34">
        <v>69.05</v>
      </c>
      <c r="G33" s="67">
        <v>0</v>
      </c>
      <c r="H33" s="34">
        <f t="shared" si="1"/>
        <v>0</v>
      </c>
    </row>
    <row r="34" spans="1:8" ht="21" customHeight="1">
      <c r="A34" s="146">
        <v>632</v>
      </c>
      <c r="B34" s="73" t="s">
        <v>1438</v>
      </c>
      <c r="C34" s="32" t="s">
        <v>416</v>
      </c>
      <c r="D34" s="33" t="s">
        <v>626</v>
      </c>
      <c r="E34" s="67">
        <v>0</v>
      </c>
      <c r="F34" s="34">
        <v>0</v>
      </c>
      <c r="G34" s="67">
        <v>0</v>
      </c>
      <c r="H34" s="34">
        <f t="shared" si="1"/>
        <v>0</v>
      </c>
    </row>
    <row r="35" spans="1:8" ht="21" customHeight="1">
      <c r="A35" s="146">
        <v>633</v>
      </c>
      <c r="B35" s="73" t="s">
        <v>1439</v>
      </c>
      <c r="C35" s="32" t="s">
        <v>416</v>
      </c>
      <c r="D35" s="33" t="s">
        <v>129</v>
      </c>
      <c r="E35" s="67">
        <v>262</v>
      </c>
      <c r="F35" s="34">
        <v>0</v>
      </c>
      <c r="G35" s="67">
        <v>262</v>
      </c>
      <c r="H35" s="34">
        <f t="shared" si="1"/>
        <v>0</v>
      </c>
    </row>
    <row r="36" spans="1:8" ht="21" customHeight="1">
      <c r="A36" s="146">
        <v>634</v>
      </c>
      <c r="B36" s="73" t="s">
        <v>1440</v>
      </c>
      <c r="C36" s="32" t="s">
        <v>416</v>
      </c>
      <c r="D36" s="33" t="s">
        <v>130</v>
      </c>
      <c r="E36" s="67">
        <v>0</v>
      </c>
      <c r="F36" s="34">
        <v>0</v>
      </c>
      <c r="G36" s="67">
        <v>0</v>
      </c>
      <c r="H36" s="34">
        <f t="shared" si="1"/>
        <v>0</v>
      </c>
    </row>
    <row r="37" spans="1:8" ht="21" customHeight="1">
      <c r="A37" s="146">
        <v>635</v>
      </c>
      <c r="B37" s="73" t="s">
        <v>1441</v>
      </c>
      <c r="C37" s="32" t="s">
        <v>416</v>
      </c>
      <c r="D37" s="33" t="s">
        <v>1469</v>
      </c>
      <c r="E37" s="67">
        <v>0</v>
      </c>
      <c r="F37" s="34">
        <v>0</v>
      </c>
      <c r="G37" s="67">
        <v>0</v>
      </c>
      <c r="H37" s="34">
        <f t="shared" si="1"/>
        <v>0</v>
      </c>
    </row>
    <row r="38" spans="1:8" ht="21" customHeight="1">
      <c r="A38" s="32">
        <v>637</v>
      </c>
      <c r="B38" s="73" t="s">
        <v>1442</v>
      </c>
      <c r="C38" s="32" t="s">
        <v>416</v>
      </c>
      <c r="D38" s="33" t="s">
        <v>81</v>
      </c>
      <c r="E38" s="67">
        <v>494</v>
      </c>
      <c r="F38" s="34">
        <v>517.3</v>
      </c>
      <c r="G38" s="67">
        <v>494</v>
      </c>
      <c r="H38" s="34">
        <f t="shared" si="1"/>
        <v>104.7165991902834</v>
      </c>
    </row>
    <row r="39" spans="1:8" ht="21" customHeight="1">
      <c r="A39" s="24"/>
      <c r="B39" s="72"/>
      <c r="C39" s="23" t="s">
        <v>416</v>
      </c>
      <c r="D39" s="24" t="s">
        <v>1381</v>
      </c>
      <c r="E39" s="31">
        <f>SUM(E30,E28)</f>
        <v>17641</v>
      </c>
      <c r="F39" s="31">
        <f>SUM(F30,F28)</f>
        <v>18215.949999999997</v>
      </c>
      <c r="G39" s="31">
        <f>SUM(G30,G28)</f>
        <v>13065</v>
      </c>
      <c r="H39" s="31">
        <f t="shared" si="1"/>
        <v>103.25916898135026</v>
      </c>
    </row>
    <row r="41" spans="1:8" ht="12.75">
      <c r="A41" s="333" t="s">
        <v>72</v>
      </c>
      <c r="B41" s="333"/>
      <c r="C41" s="333"/>
      <c r="D41" s="333"/>
      <c r="E41" s="333"/>
      <c r="F41" s="333"/>
      <c r="G41" s="333"/>
      <c r="H41" s="334"/>
    </row>
    <row r="42" spans="1:8" ht="12.75">
      <c r="A42" s="335" t="s">
        <v>1230</v>
      </c>
      <c r="B42" s="336"/>
      <c r="C42" s="336"/>
      <c r="D42" s="336"/>
      <c r="E42" s="336"/>
      <c r="F42" s="336"/>
      <c r="G42" s="336"/>
      <c r="H42" s="336"/>
    </row>
    <row r="43" spans="1:8" ht="12.75">
      <c r="A43" s="336"/>
      <c r="B43" s="336"/>
      <c r="C43" s="336"/>
      <c r="D43" s="336"/>
      <c r="E43" s="336"/>
      <c r="F43" s="336"/>
      <c r="G43" s="336"/>
      <c r="H43" s="336"/>
    </row>
    <row r="45" spans="1:8" ht="20.25" customHeight="1">
      <c r="A45" s="18"/>
      <c r="B45" s="62" t="s">
        <v>710</v>
      </c>
      <c r="C45" s="27" t="s">
        <v>1392</v>
      </c>
      <c r="D45" s="19" t="s">
        <v>713</v>
      </c>
      <c r="E45" s="40" t="s">
        <v>1379</v>
      </c>
      <c r="F45" s="40" t="s">
        <v>835</v>
      </c>
      <c r="G45" s="40" t="s">
        <v>836</v>
      </c>
      <c r="H45" s="252" t="s">
        <v>1380</v>
      </c>
    </row>
    <row r="46" spans="1:8" ht="20.25" customHeight="1">
      <c r="A46" s="76" t="s">
        <v>1385</v>
      </c>
      <c r="B46" s="77" t="s">
        <v>1386</v>
      </c>
      <c r="C46" s="78" t="s">
        <v>1387</v>
      </c>
      <c r="D46" s="79" t="s">
        <v>1365</v>
      </c>
      <c r="E46" s="80"/>
      <c r="F46" s="80"/>
      <c r="G46" s="80"/>
      <c r="H46" s="253"/>
    </row>
    <row r="47" spans="1:8" ht="20.25" customHeight="1">
      <c r="A47" s="47" t="s">
        <v>1388</v>
      </c>
      <c r="B47" s="47" t="s">
        <v>1389</v>
      </c>
      <c r="C47" s="25" t="s">
        <v>1390</v>
      </c>
      <c r="D47" s="148" t="s">
        <v>1391</v>
      </c>
      <c r="E47" s="63">
        <f>SUM(E48:E51)</f>
        <v>280</v>
      </c>
      <c r="F47" s="63">
        <f>SUM(F48:F51)</f>
        <v>314.4</v>
      </c>
      <c r="G47" s="63">
        <f>SUM(G48:G51)</f>
        <v>280</v>
      </c>
      <c r="H47" s="63">
        <f aca="true" t="shared" si="2" ref="H47:H52">IF(E47=0,,F47/E47*100)</f>
        <v>112.28571428571428</v>
      </c>
    </row>
    <row r="48" spans="1:8" ht="20.25" customHeight="1">
      <c r="A48" s="64" t="s">
        <v>992</v>
      </c>
      <c r="B48" s="64" t="s">
        <v>726</v>
      </c>
      <c r="C48" s="65" t="s">
        <v>416</v>
      </c>
      <c r="D48" s="75" t="s">
        <v>626</v>
      </c>
      <c r="E48" s="34">
        <v>280</v>
      </c>
      <c r="F48" s="145">
        <v>314.4</v>
      </c>
      <c r="G48" s="34">
        <v>280</v>
      </c>
      <c r="H48" s="34">
        <f t="shared" si="2"/>
        <v>112.28571428571428</v>
      </c>
    </row>
    <row r="49" spans="1:8" ht="20.25" customHeight="1">
      <c r="A49" s="64" t="s">
        <v>1081</v>
      </c>
      <c r="B49" s="64" t="s">
        <v>1443</v>
      </c>
      <c r="C49" s="65" t="s">
        <v>416</v>
      </c>
      <c r="D49" s="30" t="s">
        <v>129</v>
      </c>
      <c r="E49" s="34">
        <v>0</v>
      </c>
      <c r="F49" s="34">
        <v>0</v>
      </c>
      <c r="G49" s="34">
        <v>0</v>
      </c>
      <c r="H49" s="34">
        <f t="shared" si="2"/>
        <v>0</v>
      </c>
    </row>
    <row r="50" spans="1:8" ht="20.25" customHeight="1">
      <c r="A50" s="64" t="s">
        <v>1082</v>
      </c>
      <c r="B50" s="64" t="s">
        <v>1444</v>
      </c>
      <c r="C50" s="65" t="s">
        <v>416</v>
      </c>
      <c r="D50" s="30" t="s">
        <v>1469</v>
      </c>
      <c r="E50" s="34">
        <v>0</v>
      </c>
      <c r="F50" s="34">
        <v>0</v>
      </c>
      <c r="G50" s="34">
        <v>0</v>
      </c>
      <c r="H50" s="34">
        <f t="shared" si="2"/>
        <v>0</v>
      </c>
    </row>
    <row r="51" spans="1:8" ht="20.25" customHeight="1">
      <c r="A51" s="64" t="s">
        <v>730</v>
      </c>
      <c r="B51" s="64" t="s">
        <v>1445</v>
      </c>
      <c r="C51" s="65" t="s">
        <v>416</v>
      </c>
      <c r="D51" s="30" t="s">
        <v>81</v>
      </c>
      <c r="E51" s="34">
        <v>0</v>
      </c>
      <c r="F51" s="34">
        <v>0</v>
      </c>
      <c r="G51" s="34">
        <v>0</v>
      </c>
      <c r="H51" s="34">
        <f t="shared" si="2"/>
        <v>0</v>
      </c>
    </row>
    <row r="52" spans="1:8" ht="20.25" customHeight="1">
      <c r="A52" s="24"/>
      <c r="B52" s="72"/>
      <c r="C52" s="23" t="s">
        <v>416</v>
      </c>
      <c r="D52" s="24" t="s">
        <v>1381</v>
      </c>
      <c r="E52" s="31">
        <f>SUM(E47)</f>
        <v>280</v>
      </c>
      <c r="F52" s="31">
        <f>SUM(F47)</f>
        <v>314.4</v>
      </c>
      <c r="G52" s="31">
        <f>SUM(G47)</f>
        <v>280</v>
      </c>
      <c r="H52" s="31">
        <f t="shared" si="2"/>
        <v>112.28571428571428</v>
      </c>
    </row>
    <row r="54" spans="1:8" ht="12.75" customHeight="1">
      <c r="A54" s="333" t="s">
        <v>72</v>
      </c>
      <c r="B54" s="333"/>
      <c r="C54" s="333"/>
      <c r="D54" s="333"/>
      <c r="E54" s="333"/>
      <c r="F54" s="333"/>
      <c r="G54" s="333"/>
      <c r="H54" s="334"/>
    </row>
    <row r="55" spans="1:8" ht="12.75">
      <c r="A55" s="335" t="s">
        <v>1231</v>
      </c>
      <c r="B55" s="336"/>
      <c r="C55" s="336"/>
      <c r="D55" s="336"/>
      <c r="E55" s="336"/>
      <c r="F55" s="336"/>
      <c r="G55" s="336"/>
      <c r="H55" s="336"/>
    </row>
    <row r="56" spans="1:8" ht="12.75">
      <c r="A56" s="336"/>
      <c r="B56" s="336"/>
      <c r="C56" s="336"/>
      <c r="D56" s="336"/>
      <c r="E56" s="336"/>
      <c r="F56" s="336"/>
      <c r="G56" s="336"/>
      <c r="H56" s="336"/>
    </row>
    <row r="59" spans="1:8" ht="20.25" customHeight="1">
      <c r="A59" s="383" t="s">
        <v>501</v>
      </c>
      <c r="B59" s="383"/>
      <c r="C59" s="383"/>
      <c r="D59" s="383"/>
      <c r="E59" s="384">
        <v>2011</v>
      </c>
      <c r="F59" s="384"/>
      <c r="G59" s="384"/>
      <c r="H59" s="385"/>
    </row>
    <row r="60" spans="1:8" ht="20.25" customHeight="1">
      <c r="A60" s="86" t="s">
        <v>1385</v>
      </c>
      <c r="B60" s="37" t="s">
        <v>1386</v>
      </c>
      <c r="C60" s="14" t="s">
        <v>1387</v>
      </c>
      <c r="D60" s="15" t="s">
        <v>1365</v>
      </c>
      <c r="E60" s="86" t="s">
        <v>98</v>
      </c>
      <c r="F60" s="86" t="s">
        <v>99</v>
      </c>
      <c r="G60" s="86" t="s">
        <v>1384</v>
      </c>
      <c r="H60" s="255" t="s">
        <v>1381</v>
      </c>
    </row>
    <row r="61" spans="1:8" ht="20.25" customHeight="1">
      <c r="A61" s="106" t="s">
        <v>102</v>
      </c>
      <c r="B61" s="363" t="s">
        <v>499</v>
      </c>
      <c r="C61" s="366" t="s">
        <v>1392</v>
      </c>
      <c r="D61" s="369" t="s">
        <v>500</v>
      </c>
      <c r="E61" s="107">
        <f>SUM(E15)</f>
        <v>49200</v>
      </c>
      <c r="F61" s="107">
        <f>SUM(E16:E18)</f>
        <v>0</v>
      </c>
      <c r="G61" s="107">
        <f>SUM(E19)</f>
        <v>8581</v>
      </c>
      <c r="H61" s="107">
        <f>SUM(E61:G61)</f>
        <v>57781</v>
      </c>
    </row>
    <row r="62" spans="1:8" ht="20.25" customHeight="1">
      <c r="A62" s="106" t="s">
        <v>104</v>
      </c>
      <c r="B62" s="364"/>
      <c r="C62" s="367"/>
      <c r="D62" s="370"/>
      <c r="E62" s="110">
        <f>SUM(F15)</f>
        <v>41791.62</v>
      </c>
      <c r="F62" s="110">
        <f>SUM(F16:F18)</f>
        <v>0</v>
      </c>
      <c r="G62" s="110">
        <f>SUM(F19)</f>
        <v>8350.41</v>
      </c>
      <c r="H62" s="107">
        <f>SUM(E62:G62)</f>
        <v>50142.03</v>
      </c>
    </row>
    <row r="63" spans="1:8" ht="20.25" customHeight="1">
      <c r="A63" s="106" t="s">
        <v>105</v>
      </c>
      <c r="B63" s="365"/>
      <c r="C63" s="368"/>
      <c r="D63" s="371"/>
      <c r="E63" s="110">
        <f>IF(E62=0,,E62/E61*100)</f>
        <v>84.94231707317074</v>
      </c>
      <c r="F63" s="110">
        <f>IF(F62=0,,F62/F61*100)</f>
        <v>0</v>
      </c>
      <c r="G63" s="110">
        <f>IF(G62=0,,G62/G61*100)</f>
        <v>97.31278405780212</v>
      </c>
      <c r="H63" s="110">
        <f>IF(H62=0,,H62/H61*100)</f>
        <v>86.77944306952112</v>
      </c>
    </row>
    <row r="64" spans="1:8" ht="20.25" customHeight="1">
      <c r="A64" s="106" t="s">
        <v>102</v>
      </c>
      <c r="B64" s="363" t="s">
        <v>709</v>
      </c>
      <c r="C64" s="366" t="s">
        <v>1392</v>
      </c>
      <c r="D64" s="369" t="s">
        <v>711</v>
      </c>
      <c r="E64" s="107">
        <f>SUM(E29,E31:E38)</f>
        <v>17641</v>
      </c>
      <c r="F64" s="107"/>
      <c r="G64" s="107"/>
      <c r="H64" s="107">
        <f>SUM(E64:G64)</f>
        <v>17641</v>
      </c>
    </row>
    <row r="65" spans="1:8" ht="20.25" customHeight="1">
      <c r="A65" s="106" t="s">
        <v>104</v>
      </c>
      <c r="B65" s="364"/>
      <c r="C65" s="367"/>
      <c r="D65" s="370"/>
      <c r="E65" s="110">
        <f>SUM(F29,F31:F38)</f>
        <v>18215.949999999997</v>
      </c>
      <c r="F65" s="110"/>
      <c r="G65" s="110"/>
      <c r="H65" s="107">
        <f>SUM(E65:G65)</f>
        <v>18215.949999999997</v>
      </c>
    </row>
    <row r="66" spans="1:8" ht="20.25" customHeight="1">
      <c r="A66" s="106" t="s">
        <v>105</v>
      </c>
      <c r="B66" s="365"/>
      <c r="C66" s="368"/>
      <c r="D66" s="371"/>
      <c r="E66" s="110">
        <f>IF(E65=0,,E65/E64*100)</f>
        <v>103.25916898135026</v>
      </c>
      <c r="F66" s="110">
        <f>IF(F65=0,,F65/F64*100)</f>
        <v>0</v>
      </c>
      <c r="G66" s="110">
        <f>IF(G65=0,,G65/G64*100)</f>
        <v>0</v>
      </c>
      <c r="H66" s="110">
        <f>IF(H65=0,,H65/H64*100)</f>
        <v>103.25916898135026</v>
      </c>
    </row>
    <row r="67" spans="1:8" ht="20.25" customHeight="1">
      <c r="A67" s="106" t="s">
        <v>102</v>
      </c>
      <c r="B67" s="363" t="s">
        <v>710</v>
      </c>
      <c r="C67" s="366" t="s">
        <v>1392</v>
      </c>
      <c r="D67" s="369" t="s">
        <v>713</v>
      </c>
      <c r="E67" s="107">
        <f>SUM(E48:E51)</f>
        <v>280</v>
      </c>
      <c r="F67" s="107"/>
      <c r="G67" s="107"/>
      <c r="H67" s="107">
        <f>SUM(E67:G67)</f>
        <v>280</v>
      </c>
    </row>
    <row r="68" spans="1:8" ht="20.25" customHeight="1">
      <c r="A68" s="106" t="s">
        <v>104</v>
      </c>
      <c r="B68" s="364"/>
      <c r="C68" s="367"/>
      <c r="D68" s="370"/>
      <c r="E68" s="110">
        <f>SUM(F48:F51)</f>
        <v>314.4</v>
      </c>
      <c r="F68" s="110"/>
      <c r="G68" s="110"/>
      <c r="H68" s="107">
        <f>SUM(E68:G68)</f>
        <v>314.4</v>
      </c>
    </row>
    <row r="69" spans="1:8" ht="20.25" customHeight="1">
      <c r="A69" s="106" t="s">
        <v>105</v>
      </c>
      <c r="B69" s="365"/>
      <c r="C69" s="368"/>
      <c r="D69" s="371"/>
      <c r="E69" s="110">
        <f>IF(E68=0,,E68/E67*100)</f>
        <v>112.28571428571428</v>
      </c>
      <c r="F69" s="110">
        <f>IF(F68=0,,F68/F67*100)</f>
        <v>0</v>
      </c>
      <c r="G69" s="110">
        <f>IF(G68=0,,G68/G67*100)</f>
        <v>0</v>
      </c>
      <c r="H69" s="110">
        <f>IF(H68=0,,H68/H67*100)</f>
        <v>112.28571428571428</v>
      </c>
    </row>
    <row r="70" spans="1:8" ht="20.25" customHeight="1">
      <c r="A70" s="111" t="s">
        <v>102</v>
      </c>
      <c r="B70" s="112"/>
      <c r="C70" s="111"/>
      <c r="D70" s="48" t="s">
        <v>837</v>
      </c>
      <c r="E70" s="113">
        <f aca="true" t="shared" si="3" ref="E70:G71">SUM(E61,E64,E67)</f>
        <v>67121</v>
      </c>
      <c r="F70" s="113">
        <f t="shared" si="3"/>
        <v>0</v>
      </c>
      <c r="G70" s="113">
        <f t="shared" si="3"/>
        <v>8581</v>
      </c>
      <c r="H70" s="113">
        <f>SUM(E70:G70)</f>
        <v>75702</v>
      </c>
    </row>
    <row r="71" spans="1:8" ht="20.25" customHeight="1">
      <c r="A71" s="111" t="s">
        <v>104</v>
      </c>
      <c r="B71" s="112"/>
      <c r="C71" s="111"/>
      <c r="D71" s="48" t="s">
        <v>838</v>
      </c>
      <c r="E71" s="113">
        <f t="shared" si="3"/>
        <v>60321.97</v>
      </c>
      <c r="F71" s="113">
        <f t="shared" si="3"/>
        <v>0</v>
      </c>
      <c r="G71" s="113">
        <f t="shared" si="3"/>
        <v>8350.41</v>
      </c>
      <c r="H71" s="113">
        <f>SUM(E71:G71)</f>
        <v>68672.38</v>
      </c>
    </row>
    <row r="72" spans="1:8" ht="20.25" customHeight="1">
      <c r="A72" s="111" t="s">
        <v>105</v>
      </c>
      <c r="B72" s="112"/>
      <c r="C72" s="111"/>
      <c r="D72" s="48" t="s">
        <v>106</v>
      </c>
      <c r="E72" s="113">
        <f>SUM(E63)</f>
        <v>84.94231707317074</v>
      </c>
      <c r="F72" s="113">
        <f>SUM(F63)</f>
        <v>0</v>
      </c>
      <c r="G72" s="113">
        <f>SUM(G63)</f>
        <v>97.31278405780212</v>
      </c>
      <c r="H72" s="113">
        <f>IF(H71=0,,H71/H70*100)</f>
        <v>90.71408945602495</v>
      </c>
    </row>
    <row r="73" spans="1:8" ht="12.75">
      <c r="A73" s="115"/>
      <c r="B73" s="52"/>
      <c r="C73" s="51"/>
      <c r="D73" s="115"/>
      <c r="E73" s="115"/>
      <c r="F73" s="115"/>
      <c r="G73" s="116"/>
      <c r="H73" s="244"/>
    </row>
    <row r="74" spans="1:8" ht="12.75">
      <c r="A74" s="115" t="s">
        <v>102</v>
      </c>
      <c r="B74" s="52" t="s">
        <v>837</v>
      </c>
      <c r="C74" s="51"/>
      <c r="D74" s="115"/>
      <c r="E74" s="115"/>
      <c r="F74" s="115"/>
      <c r="G74" s="116"/>
      <c r="H74" s="244"/>
    </row>
    <row r="75" spans="1:8" ht="12.75">
      <c r="A75" s="115" t="s">
        <v>104</v>
      </c>
      <c r="B75" s="52" t="s">
        <v>838</v>
      </c>
      <c r="C75" s="51"/>
      <c r="D75" s="115"/>
      <c r="E75" s="115"/>
      <c r="F75" s="115"/>
      <c r="G75" s="116"/>
      <c r="H75" s="244"/>
    </row>
    <row r="76" spans="1:8" ht="12.75">
      <c r="A76" s="115" t="s">
        <v>105</v>
      </c>
      <c r="B76" s="52" t="s">
        <v>106</v>
      </c>
      <c r="C76" s="51"/>
      <c r="D76" s="115"/>
      <c r="E76" s="115"/>
      <c r="F76" s="115"/>
      <c r="G76" s="116"/>
      <c r="H76" s="244"/>
    </row>
    <row r="77" spans="1:8" ht="12.75">
      <c r="A77" s="115"/>
      <c r="B77" s="52"/>
      <c r="C77" s="51"/>
      <c r="D77" s="115"/>
      <c r="E77" s="115"/>
      <c r="F77" s="115"/>
      <c r="G77" s="116"/>
      <c r="H77" s="244"/>
    </row>
    <row r="78" spans="1:8" ht="12.75">
      <c r="A78" s="333" t="s">
        <v>1376</v>
      </c>
      <c r="B78" s="333"/>
      <c r="C78" s="333"/>
      <c r="D78" s="333"/>
      <c r="E78" s="333"/>
      <c r="F78" s="333"/>
      <c r="G78" s="333"/>
      <c r="H78" s="244"/>
    </row>
    <row r="79" spans="1:8" ht="12.75">
      <c r="A79" s="335" t="s">
        <v>1232</v>
      </c>
      <c r="B79" s="336"/>
      <c r="C79" s="336"/>
      <c r="D79" s="336"/>
      <c r="E79" s="336"/>
      <c r="F79" s="336"/>
      <c r="G79" s="336"/>
      <c r="H79" s="382"/>
    </row>
    <row r="80" spans="1:8" ht="12.75">
      <c r="A80" s="336"/>
      <c r="B80" s="336"/>
      <c r="C80" s="336"/>
      <c r="D80" s="336"/>
      <c r="E80" s="336"/>
      <c r="F80" s="336"/>
      <c r="G80" s="336"/>
      <c r="H80" s="382"/>
    </row>
    <row r="81" spans="1:8" ht="12.75">
      <c r="A81" s="336"/>
      <c r="B81" s="336"/>
      <c r="C81" s="336"/>
      <c r="D81" s="336"/>
      <c r="E81" s="336"/>
      <c r="F81" s="336"/>
      <c r="G81" s="336"/>
      <c r="H81" s="382"/>
    </row>
    <row r="84" spans="1:5" ht="12.75">
      <c r="A84" s="392" t="s">
        <v>1392</v>
      </c>
      <c r="B84" s="392"/>
      <c r="C84" s="392" t="s">
        <v>500</v>
      </c>
      <c r="D84" s="392"/>
      <c r="E84" s="392"/>
    </row>
    <row r="85" spans="1:5" ht="12.75">
      <c r="A85" s="55" t="s">
        <v>107</v>
      </c>
      <c r="B85" s="55"/>
      <c r="C85" s="392" t="s">
        <v>741</v>
      </c>
      <c r="D85" s="392"/>
      <c r="E85" s="392"/>
    </row>
    <row r="86" spans="1:5" ht="12.75">
      <c r="A86" s="392" t="s">
        <v>108</v>
      </c>
      <c r="B86" s="392"/>
      <c r="C86" s="392" t="s">
        <v>965</v>
      </c>
      <c r="D86" s="392"/>
      <c r="E86" s="392"/>
    </row>
    <row r="87" spans="1:5" ht="12.75">
      <c r="A87" s="55" t="s">
        <v>109</v>
      </c>
      <c r="B87" s="55" t="s">
        <v>110</v>
      </c>
      <c r="C87" s="392" t="s">
        <v>502</v>
      </c>
      <c r="D87" s="392"/>
      <c r="E87" s="392"/>
    </row>
    <row r="88" spans="1:8" ht="12.75">
      <c r="A88" s="393" t="s">
        <v>111</v>
      </c>
      <c r="B88" s="393"/>
      <c r="C88" s="393"/>
      <c r="D88" s="378" t="s">
        <v>839</v>
      </c>
      <c r="E88" s="378"/>
      <c r="F88" s="378"/>
      <c r="G88" s="378"/>
      <c r="H88" s="378"/>
    </row>
    <row r="89" spans="1:8" ht="12.75">
      <c r="A89" s="392" t="s">
        <v>112</v>
      </c>
      <c r="B89" s="392"/>
      <c r="C89" s="392"/>
      <c r="D89" s="376">
        <v>0</v>
      </c>
      <c r="E89" s="379"/>
      <c r="F89" s="379"/>
      <c r="G89" s="379"/>
      <c r="H89" s="379"/>
    </row>
    <row r="90" spans="1:8" ht="12.75">
      <c r="A90" s="392" t="s">
        <v>113</v>
      </c>
      <c r="B90" s="392"/>
      <c r="C90" s="392"/>
      <c r="D90" s="376">
        <v>0</v>
      </c>
      <c r="E90" s="379"/>
      <c r="F90" s="379"/>
      <c r="G90" s="379"/>
      <c r="H90" s="379"/>
    </row>
    <row r="91" spans="1:8" ht="12.75">
      <c r="A91" s="392" t="s">
        <v>1380</v>
      </c>
      <c r="B91" s="392"/>
      <c r="C91" s="392"/>
      <c r="D91" s="377">
        <f>IF(D89=0,,D90/D89*100)</f>
        <v>0</v>
      </c>
      <c r="E91" s="381"/>
      <c r="F91" s="381"/>
      <c r="G91" s="381"/>
      <c r="H91" s="381"/>
    </row>
    <row r="92" spans="1:5" ht="12.75">
      <c r="A92" s="56"/>
      <c r="B92" s="56"/>
      <c r="C92" s="248"/>
      <c r="D92" s="56"/>
      <c r="E92" s="56"/>
    </row>
    <row r="93" spans="1:5" ht="12.75">
      <c r="A93" s="55" t="s">
        <v>109</v>
      </c>
      <c r="B93" s="55" t="s">
        <v>110</v>
      </c>
      <c r="C93" s="392" t="s">
        <v>503</v>
      </c>
      <c r="D93" s="392"/>
      <c r="E93" s="392"/>
    </row>
    <row r="94" spans="1:8" ht="12.75">
      <c r="A94" s="392" t="s">
        <v>117</v>
      </c>
      <c r="B94" s="392"/>
      <c r="C94" s="392"/>
      <c r="D94" s="376">
        <v>95</v>
      </c>
      <c r="E94" s="379"/>
      <c r="F94" s="379"/>
      <c r="G94" s="379"/>
      <c r="H94" s="379"/>
    </row>
    <row r="95" spans="1:8" ht="12.75">
      <c r="A95" s="392" t="s">
        <v>113</v>
      </c>
      <c r="B95" s="392"/>
      <c r="C95" s="392"/>
      <c r="D95" s="376">
        <v>95</v>
      </c>
      <c r="E95" s="379"/>
      <c r="F95" s="379"/>
      <c r="G95" s="379"/>
      <c r="H95" s="379"/>
    </row>
    <row r="96" spans="1:8" ht="12.75">
      <c r="A96" s="392" t="s">
        <v>1380</v>
      </c>
      <c r="B96" s="392"/>
      <c r="C96" s="392"/>
      <c r="D96" s="377">
        <f>IF(D94=0,,D95/D94*100)</f>
        <v>100</v>
      </c>
      <c r="E96" s="381"/>
      <c r="F96" s="381"/>
      <c r="G96" s="381"/>
      <c r="H96" s="381"/>
    </row>
    <row r="97" spans="1:8" ht="12.75">
      <c r="A97" s="392"/>
      <c r="B97" s="392"/>
      <c r="C97" s="392"/>
      <c r="D97" s="376"/>
      <c r="E97" s="379"/>
      <c r="F97" s="379"/>
      <c r="G97" s="379"/>
      <c r="H97" s="379"/>
    </row>
    <row r="99" spans="1:8" ht="12.75">
      <c r="A99" s="333" t="s">
        <v>1376</v>
      </c>
      <c r="B99" s="333"/>
      <c r="C99" s="333"/>
      <c r="D99" s="333"/>
      <c r="E99" s="333"/>
      <c r="F99" s="333"/>
      <c r="G99" s="333"/>
      <c r="H99" s="244"/>
    </row>
    <row r="100" spans="1:8" ht="12.75">
      <c r="A100" s="335" t="s">
        <v>1233</v>
      </c>
      <c r="B100" s="336"/>
      <c r="C100" s="336"/>
      <c r="D100" s="336"/>
      <c r="E100" s="336"/>
      <c r="F100" s="336"/>
      <c r="G100" s="336"/>
      <c r="H100" s="382"/>
    </row>
    <row r="101" spans="1:8" ht="12.75">
      <c r="A101" s="336"/>
      <c r="B101" s="336"/>
      <c r="C101" s="336"/>
      <c r="D101" s="336"/>
      <c r="E101" s="336"/>
      <c r="F101" s="336"/>
      <c r="G101" s="336"/>
      <c r="H101" s="382"/>
    </row>
    <row r="102" spans="1:8" ht="12.75">
      <c r="A102" s="336"/>
      <c r="B102" s="336"/>
      <c r="C102" s="336"/>
      <c r="D102" s="336"/>
      <c r="E102" s="336"/>
      <c r="F102" s="336"/>
      <c r="G102" s="336"/>
      <c r="H102" s="382"/>
    </row>
    <row r="104" spans="1:5" ht="12.75">
      <c r="A104" s="392" t="s">
        <v>1392</v>
      </c>
      <c r="B104" s="392"/>
      <c r="C104" s="392" t="s">
        <v>742</v>
      </c>
      <c r="D104" s="392"/>
      <c r="E104" s="392"/>
    </row>
    <row r="105" spans="1:5" ht="12.75">
      <c r="A105" s="55" t="s">
        <v>107</v>
      </c>
      <c r="B105" s="55"/>
      <c r="C105" s="392" t="s">
        <v>743</v>
      </c>
      <c r="D105" s="392"/>
      <c r="E105" s="392"/>
    </row>
    <row r="106" spans="1:5" ht="12.75">
      <c r="A106" s="392" t="s">
        <v>108</v>
      </c>
      <c r="B106" s="392"/>
      <c r="C106" s="392" t="s">
        <v>965</v>
      </c>
      <c r="D106" s="392"/>
      <c r="E106" s="392"/>
    </row>
    <row r="107" spans="1:5" ht="12.75">
      <c r="A107" s="55" t="s">
        <v>109</v>
      </c>
      <c r="B107" s="55" t="s">
        <v>110</v>
      </c>
      <c r="C107" s="392" t="s">
        <v>744</v>
      </c>
      <c r="D107" s="392"/>
      <c r="E107" s="392"/>
    </row>
    <row r="108" spans="1:8" ht="12.75">
      <c r="A108" s="393" t="s">
        <v>111</v>
      </c>
      <c r="B108" s="393"/>
      <c r="C108" s="393"/>
      <c r="D108" s="378" t="s">
        <v>839</v>
      </c>
      <c r="E108" s="378"/>
      <c r="F108" s="378"/>
      <c r="G108" s="378"/>
      <c r="H108" s="378"/>
    </row>
    <row r="109" spans="1:8" ht="12.75">
      <c r="A109" s="392" t="s">
        <v>112</v>
      </c>
      <c r="B109" s="392"/>
      <c r="C109" s="392"/>
      <c r="D109" s="376"/>
      <c r="E109" s="379"/>
      <c r="F109" s="379"/>
      <c r="G109" s="379"/>
      <c r="H109" s="379"/>
    </row>
    <row r="110" spans="1:8" ht="12.75">
      <c r="A110" s="392" t="s">
        <v>113</v>
      </c>
      <c r="B110" s="392"/>
      <c r="C110" s="392"/>
      <c r="D110" s="376"/>
      <c r="E110" s="379"/>
      <c r="F110" s="379"/>
      <c r="G110" s="379"/>
      <c r="H110" s="379"/>
    </row>
    <row r="111" spans="1:8" ht="12.75">
      <c r="A111" s="392" t="s">
        <v>1380</v>
      </c>
      <c r="B111" s="392"/>
      <c r="C111" s="392"/>
      <c r="D111" s="377">
        <f>IF(D109=0,,D110/D109*100)</f>
        <v>0</v>
      </c>
      <c r="E111" s="381"/>
      <c r="F111" s="381"/>
      <c r="G111" s="381"/>
      <c r="H111" s="381"/>
    </row>
    <row r="112" spans="1:5" ht="12.75">
      <c r="A112" s="56"/>
      <c r="B112" s="56"/>
      <c r="C112" s="248"/>
      <c r="D112" s="56"/>
      <c r="E112" s="56"/>
    </row>
    <row r="114" spans="1:8" ht="12.75">
      <c r="A114" s="333" t="s">
        <v>1376</v>
      </c>
      <c r="B114" s="333"/>
      <c r="C114" s="333"/>
      <c r="D114" s="333"/>
      <c r="E114" s="333"/>
      <c r="F114" s="333"/>
      <c r="G114" s="333"/>
      <c r="H114" s="244"/>
    </row>
    <row r="115" spans="1:8" ht="12.75">
      <c r="A115" s="335"/>
      <c r="B115" s="336"/>
      <c r="C115" s="336"/>
      <c r="D115" s="336"/>
      <c r="E115" s="336"/>
      <c r="F115" s="336"/>
      <c r="G115" s="336"/>
      <c r="H115" s="382"/>
    </row>
    <row r="116" spans="1:8" ht="12.75">
      <c r="A116" s="336"/>
      <c r="B116" s="336"/>
      <c r="C116" s="336"/>
      <c r="D116" s="336"/>
      <c r="E116" s="336"/>
      <c r="F116" s="336"/>
      <c r="G116" s="336"/>
      <c r="H116" s="382"/>
    </row>
    <row r="117" spans="1:8" ht="12.75">
      <c r="A117" s="336"/>
      <c r="B117" s="336"/>
      <c r="C117" s="336"/>
      <c r="D117" s="336"/>
      <c r="E117" s="336"/>
      <c r="F117" s="336"/>
      <c r="G117" s="336"/>
      <c r="H117" s="382"/>
    </row>
    <row r="119" spans="1:3" ht="12.75">
      <c r="A119" s="392" t="s">
        <v>1392</v>
      </c>
      <c r="B119" s="392"/>
      <c r="C119" s="150" t="s">
        <v>713</v>
      </c>
    </row>
    <row r="120" spans="1:5" ht="12.75">
      <c r="A120" s="55" t="s">
        <v>107</v>
      </c>
      <c r="B120" s="55"/>
      <c r="C120" s="392" t="s">
        <v>745</v>
      </c>
      <c r="D120" s="392"/>
      <c r="E120" s="392"/>
    </row>
    <row r="121" spans="1:5" ht="12.75">
      <c r="A121" s="392" t="s">
        <v>108</v>
      </c>
      <c r="B121" s="392"/>
      <c r="C121" s="392" t="s">
        <v>965</v>
      </c>
      <c r="D121" s="392"/>
      <c r="E121" s="392"/>
    </row>
    <row r="122" spans="1:5" ht="12.75">
      <c r="A122" s="55" t="s">
        <v>109</v>
      </c>
      <c r="B122" s="55" t="s">
        <v>110</v>
      </c>
      <c r="C122" s="392" t="s">
        <v>746</v>
      </c>
      <c r="D122" s="392"/>
      <c r="E122" s="392"/>
    </row>
    <row r="123" spans="1:8" ht="12.75">
      <c r="A123" s="393" t="s">
        <v>111</v>
      </c>
      <c r="B123" s="393"/>
      <c r="C123" s="393"/>
      <c r="D123" s="378" t="s">
        <v>839</v>
      </c>
      <c r="E123" s="378"/>
      <c r="F123" s="378"/>
      <c r="G123" s="378"/>
      <c r="H123" s="378"/>
    </row>
    <row r="124" spans="1:8" ht="12.75">
      <c r="A124" s="392" t="s">
        <v>112</v>
      </c>
      <c r="B124" s="392"/>
      <c r="C124" s="392"/>
      <c r="D124" s="376">
        <v>350</v>
      </c>
      <c r="E124" s="379"/>
      <c r="F124" s="379"/>
      <c r="G124" s="379"/>
      <c r="H124" s="379"/>
    </row>
    <row r="125" spans="1:8" ht="12.75">
      <c r="A125" s="392" t="s">
        <v>113</v>
      </c>
      <c r="B125" s="392"/>
      <c r="C125" s="392"/>
      <c r="D125" s="376">
        <v>334</v>
      </c>
      <c r="E125" s="379"/>
      <c r="F125" s="379"/>
      <c r="G125" s="379"/>
      <c r="H125" s="379"/>
    </row>
    <row r="126" spans="1:8" ht="12.75">
      <c r="A126" s="392" t="s">
        <v>1380</v>
      </c>
      <c r="B126" s="392"/>
      <c r="C126" s="392"/>
      <c r="D126" s="377">
        <f>IF(D124=0,,D125/D124*100)</f>
        <v>95.42857142857143</v>
      </c>
      <c r="E126" s="381"/>
      <c r="F126" s="381"/>
      <c r="G126" s="381"/>
      <c r="H126" s="381"/>
    </row>
    <row r="127" spans="1:5" ht="12.75">
      <c r="A127" s="56"/>
      <c r="B127" s="56"/>
      <c r="C127" s="248"/>
      <c r="D127" s="56"/>
      <c r="E127" s="56"/>
    </row>
    <row r="128" spans="1:5" ht="12.75">
      <c r="A128" s="55" t="s">
        <v>109</v>
      </c>
      <c r="B128" s="55" t="s">
        <v>110</v>
      </c>
      <c r="C128" s="392" t="s">
        <v>747</v>
      </c>
      <c r="D128" s="392"/>
      <c r="E128" s="392"/>
    </row>
    <row r="129" spans="1:8" ht="12.75">
      <c r="A129" s="392" t="s">
        <v>117</v>
      </c>
      <c r="B129" s="392"/>
      <c r="C129" s="392"/>
      <c r="D129" s="376">
        <v>15000</v>
      </c>
      <c r="E129" s="379"/>
      <c r="F129" s="379"/>
      <c r="G129" s="379"/>
      <c r="H129" s="379"/>
    </row>
    <row r="130" spans="1:8" ht="12.75">
      <c r="A130" s="392" t="s">
        <v>113</v>
      </c>
      <c r="B130" s="392"/>
      <c r="C130" s="392"/>
      <c r="D130" s="376">
        <v>12588</v>
      </c>
      <c r="E130" s="379"/>
      <c r="F130" s="379"/>
      <c r="G130" s="379"/>
      <c r="H130" s="379"/>
    </row>
    <row r="131" spans="1:8" ht="12.75">
      <c r="A131" s="392" t="s">
        <v>1380</v>
      </c>
      <c r="B131" s="392"/>
      <c r="C131" s="392"/>
      <c r="D131" s="377">
        <f>IF(D129=0,,D130/D129*100)</f>
        <v>83.91999999999999</v>
      </c>
      <c r="E131" s="381"/>
      <c r="F131" s="381"/>
      <c r="G131" s="381"/>
      <c r="H131" s="381"/>
    </row>
    <row r="132" spans="1:8" ht="12.75">
      <c r="A132" s="392"/>
      <c r="B132" s="392"/>
      <c r="C132" s="392"/>
      <c r="D132" s="376"/>
      <c r="E132" s="379"/>
      <c r="F132" s="379"/>
      <c r="G132" s="379"/>
      <c r="H132" s="379"/>
    </row>
    <row r="134" spans="1:8" ht="12.75">
      <c r="A134" s="333" t="s">
        <v>1376</v>
      </c>
      <c r="B134" s="333"/>
      <c r="C134" s="333"/>
      <c r="D134" s="333"/>
      <c r="E134" s="333"/>
      <c r="F134" s="333"/>
      <c r="G134" s="333"/>
      <c r="H134" s="244"/>
    </row>
    <row r="135" spans="1:8" ht="12.75">
      <c r="A135" s="335" t="s">
        <v>1234</v>
      </c>
      <c r="B135" s="336"/>
      <c r="C135" s="336"/>
      <c r="D135" s="336"/>
      <c r="E135" s="336"/>
      <c r="F135" s="336"/>
      <c r="G135" s="336"/>
      <c r="H135" s="382"/>
    </row>
    <row r="136" spans="1:8" ht="12.75">
      <c r="A136" s="336"/>
      <c r="B136" s="336"/>
      <c r="C136" s="336"/>
      <c r="D136" s="336"/>
      <c r="E136" s="336"/>
      <c r="F136" s="336"/>
      <c r="G136" s="336"/>
      <c r="H136" s="382"/>
    </row>
    <row r="137" spans="1:8" ht="12.75">
      <c r="A137" s="336"/>
      <c r="B137" s="336"/>
      <c r="C137" s="336"/>
      <c r="D137" s="336"/>
      <c r="E137" s="336"/>
      <c r="F137" s="336"/>
      <c r="G137" s="336"/>
      <c r="H137" s="382"/>
    </row>
    <row r="138" spans="1:8" ht="12.75">
      <c r="A138" s="336"/>
      <c r="B138" s="336"/>
      <c r="C138" s="336"/>
      <c r="D138" s="336"/>
      <c r="E138" s="336"/>
      <c r="F138" s="336"/>
      <c r="G138" s="336"/>
      <c r="H138" s="382"/>
    </row>
  </sheetData>
  <mergeCells count="85">
    <mergeCell ref="A134:G134"/>
    <mergeCell ref="A135:H138"/>
    <mergeCell ref="A119:B119"/>
    <mergeCell ref="A131:C131"/>
    <mergeCell ref="D131:H131"/>
    <mergeCell ref="A132:C132"/>
    <mergeCell ref="D132:H132"/>
    <mergeCell ref="C128:E128"/>
    <mergeCell ref="A129:C129"/>
    <mergeCell ref="D129:H129"/>
    <mergeCell ref="A130:C130"/>
    <mergeCell ref="D130:H130"/>
    <mergeCell ref="A125:C125"/>
    <mergeCell ref="D125:H125"/>
    <mergeCell ref="A126:C126"/>
    <mergeCell ref="D126:H126"/>
    <mergeCell ref="C122:E122"/>
    <mergeCell ref="A123:C123"/>
    <mergeCell ref="D123:H123"/>
    <mergeCell ref="A124:C124"/>
    <mergeCell ref="D124:H124"/>
    <mergeCell ref="C120:E120"/>
    <mergeCell ref="A121:B121"/>
    <mergeCell ref="C121:E121"/>
    <mergeCell ref="A114:G114"/>
    <mergeCell ref="A115:H117"/>
    <mergeCell ref="A110:C110"/>
    <mergeCell ref="D110:H110"/>
    <mergeCell ref="A111:C111"/>
    <mergeCell ref="D111:H111"/>
    <mergeCell ref="A108:C108"/>
    <mergeCell ref="D108:H108"/>
    <mergeCell ref="A109:C109"/>
    <mergeCell ref="D109:H109"/>
    <mergeCell ref="C105:E105"/>
    <mergeCell ref="A106:B106"/>
    <mergeCell ref="C106:E106"/>
    <mergeCell ref="C107:E107"/>
    <mergeCell ref="A104:B104"/>
    <mergeCell ref="C104:E104"/>
    <mergeCell ref="B67:B69"/>
    <mergeCell ref="C67:C69"/>
    <mergeCell ref="D67:D69"/>
    <mergeCell ref="C85:E85"/>
    <mergeCell ref="C86:E86"/>
    <mergeCell ref="A79:H81"/>
    <mergeCell ref="C84:E84"/>
    <mergeCell ref="A88:C88"/>
    <mergeCell ref="A41:H41"/>
    <mergeCell ref="A42:H43"/>
    <mergeCell ref="A5:C8"/>
    <mergeCell ref="A22:H22"/>
    <mergeCell ref="A23:H24"/>
    <mergeCell ref="A59:D59"/>
    <mergeCell ref="E59:H59"/>
    <mergeCell ref="A54:H54"/>
    <mergeCell ref="A55:H56"/>
    <mergeCell ref="B61:B63"/>
    <mergeCell ref="C61:C63"/>
    <mergeCell ref="D61:D63"/>
    <mergeCell ref="A78:G78"/>
    <mergeCell ref="B64:B66"/>
    <mergeCell ref="C64:C66"/>
    <mergeCell ref="D64:D66"/>
    <mergeCell ref="A91:C91"/>
    <mergeCell ref="D96:H96"/>
    <mergeCell ref="A95:C95"/>
    <mergeCell ref="A96:C96"/>
    <mergeCell ref="A94:C94"/>
    <mergeCell ref="D94:H94"/>
    <mergeCell ref="D95:H95"/>
    <mergeCell ref="A84:B84"/>
    <mergeCell ref="A86:B86"/>
    <mergeCell ref="C87:E87"/>
    <mergeCell ref="C93:E93"/>
    <mergeCell ref="D88:H88"/>
    <mergeCell ref="D89:H89"/>
    <mergeCell ref="D90:H90"/>
    <mergeCell ref="D91:H91"/>
    <mergeCell ref="A89:C89"/>
    <mergeCell ref="A90:C90"/>
    <mergeCell ref="D97:H97"/>
    <mergeCell ref="A99:G99"/>
    <mergeCell ref="A97:C97"/>
    <mergeCell ref="A100:H10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tabSelected="1" workbookViewId="0" topLeftCell="A1">
      <selection activeCell="J5" sqref="J5"/>
    </sheetView>
  </sheetViews>
  <sheetFormatPr defaultColWidth="9.140625" defaultRowHeight="12.75"/>
  <cols>
    <col min="1" max="2" width="7.00390625" style="0" customWidth="1"/>
    <col min="3" max="3" width="8.57421875" style="0" customWidth="1"/>
    <col min="4" max="4" width="18.8515625" style="0" customWidth="1"/>
    <col min="5" max="8" width="11.421875" style="0" customWidth="1"/>
  </cols>
  <sheetData>
    <row r="2" spans="1:8" ht="12.75">
      <c r="A2" s="226" t="s">
        <v>488</v>
      </c>
      <c r="B2" s="181"/>
      <c r="C2" s="182"/>
      <c r="D2" s="183"/>
      <c r="E2" s="184"/>
      <c r="F2" s="184"/>
      <c r="G2" s="185"/>
      <c r="H2" s="182"/>
    </row>
    <row r="3" spans="1:8" ht="12.75">
      <c r="A3" s="150" t="s">
        <v>839</v>
      </c>
      <c r="B3" s="186"/>
      <c r="C3" s="187"/>
      <c r="D3" s="188"/>
      <c r="E3" s="189"/>
      <c r="F3" s="189"/>
      <c r="G3" s="190"/>
      <c r="H3" s="187"/>
    </row>
    <row r="4" spans="1:8" ht="12.75">
      <c r="A4" s="187"/>
      <c r="B4" s="186"/>
      <c r="C4" s="187"/>
      <c r="D4" s="188"/>
      <c r="E4" s="189"/>
      <c r="F4" s="189"/>
      <c r="G4" s="190"/>
      <c r="H4" s="187"/>
    </row>
    <row r="5" spans="1:8" ht="20.25" customHeight="1">
      <c r="A5" s="310" t="s">
        <v>842</v>
      </c>
      <c r="B5" s="315"/>
      <c r="C5" s="315"/>
      <c r="D5" s="315"/>
      <c r="E5" s="315"/>
      <c r="F5" s="315"/>
      <c r="G5" s="315"/>
      <c r="H5" s="225"/>
    </row>
    <row r="6" spans="1:7" ht="20.25" customHeight="1">
      <c r="A6" s="217"/>
      <c r="B6" s="218"/>
      <c r="C6" s="219"/>
      <c r="D6" s="220" t="s">
        <v>1365</v>
      </c>
      <c r="E6" s="221" t="s">
        <v>1379</v>
      </c>
      <c r="F6" s="221" t="s">
        <v>835</v>
      </c>
      <c r="G6" s="221" t="s">
        <v>100</v>
      </c>
    </row>
    <row r="7" spans="1:7" ht="20.25" customHeight="1">
      <c r="A7" s="191"/>
      <c r="B7" s="192"/>
      <c r="C7" s="193"/>
      <c r="D7" s="194" t="s">
        <v>843</v>
      </c>
      <c r="E7" s="195">
        <f>SUM(E8:E10)</f>
        <v>8763557</v>
      </c>
      <c r="F7" s="195">
        <f>SUM(F8:F10)</f>
        <v>7710537.49</v>
      </c>
      <c r="G7" s="195">
        <f>IF(E7=0,,F7/E7*100)</f>
        <v>87.98410839342975</v>
      </c>
    </row>
    <row r="8" spans="1:7" ht="20.25" customHeight="1">
      <c r="A8" s="307" t="s">
        <v>844</v>
      </c>
      <c r="B8" s="316"/>
      <c r="C8" s="317"/>
      <c r="D8" s="160" t="s">
        <v>1382</v>
      </c>
      <c r="E8" s="34">
        <f>SUM(E43)</f>
        <v>4399848</v>
      </c>
      <c r="F8" s="34">
        <f>SUM(F43)</f>
        <v>4761424.949999999</v>
      </c>
      <c r="G8" s="34">
        <f aca="true" t="shared" si="0" ref="G8:G15">IF(E8=0,,F8/E8*100)</f>
        <v>108.21794184708197</v>
      </c>
    </row>
    <row r="9" spans="1:7" ht="20.25" customHeight="1">
      <c r="A9" s="318"/>
      <c r="B9" s="319"/>
      <c r="C9" s="320"/>
      <c r="D9" s="160" t="s">
        <v>1383</v>
      </c>
      <c r="E9" s="34">
        <f>SUM(E53)</f>
        <v>2216899</v>
      </c>
      <c r="F9" s="34">
        <f>SUM(F53)</f>
        <v>2043713.06</v>
      </c>
      <c r="G9" s="34">
        <f t="shared" si="0"/>
        <v>92.18791925117021</v>
      </c>
    </row>
    <row r="10" spans="1:7" ht="20.25" customHeight="1">
      <c r="A10" s="321"/>
      <c r="B10" s="322"/>
      <c r="C10" s="323"/>
      <c r="D10" s="160" t="s">
        <v>1384</v>
      </c>
      <c r="E10" s="34">
        <f>SUM(E69)</f>
        <v>2146810</v>
      </c>
      <c r="F10" s="34">
        <f>SUM(F69)</f>
        <v>905399.48</v>
      </c>
      <c r="G10" s="34">
        <f t="shared" si="0"/>
        <v>42.17417843218543</v>
      </c>
    </row>
    <row r="11" spans="1:7" ht="20.25" customHeight="1">
      <c r="A11" s="196"/>
      <c r="B11" s="197"/>
      <c r="C11" s="198"/>
      <c r="D11" s="194" t="s">
        <v>845</v>
      </c>
      <c r="E11" s="195">
        <f>SUM(E12:E14)</f>
        <v>8233017</v>
      </c>
      <c r="F11" s="195">
        <f>SUM(F12:F14)</f>
        <v>7429156.41</v>
      </c>
      <c r="G11" s="195">
        <f t="shared" si="0"/>
        <v>90.23613591469567</v>
      </c>
    </row>
    <row r="12" spans="1:7" ht="20.25" customHeight="1">
      <c r="A12" s="307" t="s">
        <v>846</v>
      </c>
      <c r="B12" s="316"/>
      <c r="C12" s="317"/>
      <c r="D12" s="160" t="s">
        <v>98</v>
      </c>
      <c r="E12" s="171">
        <f>SUM(E209)</f>
        <v>4253878</v>
      </c>
      <c r="F12" s="171">
        <f>SUM(E210)</f>
        <v>4157647.7099999995</v>
      </c>
      <c r="G12" s="171">
        <f t="shared" si="0"/>
        <v>97.73782205319475</v>
      </c>
    </row>
    <row r="13" spans="1:7" ht="20.25" customHeight="1">
      <c r="A13" s="318"/>
      <c r="B13" s="319"/>
      <c r="C13" s="320"/>
      <c r="D13" s="160" t="s">
        <v>99</v>
      </c>
      <c r="E13" s="171">
        <f>SUM(F209)</f>
        <v>3770960</v>
      </c>
      <c r="F13" s="171">
        <f>SUM(F210)</f>
        <v>2501232.8000000003</v>
      </c>
      <c r="G13" s="171">
        <f t="shared" si="0"/>
        <v>66.32880751850988</v>
      </c>
    </row>
    <row r="14" spans="1:7" ht="20.25" customHeight="1">
      <c r="A14" s="321"/>
      <c r="B14" s="322"/>
      <c r="C14" s="323"/>
      <c r="D14" s="160" t="s">
        <v>1384</v>
      </c>
      <c r="E14" s="171">
        <f>SUM(G209)</f>
        <v>208179</v>
      </c>
      <c r="F14" s="171">
        <f>SUM(G210)</f>
        <v>770275.9</v>
      </c>
      <c r="G14" s="171">
        <f t="shared" si="0"/>
        <v>370.00653283952755</v>
      </c>
    </row>
    <row r="15" spans="1:7" ht="20.25" customHeight="1">
      <c r="A15" s="191"/>
      <c r="B15" s="192"/>
      <c r="C15" s="193"/>
      <c r="D15" s="194" t="s">
        <v>842</v>
      </c>
      <c r="E15" s="195">
        <f>E7-E11</f>
        <v>530540</v>
      </c>
      <c r="F15" s="195">
        <f>F7-F11</f>
        <v>281381.0800000001</v>
      </c>
      <c r="G15" s="195">
        <f t="shared" si="0"/>
        <v>53.03673238587101</v>
      </c>
    </row>
    <row r="16" spans="1:7" ht="20.25" customHeight="1">
      <c r="A16" s="324"/>
      <c r="B16" s="324"/>
      <c r="C16" s="324"/>
      <c r="D16" s="200"/>
      <c r="E16" s="171"/>
      <c r="F16" s="171"/>
      <c r="G16" s="199"/>
    </row>
    <row r="17" spans="1:8" ht="12.75">
      <c r="A17" s="187"/>
      <c r="B17" s="186"/>
      <c r="C17" s="187"/>
      <c r="D17" s="188"/>
      <c r="E17" s="189"/>
      <c r="F17" s="189"/>
      <c r="G17" s="190"/>
      <c r="H17" s="187"/>
    </row>
    <row r="18" spans="1:8" ht="12.75">
      <c r="A18" s="180" t="s">
        <v>732</v>
      </c>
      <c r="B18" s="201"/>
      <c r="C18" s="180"/>
      <c r="D18" s="202"/>
      <c r="E18" s="184"/>
      <c r="F18" s="184"/>
      <c r="G18" s="184"/>
      <c r="H18" s="180"/>
    </row>
    <row r="19" spans="1:8" ht="12.75">
      <c r="A19" s="187"/>
      <c r="B19" s="186"/>
      <c r="C19" s="187"/>
      <c r="D19" s="188"/>
      <c r="E19" s="189"/>
      <c r="F19" s="189"/>
      <c r="G19" s="190"/>
      <c r="H19" s="187"/>
    </row>
    <row r="20" spans="1:8" ht="21.75" customHeight="1">
      <c r="A20" s="310" t="s">
        <v>1336</v>
      </c>
      <c r="B20" s="311"/>
      <c r="C20" s="311"/>
      <c r="D20" s="311"/>
      <c r="E20" s="311"/>
      <c r="F20" s="311"/>
      <c r="G20" s="311"/>
      <c r="H20" s="311"/>
    </row>
    <row r="21" spans="1:8" ht="21.75" customHeight="1">
      <c r="A21" s="76" t="s">
        <v>1385</v>
      </c>
      <c r="B21" s="77" t="s">
        <v>1386</v>
      </c>
      <c r="C21" s="78" t="s">
        <v>1387</v>
      </c>
      <c r="D21" s="220" t="s">
        <v>1365</v>
      </c>
      <c r="E21" s="76" t="s">
        <v>1379</v>
      </c>
      <c r="F21" s="76" t="s">
        <v>835</v>
      </c>
      <c r="G21" s="249" t="s">
        <v>836</v>
      </c>
      <c r="H21" s="78" t="s">
        <v>100</v>
      </c>
    </row>
    <row r="22" spans="1:8" ht="21.75" customHeight="1">
      <c r="A22" s="47" t="s">
        <v>1388</v>
      </c>
      <c r="B22" s="47" t="s">
        <v>1389</v>
      </c>
      <c r="C22" s="25" t="s">
        <v>1390</v>
      </c>
      <c r="D22" s="148" t="s">
        <v>1391</v>
      </c>
      <c r="E22" s="26">
        <f>SUM(E23:E33)</f>
        <v>3333760</v>
      </c>
      <c r="F22" s="26">
        <f>SUM(F23:F33)</f>
        <v>3674529.4599999995</v>
      </c>
      <c r="G22" s="26">
        <f>SUM(G23:G33)</f>
        <v>3347152</v>
      </c>
      <c r="H22" s="26">
        <f>SUM(H23:H33)</f>
        <v>1041.970651825969</v>
      </c>
    </row>
    <row r="23" spans="1:8" ht="21.75" customHeight="1">
      <c r="A23" s="304"/>
      <c r="B23" s="174" t="s">
        <v>103</v>
      </c>
      <c r="C23" s="172" t="s">
        <v>1392</v>
      </c>
      <c r="D23" s="160" t="s">
        <v>934</v>
      </c>
      <c r="E23" s="34">
        <f>SUM('II. Príjmy rozpočtu'!E19)</f>
        <v>2754032</v>
      </c>
      <c r="F23" s="34">
        <f>SUM('II. Príjmy rozpočtu'!F19)</f>
        <v>3120888.48</v>
      </c>
      <c r="G23" s="34">
        <f>SUM('II. Príjmy rozpočtu'!G19)</f>
        <v>2767424</v>
      </c>
      <c r="H23" s="34">
        <f>SUM('II. Príjmy rozpočtu'!H19)</f>
        <v>113.32070506079812</v>
      </c>
    </row>
    <row r="24" spans="1:8" ht="21.75" customHeight="1">
      <c r="A24" s="305"/>
      <c r="B24" s="174" t="s">
        <v>77</v>
      </c>
      <c r="C24" s="172" t="s">
        <v>1392</v>
      </c>
      <c r="D24" s="160" t="s">
        <v>1152</v>
      </c>
      <c r="E24" s="34">
        <f>SUM('II. Príjmy rozpočtu'!E37)</f>
        <v>271860</v>
      </c>
      <c r="F24" s="34">
        <f>SUM('II. Príjmy rozpočtu'!F37)</f>
        <v>240152.08000000002</v>
      </c>
      <c r="G24" s="34">
        <f>SUM('II. Príjmy rozpočtu'!G37)</f>
        <v>271860</v>
      </c>
      <c r="H24" s="34">
        <f>SUM('II. Príjmy rozpočtu'!H37)</f>
        <v>88.33667328772162</v>
      </c>
    </row>
    <row r="25" spans="1:8" ht="21.75" customHeight="1">
      <c r="A25" s="305"/>
      <c r="B25" s="174" t="s">
        <v>79</v>
      </c>
      <c r="C25" s="172" t="s">
        <v>1392</v>
      </c>
      <c r="D25" s="160" t="s">
        <v>1157</v>
      </c>
      <c r="E25" s="34">
        <f>SUM('II. Príjmy rozpočtu'!E45)</f>
        <v>0</v>
      </c>
      <c r="F25" s="34">
        <f>SUM('II. Príjmy rozpočtu'!F45)</f>
        <v>0</v>
      </c>
      <c r="G25" s="34">
        <f>SUM('II. Príjmy rozpočtu'!G45)</f>
        <v>0</v>
      </c>
      <c r="H25" s="34">
        <f>SUM('II. Príjmy rozpočtu'!H45)</f>
        <v>0</v>
      </c>
    </row>
    <row r="26" spans="1:8" ht="21.75" customHeight="1">
      <c r="A26" s="305"/>
      <c r="B26" s="174" t="s">
        <v>82</v>
      </c>
      <c r="C26" s="172" t="s">
        <v>1392</v>
      </c>
      <c r="D26" s="160" t="s">
        <v>1159</v>
      </c>
      <c r="E26" s="34">
        <f>SUM('II. Príjmy rozpočtu'!E47)</f>
        <v>182408</v>
      </c>
      <c r="F26" s="34">
        <f>SUM('II. Príjmy rozpočtu'!F47)</f>
        <v>160191.32</v>
      </c>
      <c r="G26" s="34">
        <f>SUM('II. Príjmy rozpočtu'!G47)</f>
        <v>182408</v>
      </c>
      <c r="H26" s="34">
        <f>SUM('II. Príjmy rozpočtu'!H47)</f>
        <v>87.82033682733214</v>
      </c>
    </row>
    <row r="27" spans="1:8" ht="21.75" customHeight="1">
      <c r="A27" s="306"/>
      <c r="B27" s="174" t="s">
        <v>85</v>
      </c>
      <c r="C27" s="172" t="s">
        <v>1392</v>
      </c>
      <c r="D27" s="160" t="s">
        <v>1163</v>
      </c>
      <c r="E27" s="34">
        <f>SUM('II. Príjmy rozpočtu'!E60)</f>
        <v>71000</v>
      </c>
      <c r="F27" s="34">
        <f>SUM('II. Príjmy rozpočtu'!F60)</f>
        <v>66349.68</v>
      </c>
      <c r="G27" s="34">
        <f>SUM('II. Príjmy rozpočtu'!G60)</f>
        <v>71000</v>
      </c>
      <c r="H27" s="34">
        <f>SUM('II. Príjmy rozpočtu'!H60)</f>
        <v>93.45025352112674</v>
      </c>
    </row>
    <row r="28" spans="1:8" ht="21.75" customHeight="1">
      <c r="A28" s="306"/>
      <c r="B28" s="174" t="s">
        <v>87</v>
      </c>
      <c r="C28" s="172" t="s">
        <v>1392</v>
      </c>
      <c r="D28" s="160" t="s">
        <v>1166</v>
      </c>
      <c r="E28" s="34">
        <f>SUM('II. Príjmy rozpočtu'!E63)</f>
        <v>12000</v>
      </c>
      <c r="F28" s="34">
        <f>SUM('II. Príjmy rozpočtu'!F63)</f>
        <v>12068.98</v>
      </c>
      <c r="G28" s="34">
        <f>SUM('II. Príjmy rozpočtu'!G63)</f>
        <v>12000</v>
      </c>
      <c r="H28" s="34">
        <f>SUM('II. Príjmy rozpočtu'!H63)</f>
        <v>100.57483333333333</v>
      </c>
    </row>
    <row r="29" spans="1:8" ht="21.75" customHeight="1">
      <c r="A29" s="306"/>
      <c r="B29" s="174" t="s">
        <v>1337</v>
      </c>
      <c r="C29" s="172" t="s">
        <v>1392</v>
      </c>
      <c r="D29" s="160" t="s">
        <v>1168</v>
      </c>
      <c r="E29" s="34">
        <f>SUM('II. Príjmy rozpočtu'!E65)</f>
        <v>17660</v>
      </c>
      <c r="F29" s="34">
        <f>SUM('II. Príjmy rozpočtu'!F65)</f>
        <v>29518.46</v>
      </c>
      <c r="G29" s="34">
        <f>SUM('II. Príjmy rozpočtu'!G65)</f>
        <v>17660</v>
      </c>
      <c r="H29" s="34">
        <f>SUM('II. Príjmy rozpočtu'!H65)</f>
        <v>167.14869762174405</v>
      </c>
    </row>
    <row r="30" spans="1:8" ht="21.75" customHeight="1">
      <c r="A30" s="306"/>
      <c r="B30" s="174" t="s">
        <v>1338</v>
      </c>
      <c r="C30" s="172" t="s">
        <v>1392</v>
      </c>
      <c r="D30" s="160" t="s">
        <v>1177</v>
      </c>
      <c r="E30" s="34">
        <f>SUM('II. Príjmy rozpočtu'!E72)</f>
        <v>2500</v>
      </c>
      <c r="F30" s="34">
        <f>SUM('II. Príjmy rozpočtu'!F72)</f>
        <v>2639.3</v>
      </c>
      <c r="G30" s="34">
        <f>SUM('II. Príjmy rozpočtu'!G72)</f>
        <v>2500</v>
      </c>
      <c r="H30" s="34">
        <f>SUM('II. Príjmy rozpočtu'!H72)</f>
        <v>105.572</v>
      </c>
    </row>
    <row r="31" spans="1:8" ht="21.75" customHeight="1">
      <c r="A31" s="306"/>
      <c r="B31" s="174" t="s">
        <v>1339</v>
      </c>
      <c r="C31" s="172" t="s">
        <v>1392</v>
      </c>
      <c r="D31" s="160" t="s">
        <v>1199</v>
      </c>
      <c r="E31" s="34">
        <f>SUM('II. Príjmy rozpočtu'!E125)</f>
        <v>2300</v>
      </c>
      <c r="F31" s="34">
        <f>SUM('II. Príjmy rozpočtu'!F125)</f>
        <v>1874.8600000000001</v>
      </c>
      <c r="G31" s="34">
        <f>SUM('II. Príjmy rozpočtu'!G125)</f>
        <v>2300</v>
      </c>
      <c r="H31" s="34">
        <f>SUM('II. Príjmy rozpočtu'!H125)</f>
        <v>81.51565217391304</v>
      </c>
    </row>
    <row r="32" spans="1:8" ht="21.75" customHeight="1">
      <c r="A32" s="306"/>
      <c r="B32" s="174" t="s">
        <v>1340</v>
      </c>
      <c r="C32" s="172" t="s">
        <v>1392</v>
      </c>
      <c r="D32" s="160" t="s">
        <v>1202</v>
      </c>
      <c r="E32" s="34">
        <f>SUM('II. Príjmy rozpočtu'!E128)</f>
        <v>0</v>
      </c>
      <c r="F32" s="34">
        <f>SUM('II. Príjmy rozpočtu'!F128)</f>
        <v>0</v>
      </c>
      <c r="G32" s="34">
        <f>SUM('II. Príjmy rozpočtu'!G128)</f>
        <v>0</v>
      </c>
      <c r="H32" s="34">
        <f>SUM('II. Príjmy rozpočtu'!H128)</f>
        <v>0</v>
      </c>
    </row>
    <row r="33" spans="1:8" ht="21.75" customHeight="1">
      <c r="A33" s="312"/>
      <c r="B33" s="174" t="s">
        <v>1341</v>
      </c>
      <c r="C33" s="172" t="s">
        <v>1392</v>
      </c>
      <c r="D33" s="160" t="s">
        <v>1204</v>
      </c>
      <c r="E33" s="34">
        <f>SUM('II. Príjmy rozpočtu'!E130)</f>
        <v>20000</v>
      </c>
      <c r="F33" s="34">
        <f>SUM('II. Príjmy rozpočtu'!F130)</f>
        <v>40846.299999999996</v>
      </c>
      <c r="G33" s="34">
        <f>SUM('II. Príjmy rozpočtu'!G130)</f>
        <v>20000</v>
      </c>
      <c r="H33" s="34">
        <f>SUM('II. Príjmy rozpočtu'!H130)</f>
        <v>204.23149999999998</v>
      </c>
    </row>
    <row r="34" spans="1:8" ht="21.75" customHeight="1">
      <c r="A34" s="47" t="s">
        <v>1179</v>
      </c>
      <c r="B34" s="47" t="s">
        <v>1180</v>
      </c>
      <c r="C34" s="25" t="s">
        <v>1390</v>
      </c>
      <c r="D34" s="148" t="s">
        <v>1181</v>
      </c>
      <c r="E34" s="63">
        <f>SUM(E35:E36)</f>
        <v>1064788</v>
      </c>
      <c r="F34" s="63">
        <f>SUM(F35:F36)</f>
        <v>1085619</v>
      </c>
      <c r="G34" s="63">
        <f>SUM(G35:G36)</f>
        <v>1052239.35</v>
      </c>
      <c r="H34" s="63">
        <f>SUM(H35:H36)</f>
        <v>101.95564187425101</v>
      </c>
    </row>
    <row r="35" spans="1:8" ht="21.75" customHeight="1">
      <c r="A35" s="304"/>
      <c r="B35" s="174" t="s">
        <v>1342</v>
      </c>
      <c r="C35" s="172" t="s">
        <v>1392</v>
      </c>
      <c r="D35" s="160" t="s">
        <v>1182</v>
      </c>
      <c r="E35" s="34">
        <f>SUM('II. Príjmy rozpočtu'!E82)</f>
        <v>0</v>
      </c>
      <c r="F35" s="34">
        <f>SUM('II. Príjmy rozpočtu'!F82)</f>
        <v>7.56</v>
      </c>
      <c r="G35" s="34">
        <f>SUM('II. Príjmy rozpočtu'!G82)</f>
        <v>8</v>
      </c>
      <c r="H35" s="34">
        <f>SUM('II. Príjmy rozpočtu'!H82)</f>
        <v>0</v>
      </c>
    </row>
    <row r="36" spans="1:8" ht="21.75" customHeight="1">
      <c r="A36" s="305"/>
      <c r="B36" s="174" t="s">
        <v>1343</v>
      </c>
      <c r="C36" s="172" t="s">
        <v>1392</v>
      </c>
      <c r="D36" s="160" t="s">
        <v>1184</v>
      </c>
      <c r="E36" s="34">
        <f>SUM('II. Príjmy rozpočtu'!E84)</f>
        <v>1064788</v>
      </c>
      <c r="F36" s="34">
        <f>SUM('II. Príjmy rozpočtu'!F84)</f>
        <v>1085611.44</v>
      </c>
      <c r="G36" s="34">
        <f>SUM('II. Príjmy rozpočtu'!G84)</f>
        <v>1052231.35</v>
      </c>
      <c r="H36" s="34">
        <f>SUM('II. Príjmy rozpočtu'!H84)</f>
        <v>101.95564187425101</v>
      </c>
    </row>
    <row r="37" spans="1:8" ht="21.75" customHeight="1">
      <c r="A37" s="47" t="s">
        <v>1187</v>
      </c>
      <c r="B37" s="47" t="s">
        <v>1188</v>
      </c>
      <c r="C37" s="25" t="s">
        <v>1390</v>
      </c>
      <c r="D37" s="17" t="s">
        <v>1189</v>
      </c>
      <c r="E37" s="63">
        <f>SUM(E38)</f>
        <v>0</v>
      </c>
      <c r="F37" s="63">
        <f>SUM(F38)</f>
        <v>636.76</v>
      </c>
      <c r="G37" s="63">
        <f>SUM(G38)</f>
        <v>0</v>
      </c>
      <c r="H37" s="63">
        <f>SUM(H38)</f>
        <v>0</v>
      </c>
    </row>
    <row r="38" spans="1:8" ht="21.75" customHeight="1">
      <c r="A38" s="173"/>
      <c r="B38" s="174" t="s">
        <v>1344</v>
      </c>
      <c r="C38" s="172" t="s">
        <v>1392</v>
      </c>
      <c r="D38" s="160" t="s">
        <v>1182</v>
      </c>
      <c r="E38" s="34">
        <f>SUM('II. Príjmy rozpočtu'!E110)</f>
        <v>0</v>
      </c>
      <c r="F38" s="34">
        <f>SUM('II. Príjmy rozpočtu'!F110)</f>
        <v>636.76</v>
      </c>
      <c r="G38" s="34">
        <f>SUM('II. Príjmy rozpočtu'!G110)</f>
        <v>0</v>
      </c>
      <c r="H38" s="34">
        <f>SUM('II. Príjmy rozpočtu'!H110)</f>
        <v>0</v>
      </c>
    </row>
    <row r="39" spans="1:8" ht="21.75" customHeight="1">
      <c r="A39" s="47" t="s">
        <v>1191</v>
      </c>
      <c r="B39" s="47" t="s">
        <v>1192</v>
      </c>
      <c r="C39" s="25" t="s">
        <v>1390</v>
      </c>
      <c r="D39" s="148" t="s">
        <v>1193</v>
      </c>
      <c r="E39" s="63">
        <f>SUM(E40)</f>
        <v>1300</v>
      </c>
      <c r="F39" s="63">
        <f>SUM(F40)</f>
        <v>639.73</v>
      </c>
      <c r="G39" s="63">
        <f>SUM(G40)</f>
        <v>1300</v>
      </c>
      <c r="H39" s="63">
        <f>SUM(H40)</f>
        <v>49.21</v>
      </c>
    </row>
    <row r="40" spans="1:8" ht="21.75" customHeight="1">
      <c r="A40" s="32"/>
      <c r="B40" s="174" t="s">
        <v>1345</v>
      </c>
      <c r="C40" s="172" t="s">
        <v>1392</v>
      </c>
      <c r="D40" s="160" t="s">
        <v>1193</v>
      </c>
      <c r="E40" s="34">
        <f>SUM('II. Príjmy rozpočtu'!E113)</f>
        <v>1300</v>
      </c>
      <c r="F40" s="34">
        <f>SUM('II. Príjmy rozpočtu'!F113)</f>
        <v>639.73</v>
      </c>
      <c r="G40" s="34">
        <f>SUM('II. Príjmy rozpočtu'!G113)</f>
        <v>1300</v>
      </c>
      <c r="H40" s="34">
        <f>SUM('II. Príjmy rozpočtu'!H113)</f>
        <v>49.21</v>
      </c>
    </row>
    <row r="41" spans="1:8" ht="21.75" customHeight="1">
      <c r="A41" s="47" t="s">
        <v>1195</v>
      </c>
      <c r="B41" s="47" t="s">
        <v>1196</v>
      </c>
      <c r="C41" s="25" t="s">
        <v>1390</v>
      </c>
      <c r="D41" s="148" t="s">
        <v>1197</v>
      </c>
      <c r="E41" s="63">
        <f>SUM(E42)</f>
        <v>0</v>
      </c>
      <c r="F41" s="63">
        <f>SUM(F42)</f>
        <v>0</v>
      </c>
      <c r="G41" s="63">
        <f>SUM(G42)</f>
        <v>0</v>
      </c>
      <c r="H41" s="63">
        <f>SUM(H42)</f>
        <v>0</v>
      </c>
    </row>
    <row r="42" spans="1:8" ht="21.75" customHeight="1">
      <c r="A42" s="32"/>
      <c r="B42" s="174" t="s">
        <v>1346</v>
      </c>
      <c r="C42" s="172" t="s">
        <v>1392</v>
      </c>
      <c r="D42" s="160" t="s">
        <v>1197</v>
      </c>
      <c r="E42" s="34">
        <f>SUM('II. Príjmy rozpočtu'!E116)</f>
        <v>0</v>
      </c>
      <c r="F42" s="34">
        <f>SUM('II. Príjmy rozpočtu'!F116)</f>
        <v>0</v>
      </c>
      <c r="G42" s="34">
        <f>SUM('II. Príjmy rozpočtu'!G116)</f>
        <v>0</v>
      </c>
      <c r="H42" s="34">
        <f>SUM('II. Príjmy rozpočtu'!H116)</f>
        <v>0</v>
      </c>
    </row>
    <row r="43" spans="1:8" ht="21.75" customHeight="1">
      <c r="A43" s="24"/>
      <c r="B43" s="194"/>
      <c r="C43" s="24"/>
      <c r="D43" s="194" t="s">
        <v>1381</v>
      </c>
      <c r="E43" s="31">
        <f>SUM(E41,E39,E37,E34,E22)</f>
        <v>4399848</v>
      </c>
      <c r="F43" s="31">
        <f>SUM(F41,F39,F37,F34,F22)</f>
        <v>4761424.949999999</v>
      </c>
      <c r="G43" s="31">
        <f>SUM(G41,G39,G37,G34,G22)</f>
        <v>4400691.35</v>
      </c>
      <c r="H43" s="31">
        <f>SUM(H41,H39,H37,H34,H22)</f>
        <v>1193.13629370022</v>
      </c>
    </row>
    <row r="44" spans="1:8" ht="21.75" customHeight="1">
      <c r="A44" s="203"/>
      <c r="B44" s="204"/>
      <c r="C44" s="203"/>
      <c r="D44" s="204"/>
      <c r="E44" s="205"/>
      <c r="F44" s="205"/>
      <c r="G44" s="205"/>
      <c r="H44" s="205"/>
    </row>
    <row r="45" spans="1:8" ht="21.75" customHeight="1">
      <c r="A45" s="310" t="s">
        <v>509</v>
      </c>
      <c r="B45" s="311"/>
      <c r="C45" s="311"/>
      <c r="D45" s="311"/>
      <c r="E45" s="311"/>
      <c r="F45" s="311"/>
      <c r="G45" s="311"/>
      <c r="H45" s="311"/>
    </row>
    <row r="46" spans="1:8" ht="21.75" customHeight="1">
      <c r="A46" s="76" t="s">
        <v>1385</v>
      </c>
      <c r="B46" s="77" t="s">
        <v>1386</v>
      </c>
      <c r="C46" s="78" t="s">
        <v>1387</v>
      </c>
      <c r="D46" s="220" t="s">
        <v>1365</v>
      </c>
      <c r="E46" s="76" t="s">
        <v>1379</v>
      </c>
      <c r="F46" s="76" t="s">
        <v>835</v>
      </c>
      <c r="G46" s="249" t="s">
        <v>836</v>
      </c>
      <c r="H46" s="78" t="s">
        <v>100</v>
      </c>
    </row>
    <row r="47" spans="1:8" ht="21.75" customHeight="1">
      <c r="A47" s="47" t="s">
        <v>1388</v>
      </c>
      <c r="B47" s="47" t="s">
        <v>1389</v>
      </c>
      <c r="C47" s="25" t="s">
        <v>1390</v>
      </c>
      <c r="D47" s="148" t="s">
        <v>1391</v>
      </c>
      <c r="E47" s="63">
        <f>SUM(E48)</f>
        <v>6500</v>
      </c>
      <c r="F47" s="63">
        <f>SUM(F48)</f>
        <v>12553.17</v>
      </c>
      <c r="G47" s="63">
        <f>SUM(G48)</f>
        <v>6500</v>
      </c>
      <c r="H47" s="63">
        <f>SUM(H48)</f>
        <v>193.1256923076923</v>
      </c>
    </row>
    <row r="48" spans="1:8" ht="21.75" customHeight="1">
      <c r="A48" s="32"/>
      <c r="B48" s="174" t="s">
        <v>510</v>
      </c>
      <c r="C48" s="172" t="s">
        <v>1392</v>
      </c>
      <c r="D48" s="160" t="s">
        <v>1204</v>
      </c>
      <c r="E48" s="34">
        <f>SUM('II. Príjmy rozpočtu'!E145)</f>
        <v>6500</v>
      </c>
      <c r="F48" s="34">
        <f>SUM('II. Príjmy rozpočtu'!F145)</f>
        <v>12553.17</v>
      </c>
      <c r="G48" s="34">
        <f>SUM('II. Príjmy rozpočtu'!G145)</f>
        <v>6500</v>
      </c>
      <c r="H48" s="34">
        <f>SUM('II. Príjmy rozpočtu'!H145)</f>
        <v>193.1256923076923</v>
      </c>
    </row>
    <row r="49" spans="1:8" ht="21.75" customHeight="1">
      <c r="A49" s="47" t="s">
        <v>1179</v>
      </c>
      <c r="B49" s="47" t="s">
        <v>1180</v>
      </c>
      <c r="C49" s="25" t="s">
        <v>1390</v>
      </c>
      <c r="D49" s="148" t="s">
        <v>1181</v>
      </c>
      <c r="E49" s="63">
        <f>SUM(E50)</f>
        <v>618043</v>
      </c>
      <c r="F49" s="63">
        <f>SUM(F50)</f>
        <v>213806.33000000002</v>
      </c>
      <c r="G49" s="63">
        <f>SUM(G50)</f>
        <v>352816</v>
      </c>
      <c r="H49" s="63">
        <f>SUM(H50)</f>
        <v>34.594086495599825</v>
      </c>
    </row>
    <row r="50" spans="1:8" ht="21.75" customHeight="1">
      <c r="A50" s="65"/>
      <c r="B50" s="206" t="s">
        <v>514</v>
      </c>
      <c r="C50" s="146" t="s">
        <v>1392</v>
      </c>
      <c r="D50" s="156" t="s">
        <v>1182</v>
      </c>
      <c r="E50" s="207">
        <f>SUM('II. Príjmy rozpočtu'!E150)</f>
        <v>618043</v>
      </c>
      <c r="F50" s="207">
        <f>SUM('II. Príjmy rozpočtu'!F150)</f>
        <v>213806.33000000002</v>
      </c>
      <c r="G50" s="207">
        <f>SUM('II. Príjmy rozpočtu'!G150)</f>
        <v>352816</v>
      </c>
      <c r="H50" s="207">
        <f>SUM('II. Príjmy rozpočtu'!H150)</f>
        <v>34.594086495599825</v>
      </c>
    </row>
    <row r="51" spans="1:8" ht="21.75" customHeight="1">
      <c r="A51" s="47" t="s">
        <v>1187</v>
      </c>
      <c r="B51" s="47" t="s">
        <v>1188</v>
      </c>
      <c r="C51" s="25" t="s">
        <v>1390</v>
      </c>
      <c r="D51" s="17" t="s">
        <v>1189</v>
      </c>
      <c r="E51" s="63">
        <f>SUM(E52)</f>
        <v>1592356</v>
      </c>
      <c r="F51" s="63">
        <f>SUM(F52)</f>
        <v>1817353.56</v>
      </c>
      <c r="G51" s="63">
        <f>SUM(G52)</f>
        <v>1539570</v>
      </c>
      <c r="H51" s="63">
        <f>SUM('[1]Prijmy'!H130)</f>
        <v>0</v>
      </c>
    </row>
    <row r="52" spans="1:8" ht="21.75" customHeight="1">
      <c r="A52" s="65"/>
      <c r="B52" s="206" t="s">
        <v>518</v>
      </c>
      <c r="C52" s="146" t="s">
        <v>1392</v>
      </c>
      <c r="D52" s="156" t="s">
        <v>1182</v>
      </c>
      <c r="E52" s="66">
        <f>SUM('II. Príjmy rozpočtu'!E158)</f>
        <v>1592356</v>
      </c>
      <c r="F52" s="66">
        <f>SUM('II. Príjmy rozpočtu'!F158)</f>
        <v>1817353.56</v>
      </c>
      <c r="G52" s="66">
        <f>SUM('II. Príjmy rozpočtu'!G158)</f>
        <v>1539570</v>
      </c>
      <c r="H52" s="66">
        <f>SUM('II. Príjmy rozpočtu'!H158)</f>
        <v>114.12985287209645</v>
      </c>
    </row>
    <row r="53" spans="1:8" ht="21.75" customHeight="1">
      <c r="A53" s="24"/>
      <c r="B53" s="194"/>
      <c r="C53" s="24"/>
      <c r="D53" s="194" t="s">
        <v>1381</v>
      </c>
      <c r="E53" s="31">
        <f>SUM(E51,E49,E47)</f>
        <v>2216899</v>
      </c>
      <c r="F53" s="31">
        <f>SUM(F51,F49,F47)</f>
        <v>2043713.06</v>
      </c>
      <c r="G53" s="31">
        <f>SUM(G51,G49,G47)</f>
        <v>1898886</v>
      </c>
      <c r="H53" s="31">
        <f>SUM(H51,H49,H47)</f>
        <v>227.71977880329212</v>
      </c>
    </row>
    <row r="54" spans="1:8" ht="21.75" customHeight="1">
      <c r="A54" s="187"/>
      <c r="B54" s="186"/>
      <c r="C54" s="187"/>
      <c r="D54" s="188"/>
      <c r="E54" s="189"/>
      <c r="F54" s="189"/>
      <c r="G54" s="190"/>
      <c r="H54" s="187"/>
    </row>
    <row r="55" spans="1:8" ht="21.75" customHeight="1">
      <c r="A55" s="310" t="s">
        <v>523</v>
      </c>
      <c r="B55" s="311"/>
      <c r="C55" s="311"/>
      <c r="D55" s="311"/>
      <c r="E55" s="311"/>
      <c r="F55" s="311"/>
      <c r="G55" s="311"/>
      <c r="H55" s="311"/>
    </row>
    <row r="56" spans="1:8" ht="21.75" customHeight="1">
      <c r="A56" s="76" t="s">
        <v>1385</v>
      </c>
      <c r="B56" s="77" t="s">
        <v>1386</v>
      </c>
      <c r="C56" s="78" t="s">
        <v>1387</v>
      </c>
      <c r="D56" s="220" t="s">
        <v>1365</v>
      </c>
      <c r="E56" s="76" t="s">
        <v>1379</v>
      </c>
      <c r="F56" s="76" t="s">
        <v>835</v>
      </c>
      <c r="G56" s="249" t="s">
        <v>836</v>
      </c>
      <c r="H56" s="78" t="s">
        <v>100</v>
      </c>
    </row>
    <row r="57" spans="1:8" ht="21.75" customHeight="1">
      <c r="A57" s="47" t="s">
        <v>1179</v>
      </c>
      <c r="B57" s="47" t="s">
        <v>1180</v>
      </c>
      <c r="C57" s="25" t="s">
        <v>1390</v>
      </c>
      <c r="D57" s="148" t="s">
        <v>1181</v>
      </c>
      <c r="E57" s="26">
        <f>SUM(E58)</f>
        <v>0</v>
      </c>
      <c r="F57" s="26">
        <f>SUM(F58)</f>
        <v>78072.5</v>
      </c>
      <c r="G57" s="26">
        <f>SUM(G58)</f>
        <v>0</v>
      </c>
      <c r="H57" s="26">
        <f>SUM(H58)</f>
        <v>0</v>
      </c>
    </row>
    <row r="58" spans="1:8" ht="21.75" customHeight="1">
      <c r="A58" s="32"/>
      <c r="B58" s="174" t="s">
        <v>524</v>
      </c>
      <c r="C58" s="172" t="s">
        <v>1392</v>
      </c>
      <c r="D58" s="160" t="s">
        <v>527</v>
      </c>
      <c r="E58" s="34">
        <f>SUM('II. Príjmy rozpočtu'!E177)</f>
        <v>0</v>
      </c>
      <c r="F58" s="34">
        <f>SUM('II. Príjmy rozpočtu'!F177)</f>
        <v>78072.5</v>
      </c>
      <c r="G58" s="34">
        <f>SUM('II. Príjmy rozpočtu'!G177)</f>
        <v>0</v>
      </c>
      <c r="H58" s="34">
        <f>SUM('II. Príjmy rozpočtu'!H177)</f>
        <v>0</v>
      </c>
    </row>
    <row r="59" spans="1:8" ht="21.75" customHeight="1">
      <c r="A59" s="47" t="s">
        <v>1388</v>
      </c>
      <c r="B59" s="47" t="s">
        <v>1389</v>
      </c>
      <c r="C59" s="25" t="s">
        <v>1390</v>
      </c>
      <c r="D59" s="148" t="s">
        <v>1391</v>
      </c>
      <c r="E59" s="26">
        <f>SUM(E60)</f>
        <v>387362</v>
      </c>
      <c r="F59" s="26">
        <f>SUM(F60)</f>
        <v>748659.48</v>
      </c>
      <c r="G59" s="26">
        <f>SUM(G60)</f>
        <v>697352</v>
      </c>
      <c r="H59" s="26">
        <f>SUM(H60)</f>
        <v>193.27127596408528</v>
      </c>
    </row>
    <row r="60" spans="1:8" ht="21.75" customHeight="1">
      <c r="A60" s="32"/>
      <c r="B60" s="174" t="s">
        <v>526</v>
      </c>
      <c r="C60" s="172" t="s">
        <v>1392</v>
      </c>
      <c r="D60" s="160" t="s">
        <v>1347</v>
      </c>
      <c r="E60" s="34">
        <f>SUM('II. Príjmy rozpočtu'!E180)</f>
        <v>387362</v>
      </c>
      <c r="F60" s="34">
        <f>SUM('II. Príjmy rozpočtu'!F180)</f>
        <v>748659.48</v>
      </c>
      <c r="G60" s="34">
        <f>SUM('II. Príjmy rozpočtu'!G180)</f>
        <v>697352</v>
      </c>
      <c r="H60" s="34">
        <f>SUM('II. Príjmy rozpočtu'!H180)</f>
        <v>193.27127596408528</v>
      </c>
    </row>
    <row r="61" spans="1:8" ht="21.75" customHeight="1">
      <c r="A61" s="47" t="s">
        <v>531</v>
      </c>
      <c r="B61" s="47" t="s">
        <v>532</v>
      </c>
      <c r="C61" s="25" t="s">
        <v>1390</v>
      </c>
      <c r="D61" s="148" t="s">
        <v>533</v>
      </c>
      <c r="E61" s="26">
        <f>SUM(E62)</f>
        <v>41400</v>
      </c>
      <c r="F61" s="26">
        <f>SUM(F62)</f>
        <v>0</v>
      </c>
      <c r="G61" s="26">
        <f>SUM(G62)</f>
        <v>13034</v>
      </c>
      <c r="H61" s="26">
        <f>SUM(H62)</f>
        <v>0</v>
      </c>
    </row>
    <row r="62" spans="1:8" ht="21.75" customHeight="1">
      <c r="A62" s="32"/>
      <c r="B62" s="174" t="s">
        <v>534</v>
      </c>
      <c r="C62" s="172" t="s">
        <v>1392</v>
      </c>
      <c r="D62" s="160" t="s">
        <v>533</v>
      </c>
      <c r="E62" s="34">
        <f>SUM('II. Príjmy rozpočtu'!E188)</f>
        <v>41400</v>
      </c>
      <c r="F62" s="34">
        <f>SUM('II. Príjmy rozpočtu'!F188)</f>
        <v>0</v>
      </c>
      <c r="G62" s="34">
        <f>SUM('II. Príjmy rozpočtu'!G188)</f>
        <v>13034</v>
      </c>
      <c r="H62" s="34">
        <f>SUM('II. Príjmy rozpočtu'!H188)</f>
        <v>0</v>
      </c>
    </row>
    <row r="63" spans="1:8" ht="21.75" customHeight="1">
      <c r="A63" s="47" t="s">
        <v>1187</v>
      </c>
      <c r="B63" s="47" t="s">
        <v>537</v>
      </c>
      <c r="C63" s="25" t="s">
        <v>1390</v>
      </c>
      <c r="D63" s="148" t="s">
        <v>1189</v>
      </c>
      <c r="E63" s="26">
        <f>SUM(E64)</f>
        <v>0</v>
      </c>
      <c r="F63" s="26">
        <f>SUM(F64)</f>
        <v>0</v>
      </c>
      <c r="G63" s="26">
        <f>SUM(G64)</f>
        <v>0</v>
      </c>
      <c r="H63" s="26">
        <f>SUM(H64)</f>
        <v>0</v>
      </c>
    </row>
    <row r="64" spans="1:8" ht="21.75" customHeight="1">
      <c r="A64" s="32"/>
      <c r="B64" s="174" t="s">
        <v>538</v>
      </c>
      <c r="C64" s="172" t="s">
        <v>1392</v>
      </c>
      <c r="D64" s="160" t="s">
        <v>1189</v>
      </c>
      <c r="E64" s="34">
        <f>SUM('II. Príjmy rozpočtu'!E192)</f>
        <v>0</v>
      </c>
      <c r="F64" s="34">
        <f>SUM('II. Príjmy rozpočtu'!F192)</f>
        <v>0</v>
      </c>
      <c r="G64" s="34">
        <f>SUM('II. Príjmy rozpočtu'!G192)</f>
        <v>0</v>
      </c>
      <c r="H64" s="34">
        <f>SUM('II. Príjmy rozpočtu'!H192)</f>
        <v>0</v>
      </c>
    </row>
    <row r="65" spans="1:8" ht="21.75" customHeight="1">
      <c r="A65" s="47" t="s">
        <v>541</v>
      </c>
      <c r="B65" s="47" t="s">
        <v>542</v>
      </c>
      <c r="C65" s="25" t="s">
        <v>1390</v>
      </c>
      <c r="D65" s="148" t="s">
        <v>540</v>
      </c>
      <c r="E65" s="26">
        <f>SUM(E66)</f>
        <v>1718048</v>
      </c>
      <c r="F65" s="26">
        <f>SUM(F66)</f>
        <v>78667.5</v>
      </c>
      <c r="G65" s="26">
        <f>SUM(G66)</f>
        <v>1718048</v>
      </c>
      <c r="H65" s="26">
        <f>SUM(H66)</f>
        <v>4.5788883663320235</v>
      </c>
    </row>
    <row r="66" spans="1:8" ht="21.75" customHeight="1">
      <c r="A66" s="32"/>
      <c r="B66" s="174" t="s">
        <v>543</v>
      </c>
      <c r="C66" s="172" t="s">
        <v>1392</v>
      </c>
      <c r="D66" s="160" t="s">
        <v>540</v>
      </c>
      <c r="E66" s="34">
        <f>SUM('II. Príjmy rozpočtu'!E195)</f>
        <v>1718048</v>
      </c>
      <c r="F66" s="34">
        <f>SUM('II. Príjmy rozpočtu'!F195)</f>
        <v>78667.5</v>
      </c>
      <c r="G66" s="34">
        <f>SUM('II. Príjmy rozpočtu'!G195)</f>
        <v>1718048</v>
      </c>
      <c r="H66" s="34">
        <f>SUM('II. Príjmy rozpočtu'!H195)</f>
        <v>4.5788883663320235</v>
      </c>
    </row>
    <row r="67" spans="1:8" ht="21.75" customHeight="1">
      <c r="A67" s="47" t="s">
        <v>1191</v>
      </c>
      <c r="B67" s="47" t="s">
        <v>1192</v>
      </c>
      <c r="C67" s="25" t="s">
        <v>1390</v>
      </c>
      <c r="D67" s="148" t="s">
        <v>1193</v>
      </c>
      <c r="E67" s="26">
        <f>SUM(E68)</f>
        <v>0</v>
      </c>
      <c r="F67" s="26">
        <f>SUM(F68)</f>
        <v>0</v>
      </c>
      <c r="G67" s="26">
        <f>SUM(G68)</f>
        <v>0</v>
      </c>
      <c r="H67" s="26">
        <f>SUM(H68)</f>
        <v>0</v>
      </c>
    </row>
    <row r="68" spans="1:8" ht="21.75" customHeight="1">
      <c r="A68" s="32"/>
      <c r="B68" s="174" t="s">
        <v>522</v>
      </c>
      <c r="C68" s="172" t="s">
        <v>1392</v>
      </c>
      <c r="D68" s="160" t="s">
        <v>1193</v>
      </c>
      <c r="E68" s="34">
        <f>SUM('II. Príjmy rozpočtu'!E205)</f>
        <v>0</v>
      </c>
      <c r="F68" s="34">
        <f>SUM('II. Príjmy rozpočtu'!F205)</f>
        <v>0</v>
      </c>
      <c r="G68" s="34">
        <f>SUM('II. Príjmy rozpočtu'!G205)</f>
        <v>0</v>
      </c>
      <c r="H68" s="34">
        <f>SUM('II. Príjmy rozpočtu'!H205)</f>
        <v>0</v>
      </c>
    </row>
    <row r="69" spans="1:8" ht="21.75" customHeight="1">
      <c r="A69" s="24"/>
      <c r="B69" s="194"/>
      <c r="C69" s="24"/>
      <c r="D69" s="194" t="s">
        <v>1381</v>
      </c>
      <c r="E69" s="31">
        <f>SUM(E67,E65,E63,E61,E59,E57)</f>
        <v>2146810</v>
      </c>
      <c r="F69" s="31">
        <f>SUM(F67,F65,F63,F61,F59,F57)</f>
        <v>905399.48</v>
      </c>
      <c r="G69" s="31">
        <f>SUM(G67,G65,G63,G61,G59,G57)</f>
        <v>2428434</v>
      </c>
      <c r="H69" s="31">
        <f>SUM(H67,H65,H63,H61,H59,H57)</f>
        <v>197.8501643304173</v>
      </c>
    </row>
    <row r="70" spans="1:8" ht="21.75" customHeight="1">
      <c r="A70" s="187"/>
      <c r="B70" s="186"/>
      <c r="C70" s="187"/>
      <c r="D70" s="188"/>
      <c r="E70" s="189"/>
      <c r="F70" s="189"/>
      <c r="G70" s="190"/>
      <c r="H70" s="187"/>
    </row>
    <row r="71" spans="1:8" ht="21.75" customHeight="1">
      <c r="A71" s="180" t="s">
        <v>733</v>
      </c>
      <c r="B71" s="201"/>
      <c r="C71" s="180"/>
      <c r="D71" s="202"/>
      <c r="E71" s="184"/>
      <c r="F71" s="184"/>
      <c r="G71" s="184"/>
      <c r="H71" s="180"/>
    </row>
    <row r="72" spans="1:8" ht="21.75" customHeight="1">
      <c r="A72" s="187"/>
      <c r="B72" s="186"/>
      <c r="C72" s="187"/>
      <c r="D72" s="188"/>
      <c r="E72" s="189"/>
      <c r="F72" s="189"/>
      <c r="G72" s="190"/>
      <c r="H72" s="187"/>
    </row>
    <row r="73" spans="1:8" ht="21.75" customHeight="1">
      <c r="A73" s="138" t="s">
        <v>845</v>
      </c>
      <c r="B73" s="208"/>
      <c r="C73" s="209"/>
      <c r="D73" s="210"/>
      <c r="E73" s="211"/>
      <c r="F73" s="211"/>
      <c r="G73" s="212"/>
      <c r="H73" s="400"/>
    </row>
    <row r="74" spans="1:8" ht="21.75" customHeight="1">
      <c r="A74" s="76"/>
      <c r="B74" s="77" t="s">
        <v>1386</v>
      </c>
      <c r="C74" s="78" t="s">
        <v>1387</v>
      </c>
      <c r="D74" s="220" t="s">
        <v>1365</v>
      </c>
      <c r="E74" s="76" t="s">
        <v>1379</v>
      </c>
      <c r="F74" s="76" t="s">
        <v>835</v>
      </c>
      <c r="G74" s="249" t="s">
        <v>836</v>
      </c>
      <c r="H74" s="78" t="s">
        <v>100</v>
      </c>
    </row>
    <row r="75" spans="1:8" ht="21.75" customHeight="1">
      <c r="A75" s="213" t="s">
        <v>73</v>
      </c>
      <c r="B75" s="214"/>
      <c r="C75" s="215"/>
      <c r="D75" s="216"/>
      <c r="E75" s="63">
        <f>SUM(E76:E81)</f>
        <v>80509</v>
      </c>
      <c r="F75" s="63">
        <f>SUM(F76:F81)</f>
        <v>87649.99</v>
      </c>
      <c r="G75" s="63">
        <f>SUM(G76:G81)</f>
        <v>87608</v>
      </c>
      <c r="H75" s="63">
        <f aca="true" t="shared" si="1" ref="H75:H150">IF(E75=0,,F75/E75*100)</f>
        <v>108.86980337602009</v>
      </c>
    </row>
    <row r="76" spans="1:8" ht="21.75" customHeight="1">
      <c r="A76" s="304"/>
      <c r="B76" s="73" t="s">
        <v>74</v>
      </c>
      <c r="C76" s="172" t="s">
        <v>1392</v>
      </c>
      <c r="D76" s="33" t="s">
        <v>944</v>
      </c>
      <c r="E76" s="34">
        <f>SUM(1!E23)</f>
        <v>57850</v>
      </c>
      <c r="F76" s="34">
        <f>SUM(1!F23)</f>
        <v>53538.100000000006</v>
      </c>
      <c r="G76" s="34">
        <f>SUM(1!G23)</f>
        <v>57850</v>
      </c>
      <c r="H76" s="34">
        <f t="shared" si="1"/>
        <v>92.5464131374244</v>
      </c>
    </row>
    <row r="77" spans="1:8" ht="21.75" customHeight="1">
      <c r="A77" s="305"/>
      <c r="B77" s="174" t="s">
        <v>77</v>
      </c>
      <c r="C77" s="172" t="s">
        <v>1392</v>
      </c>
      <c r="D77" s="33" t="s">
        <v>78</v>
      </c>
      <c r="E77" s="34">
        <f>SUM(1!E37)</f>
        <v>2271</v>
      </c>
      <c r="F77" s="34">
        <f>SUM(1!F37)</f>
        <v>3971.5</v>
      </c>
      <c r="G77" s="34">
        <f>SUM(1!G37)</f>
        <v>2271</v>
      </c>
      <c r="H77" s="34">
        <f t="shared" si="1"/>
        <v>174.87890797005724</v>
      </c>
    </row>
    <row r="78" spans="1:8" ht="21.75" customHeight="1">
      <c r="A78" s="305"/>
      <c r="B78" s="73" t="s">
        <v>79</v>
      </c>
      <c r="C78" s="172" t="s">
        <v>1392</v>
      </c>
      <c r="D78" s="33" t="s">
        <v>80</v>
      </c>
      <c r="E78" s="34">
        <f>SUM(1!E50)</f>
        <v>20388</v>
      </c>
      <c r="F78" s="34">
        <f>SUM(1!F50)</f>
        <v>22118.59</v>
      </c>
      <c r="G78" s="34">
        <f>SUM(1!G50)</f>
        <v>20388</v>
      </c>
      <c r="H78" s="34">
        <f t="shared" si="1"/>
        <v>108.48827741808907</v>
      </c>
    </row>
    <row r="79" spans="1:8" ht="21.75" customHeight="1">
      <c r="A79" s="305"/>
      <c r="B79" s="174" t="s">
        <v>82</v>
      </c>
      <c r="C79" s="172" t="s">
        <v>1392</v>
      </c>
      <c r="D79" s="33" t="s">
        <v>83</v>
      </c>
      <c r="E79" s="34">
        <f>SUM(1!E59)</f>
        <v>0</v>
      </c>
      <c r="F79" s="34">
        <f>SUM(1!F59)</f>
        <v>922.8</v>
      </c>
      <c r="G79" s="34">
        <f>SUM(1!G59)</f>
        <v>0</v>
      </c>
      <c r="H79" s="34">
        <f t="shared" si="1"/>
        <v>0</v>
      </c>
    </row>
    <row r="80" spans="1:8" ht="21.75" customHeight="1">
      <c r="A80" s="305"/>
      <c r="B80" s="174" t="s">
        <v>85</v>
      </c>
      <c r="C80" s="172" t="s">
        <v>1392</v>
      </c>
      <c r="D80" s="33" t="s">
        <v>86</v>
      </c>
      <c r="E80" s="34">
        <f>SUM(1!E68)</f>
        <v>0</v>
      </c>
      <c r="F80" s="34">
        <f>SUM(1!F68)</f>
        <v>0</v>
      </c>
      <c r="G80" s="34">
        <f>SUM(1!G68)</f>
        <v>0</v>
      </c>
      <c r="H80" s="34">
        <f t="shared" si="1"/>
        <v>0</v>
      </c>
    </row>
    <row r="81" spans="1:8" ht="21.75" customHeight="1">
      <c r="A81" s="289"/>
      <c r="B81" s="174" t="s">
        <v>87</v>
      </c>
      <c r="C81" s="172" t="s">
        <v>1392</v>
      </c>
      <c r="D81" s="33" t="s">
        <v>88</v>
      </c>
      <c r="E81" s="34">
        <f>SUM(1!E82)</f>
        <v>0</v>
      </c>
      <c r="F81" s="34">
        <f>SUM(1!F82)</f>
        <v>7099</v>
      </c>
      <c r="G81" s="34">
        <f>SUM(1!G82)</f>
        <v>7099</v>
      </c>
      <c r="H81" s="34">
        <f t="shared" si="1"/>
        <v>0</v>
      </c>
    </row>
    <row r="82" spans="1:8" ht="21.75" customHeight="1">
      <c r="A82" s="213" t="s">
        <v>128</v>
      </c>
      <c r="B82" s="214"/>
      <c r="C82" s="215"/>
      <c r="D82" s="216"/>
      <c r="E82" s="63">
        <f>SUM(E83:E84)</f>
        <v>14000</v>
      </c>
      <c r="F82" s="63">
        <f>SUM(F83:F84)</f>
        <v>14018.33</v>
      </c>
      <c r="G82" s="63">
        <f>SUM(G83:G84)</f>
        <v>14000</v>
      </c>
      <c r="H82" s="63">
        <f t="shared" si="1"/>
        <v>100.13092857142858</v>
      </c>
    </row>
    <row r="83" spans="1:8" ht="21.75" customHeight="1">
      <c r="A83" s="304"/>
      <c r="B83" s="174" t="s">
        <v>510</v>
      </c>
      <c r="C83" s="172" t="s">
        <v>1392</v>
      </c>
      <c r="D83" s="33" t="s">
        <v>969</v>
      </c>
      <c r="E83" s="34">
        <f>SUM(2!E17)</f>
        <v>14000</v>
      </c>
      <c r="F83" s="34">
        <f>SUM(2!F17)</f>
        <v>14018.33</v>
      </c>
      <c r="G83" s="34">
        <f>SUM(2!G17)</f>
        <v>14000</v>
      </c>
      <c r="H83" s="34">
        <f t="shared" si="1"/>
        <v>100.13092857142858</v>
      </c>
    </row>
    <row r="84" spans="1:8" ht="21.75" customHeight="1">
      <c r="A84" s="289"/>
      <c r="B84" s="174" t="s">
        <v>514</v>
      </c>
      <c r="C84" s="172" t="s">
        <v>1392</v>
      </c>
      <c r="D84" s="33" t="s">
        <v>970</v>
      </c>
      <c r="E84" s="34">
        <f>SUM(2!E27)</f>
        <v>0</v>
      </c>
      <c r="F84" s="34">
        <f>SUM(2!F27)</f>
        <v>0</v>
      </c>
      <c r="G84" s="34">
        <f>SUM(2!G27)</f>
        <v>0</v>
      </c>
      <c r="H84" s="34">
        <f t="shared" si="1"/>
        <v>0</v>
      </c>
    </row>
    <row r="85" spans="1:8" ht="21.75" customHeight="1">
      <c r="A85" s="213" t="s">
        <v>1324</v>
      </c>
      <c r="B85" s="214"/>
      <c r="C85" s="215"/>
      <c r="D85" s="216"/>
      <c r="E85" s="63">
        <f>SUM(E86)</f>
        <v>44781</v>
      </c>
      <c r="F85" s="63">
        <f>SUM(F86)</f>
        <v>44643.899999999994</v>
      </c>
      <c r="G85" s="63">
        <f>SUM(G86)</f>
        <v>47381</v>
      </c>
      <c r="H85" s="63">
        <f t="shared" si="1"/>
        <v>99.69384337107255</v>
      </c>
    </row>
    <row r="86" spans="1:8" ht="21.75" customHeight="1">
      <c r="A86" s="32"/>
      <c r="B86" s="174" t="s">
        <v>524</v>
      </c>
      <c r="C86" s="172" t="s">
        <v>1392</v>
      </c>
      <c r="D86" s="33" t="s">
        <v>1325</v>
      </c>
      <c r="E86" s="34">
        <f>SUM(3!E25)</f>
        <v>44781</v>
      </c>
      <c r="F86" s="34">
        <f>SUM(3!F25)</f>
        <v>44643.899999999994</v>
      </c>
      <c r="G86" s="34">
        <f>SUM(3!G25)</f>
        <v>47381</v>
      </c>
      <c r="H86" s="34">
        <f t="shared" si="1"/>
        <v>99.69384337107255</v>
      </c>
    </row>
    <row r="87" spans="1:8" ht="21.75" customHeight="1">
      <c r="A87" s="213" t="s">
        <v>598</v>
      </c>
      <c r="B87" s="214"/>
      <c r="C87" s="215"/>
      <c r="D87" s="216"/>
      <c r="E87" s="63">
        <f>SUM(E88:E94)</f>
        <v>51904</v>
      </c>
      <c r="F87" s="63">
        <f>SUM(F88:F94)</f>
        <v>58554.52</v>
      </c>
      <c r="G87" s="63">
        <f>SUM(G88:G94)</f>
        <v>63603</v>
      </c>
      <c r="H87" s="63">
        <f t="shared" si="1"/>
        <v>112.81311652281134</v>
      </c>
    </row>
    <row r="88" spans="1:8" ht="21.75" customHeight="1">
      <c r="A88" s="304"/>
      <c r="B88" s="174" t="s">
        <v>599</v>
      </c>
      <c r="C88" s="172" t="s">
        <v>1392</v>
      </c>
      <c r="D88" s="33" t="s">
        <v>600</v>
      </c>
      <c r="E88" s="175">
        <f>SUM(4!E24)</f>
        <v>12394</v>
      </c>
      <c r="F88" s="175">
        <f>SUM(4!F24)</f>
        <v>12618.68</v>
      </c>
      <c r="G88" s="175">
        <f>SUM(4!G24)</f>
        <v>12941</v>
      </c>
      <c r="H88" s="175">
        <f t="shared" si="1"/>
        <v>101.81281265128288</v>
      </c>
    </row>
    <row r="89" spans="1:8" ht="21.75" customHeight="1">
      <c r="A89" s="306"/>
      <c r="B89" s="174" t="s">
        <v>610</v>
      </c>
      <c r="C89" s="172" t="s">
        <v>1392</v>
      </c>
      <c r="D89" s="33" t="s">
        <v>1473</v>
      </c>
      <c r="E89" s="34">
        <f>SUM(4!E42)</f>
        <v>18076</v>
      </c>
      <c r="F89" s="34">
        <f>SUM(4!F42)</f>
        <v>18099.34</v>
      </c>
      <c r="G89" s="34">
        <f>SUM(4!G42)</f>
        <v>18048</v>
      </c>
      <c r="H89" s="34">
        <f t="shared" si="1"/>
        <v>100.12912148705466</v>
      </c>
    </row>
    <row r="90" spans="1:8" ht="21.75" customHeight="1">
      <c r="A90" s="306"/>
      <c r="B90" s="174" t="s">
        <v>629</v>
      </c>
      <c r="C90" s="172" t="s">
        <v>1392</v>
      </c>
      <c r="D90" s="33" t="s">
        <v>1475</v>
      </c>
      <c r="E90" s="34">
        <f>SUM(4!E61)</f>
        <v>18306</v>
      </c>
      <c r="F90" s="34">
        <f>SUM(4!F61)</f>
        <v>16824.46</v>
      </c>
      <c r="G90" s="34">
        <f>SUM(4!G61)</f>
        <v>18306</v>
      </c>
      <c r="H90" s="34">
        <f t="shared" si="1"/>
        <v>91.90680651152627</v>
      </c>
    </row>
    <row r="91" spans="1:8" ht="21.75" customHeight="1">
      <c r="A91" s="306"/>
      <c r="B91" s="174" t="s">
        <v>634</v>
      </c>
      <c r="C91" s="172" t="s">
        <v>1392</v>
      </c>
      <c r="D91" s="33" t="s">
        <v>880</v>
      </c>
      <c r="E91" s="34">
        <f>4!E72</f>
        <v>0</v>
      </c>
      <c r="F91" s="34">
        <f>4!F72</f>
        <v>2678.61</v>
      </c>
      <c r="G91" s="34">
        <f>4!G72</f>
        <v>2680</v>
      </c>
      <c r="H91" s="34">
        <f t="shared" si="1"/>
        <v>0</v>
      </c>
    </row>
    <row r="92" spans="1:8" ht="21.75" customHeight="1">
      <c r="A92" s="306"/>
      <c r="B92" s="174" t="s">
        <v>640</v>
      </c>
      <c r="C92" s="172" t="s">
        <v>1392</v>
      </c>
      <c r="D92" s="33" t="s">
        <v>635</v>
      </c>
      <c r="E92" s="34">
        <f>SUM(4!E85)</f>
        <v>2200</v>
      </c>
      <c r="F92" s="34">
        <f>SUM(4!F85)</f>
        <v>3375.62</v>
      </c>
      <c r="G92" s="34">
        <f>SUM(4!G85)</f>
        <v>2200</v>
      </c>
      <c r="H92" s="34">
        <f t="shared" si="1"/>
        <v>153.43727272727273</v>
      </c>
    </row>
    <row r="93" spans="1:8" ht="21.75" customHeight="1">
      <c r="A93" s="306"/>
      <c r="B93" s="174" t="s">
        <v>644</v>
      </c>
      <c r="C93" s="172" t="s">
        <v>1392</v>
      </c>
      <c r="D93" s="33" t="s">
        <v>641</v>
      </c>
      <c r="E93" s="34">
        <f>SUM(4!E96)</f>
        <v>0</v>
      </c>
      <c r="F93" s="34">
        <f>SUM(4!F96)</f>
        <v>4032.3100000000004</v>
      </c>
      <c r="G93" s="34">
        <f>SUM(4!G96)</f>
        <v>8500</v>
      </c>
      <c r="H93" s="34">
        <f t="shared" si="1"/>
        <v>0</v>
      </c>
    </row>
    <row r="94" spans="1:8" ht="21.75" customHeight="1">
      <c r="A94" s="312"/>
      <c r="B94" s="174" t="s">
        <v>883</v>
      </c>
      <c r="C94" s="172" t="s">
        <v>1392</v>
      </c>
      <c r="D94" s="176" t="s">
        <v>645</v>
      </c>
      <c r="E94" s="34">
        <f>SUM(4!E106)</f>
        <v>928</v>
      </c>
      <c r="F94" s="34">
        <f>SUM(4!F106)</f>
        <v>925.5</v>
      </c>
      <c r="G94" s="34">
        <f>SUM(4!G106)</f>
        <v>928</v>
      </c>
      <c r="H94" s="34">
        <f t="shared" si="1"/>
        <v>99.73060344827587</v>
      </c>
    </row>
    <row r="95" spans="1:8" ht="21.75" customHeight="1">
      <c r="A95" s="213" t="s">
        <v>1449</v>
      </c>
      <c r="B95" s="214"/>
      <c r="C95" s="215"/>
      <c r="D95" s="216"/>
      <c r="E95" s="63">
        <f>SUM(E96:E100)</f>
        <v>742964</v>
      </c>
      <c r="F95" s="63">
        <f>SUM(F96:F100)</f>
        <v>513122.68</v>
      </c>
      <c r="G95" s="63">
        <f>SUM(G96:G100)</f>
        <v>736754</v>
      </c>
      <c r="H95" s="63">
        <f t="shared" si="1"/>
        <v>69.06427229313937</v>
      </c>
    </row>
    <row r="96" spans="1:8" ht="21.75" customHeight="1">
      <c r="A96" s="304"/>
      <c r="B96" s="174" t="s">
        <v>1450</v>
      </c>
      <c r="C96" s="172" t="s">
        <v>1392</v>
      </c>
      <c r="D96" s="33" t="s">
        <v>1451</v>
      </c>
      <c r="E96" s="34">
        <f>SUM(5!E20)</f>
        <v>3500</v>
      </c>
      <c r="F96" s="34">
        <f>SUM(5!F20)</f>
        <v>3328.25</v>
      </c>
      <c r="G96" s="34">
        <f>SUM(5!G20)</f>
        <v>3500</v>
      </c>
      <c r="H96" s="34">
        <f t="shared" si="1"/>
        <v>95.09285714285714</v>
      </c>
    </row>
    <row r="97" spans="1:8" ht="21.75" customHeight="1">
      <c r="A97" s="293"/>
      <c r="B97" s="174" t="s">
        <v>1458</v>
      </c>
      <c r="C97" s="172" t="s">
        <v>1392</v>
      </c>
      <c r="D97" s="33" t="s">
        <v>1465</v>
      </c>
      <c r="E97" s="34">
        <f>SUM(5!E38)</f>
        <v>623964</v>
      </c>
      <c r="F97" s="34">
        <f>SUM(5!F38)</f>
        <v>391819.38</v>
      </c>
      <c r="G97" s="34">
        <f>SUM(5!G38)</f>
        <v>612854</v>
      </c>
      <c r="H97" s="34">
        <f t="shared" si="1"/>
        <v>62.79519010712157</v>
      </c>
    </row>
    <row r="98" spans="1:8" ht="21.75" customHeight="1">
      <c r="A98" s="293"/>
      <c r="B98" s="174" t="s">
        <v>1461</v>
      </c>
      <c r="C98" s="172" t="s">
        <v>1392</v>
      </c>
      <c r="D98" s="33" t="s">
        <v>1478</v>
      </c>
      <c r="E98" s="34">
        <f>SUM(5!E53)</f>
        <v>12500</v>
      </c>
      <c r="F98" s="34">
        <f>SUM(5!F53)</f>
        <v>10062.5</v>
      </c>
      <c r="G98" s="34">
        <f>SUM(5!G53)</f>
        <v>12500</v>
      </c>
      <c r="H98" s="34">
        <f t="shared" si="1"/>
        <v>80.5</v>
      </c>
    </row>
    <row r="99" spans="1:8" ht="21.75" customHeight="1">
      <c r="A99" s="294"/>
      <c r="B99" s="174" t="s">
        <v>1464</v>
      </c>
      <c r="C99" s="172" t="s">
        <v>1392</v>
      </c>
      <c r="D99" s="176" t="s">
        <v>1001</v>
      </c>
      <c r="E99" s="34">
        <f>5!E74</f>
        <v>103000</v>
      </c>
      <c r="F99" s="34">
        <f>5!F74</f>
        <v>107912.54999999999</v>
      </c>
      <c r="G99" s="34">
        <f>5!G74</f>
        <v>103500</v>
      </c>
      <c r="H99" s="34">
        <f t="shared" si="1"/>
        <v>104.76946601941745</v>
      </c>
    </row>
    <row r="100" spans="1:8" ht="21.75" customHeight="1">
      <c r="A100" s="309"/>
      <c r="B100" s="174" t="s">
        <v>1477</v>
      </c>
      <c r="C100" s="172" t="s">
        <v>1392</v>
      </c>
      <c r="D100" s="176" t="s">
        <v>1000</v>
      </c>
      <c r="E100" s="34">
        <f>5!E86</f>
        <v>0</v>
      </c>
      <c r="F100" s="34">
        <f>5!F86</f>
        <v>0</v>
      </c>
      <c r="G100" s="34">
        <f>5!G86</f>
        <v>4400</v>
      </c>
      <c r="H100" s="34">
        <f t="shared" si="1"/>
        <v>0</v>
      </c>
    </row>
    <row r="101" spans="1:8" ht="21.75" customHeight="1">
      <c r="A101" s="213" t="s">
        <v>1493</v>
      </c>
      <c r="B101" s="214"/>
      <c r="C101" s="215"/>
      <c r="D101" s="216"/>
      <c r="E101" s="63">
        <f>SUM(E102:E104)</f>
        <v>945001</v>
      </c>
      <c r="F101" s="63">
        <f>SUM(F102:F104)</f>
        <v>530462.3300000001</v>
      </c>
      <c r="G101" s="63">
        <f>SUM(G102:G104)</f>
        <v>780748</v>
      </c>
      <c r="H101" s="63">
        <f t="shared" si="1"/>
        <v>56.13352049362912</v>
      </c>
    </row>
    <row r="102" spans="1:8" ht="21.75" customHeight="1">
      <c r="A102" s="304"/>
      <c r="B102" s="73" t="s">
        <v>1494</v>
      </c>
      <c r="C102" s="32" t="s">
        <v>1392</v>
      </c>
      <c r="D102" s="33" t="s">
        <v>1495</v>
      </c>
      <c r="E102" s="34">
        <f>SUM(6!E26)</f>
        <v>359393</v>
      </c>
      <c r="F102" s="34">
        <f>SUM(6!F26)</f>
        <v>248307.34</v>
      </c>
      <c r="G102" s="34">
        <f>SUM(6!G26)</f>
        <v>354893</v>
      </c>
      <c r="H102" s="34">
        <f t="shared" si="1"/>
        <v>69.09075580214417</v>
      </c>
    </row>
    <row r="103" spans="1:8" ht="21.75" customHeight="1">
      <c r="A103" s="305"/>
      <c r="B103" s="174" t="s">
        <v>1501</v>
      </c>
      <c r="C103" s="172" t="s">
        <v>1392</v>
      </c>
      <c r="D103" s="33" t="s">
        <v>1502</v>
      </c>
      <c r="E103" s="34">
        <f>SUM(6!E40)</f>
        <v>24483</v>
      </c>
      <c r="F103" s="34">
        <f>SUM(6!F40)</f>
        <v>19184.52</v>
      </c>
      <c r="G103" s="34">
        <f>SUM(6!G40)</f>
        <v>24483</v>
      </c>
      <c r="H103" s="34">
        <f t="shared" si="1"/>
        <v>78.3585344933219</v>
      </c>
    </row>
    <row r="104" spans="1:8" ht="21.75" customHeight="1">
      <c r="A104" s="305"/>
      <c r="B104" s="174" t="s">
        <v>1506</v>
      </c>
      <c r="C104" s="172" t="s">
        <v>1392</v>
      </c>
      <c r="D104" s="33" t="s">
        <v>1507</v>
      </c>
      <c r="E104" s="34">
        <f>SUM(6!E54)</f>
        <v>561125</v>
      </c>
      <c r="F104" s="34">
        <f>SUM(6!F54)</f>
        <v>262970.47000000003</v>
      </c>
      <c r="G104" s="34">
        <f>SUM(6!G54)</f>
        <v>401372</v>
      </c>
      <c r="H104" s="34">
        <f t="shared" si="1"/>
        <v>46.86486433504122</v>
      </c>
    </row>
    <row r="105" spans="1:8" ht="21.75" customHeight="1">
      <c r="A105" s="213" t="s">
        <v>1523</v>
      </c>
      <c r="B105" s="214"/>
      <c r="C105" s="215"/>
      <c r="D105" s="216"/>
      <c r="E105" s="63">
        <f>SUM(E106:E108)</f>
        <v>127529</v>
      </c>
      <c r="F105" s="63">
        <f>SUM(F106:F108)</f>
        <v>136310.83000000002</v>
      </c>
      <c r="G105" s="63">
        <f>SUM(G106:G108)</f>
        <v>223239</v>
      </c>
      <c r="H105" s="63">
        <f t="shared" si="1"/>
        <v>106.88614354382142</v>
      </c>
    </row>
    <row r="106" spans="1:8" ht="21.75" customHeight="1">
      <c r="A106" s="304"/>
      <c r="B106" s="174" t="s">
        <v>1524</v>
      </c>
      <c r="C106" s="172" t="s">
        <v>1392</v>
      </c>
      <c r="D106" s="33" t="s">
        <v>1023</v>
      </c>
      <c r="E106" s="34">
        <f>SUM(7!E21)</f>
        <v>121029</v>
      </c>
      <c r="F106" s="34">
        <f>SUM(7!F21)</f>
        <v>136310.83000000002</v>
      </c>
      <c r="G106" s="34">
        <f>SUM(7!G21)</f>
        <v>223239</v>
      </c>
      <c r="H106" s="34">
        <f t="shared" si="1"/>
        <v>112.62658536383843</v>
      </c>
    </row>
    <row r="107" spans="1:8" ht="21.75" customHeight="1">
      <c r="A107" s="305"/>
      <c r="B107" s="174" t="s">
        <v>1530</v>
      </c>
      <c r="C107" s="172" t="s">
        <v>1392</v>
      </c>
      <c r="D107" s="177" t="s">
        <v>1536</v>
      </c>
      <c r="E107" s="34">
        <f>7!E31</f>
        <v>6500</v>
      </c>
      <c r="F107" s="34">
        <f>7!F31</f>
        <v>0</v>
      </c>
      <c r="G107" s="34">
        <f>7!G31</f>
        <v>0</v>
      </c>
      <c r="H107" s="34">
        <f t="shared" si="1"/>
        <v>0</v>
      </c>
    </row>
    <row r="108" spans="1:8" ht="21.75" customHeight="1">
      <c r="A108" s="305"/>
      <c r="B108" s="174" t="s">
        <v>1532</v>
      </c>
      <c r="C108" s="172" t="s">
        <v>1392</v>
      </c>
      <c r="D108" s="177" t="s">
        <v>1028</v>
      </c>
      <c r="E108" s="34">
        <f>7!E43</f>
        <v>0</v>
      </c>
      <c r="F108" s="34">
        <f>7!F43</f>
        <v>0</v>
      </c>
      <c r="G108" s="34">
        <f>7!G43</f>
        <v>0</v>
      </c>
      <c r="H108" s="34">
        <f t="shared" si="1"/>
        <v>0</v>
      </c>
    </row>
    <row r="109" spans="1:8" ht="21.75" customHeight="1">
      <c r="A109" s="213" t="s">
        <v>1545</v>
      </c>
      <c r="B109" s="214"/>
      <c r="C109" s="215"/>
      <c r="D109" s="216"/>
      <c r="E109" s="26">
        <f>SUM(E110:E111)</f>
        <v>0</v>
      </c>
      <c r="F109" s="26">
        <f>SUM(F110:F111)</f>
        <v>0</v>
      </c>
      <c r="G109" s="26">
        <f>SUM(G110:G111)</f>
        <v>0</v>
      </c>
      <c r="H109" s="26">
        <f t="shared" si="1"/>
        <v>0</v>
      </c>
    </row>
    <row r="110" spans="1:8" ht="21.75" customHeight="1">
      <c r="A110" s="304"/>
      <c r="B110" s="174" t="s">
        <v>1546</v>
      </c>
      <c r="C110" s="172" t="s">
        <v>1392</v>
      </c>
      <c r="D110" s="33" t="s">
        <v>1547</v>
      </c>
      <c r="E110" s="34">
        <f>SUM(8!E17)</f>
        <v>0</v>
      </c>
      <c r="F110" s="34">
        <f>SUM(8!F17)</f>
        <v>0</v>
      </c>
      <c r="G110" s="34">
        <f>SUM(8!G17)</f>
        <v>0</v>
      </c>
      <c r="H110" s="34">
        <f t="shared" si="1"/>
        <v>0</v>
      </c>
    </row>
    <row r="111" spans="1:8" ht="21.75" customHeight="1">
      <c r="A111" s="289"/>
      <c r="B111" s="174" t="s">
        <v>1550</v>
      </c>
      <c r="C111" s="172" t="s">
        <v>1392</v>
      </c>
      <c r="D111" s="33" t="s">
        <v>1551</v>
      </c>
      <c r="E111" s="34">
        <f>SUM(8!E29)</f>
        <v>0</v>
      </c>
      <c r="F111" s="34">
        <f>SUM(8!F29)</f>
        <v>0</v>
      </c>
      <c r="G111" s="34">
        <f>SUM(8!G29)</f>
        <v>0</v>
      </c>
      <c r="H111" s="34">
        <f t="shared" si="1"/>
        <v>0</v>
      </c>
    </row>
    <row r="112" spans="1:8" ht="21.75" customHeight="1">
      <c r="A112" s="213" t="s">
        <v>156</v>
      </c>
      <c r="B112" s="214"/>
      <c r="C112" s="215"/>
      <c r="D112" s="216"/>
      <c r="E112" s="26">
        <f>SUM(E113:E126)</f>
        <v>2621016</v>
      </c>
      <c r="F112" s="26">
        <f>SUM(F113:F126)</f>
        <v>3812384.17</v>
      </c>
      <c r="G112" s="26">
        <f>SUM(G113:G126)</f>
        <v>2090514</v>
      </c>
      <c r="H112" s="26">
        <f t="shared" si="1"/>
        <v>145.45444094961647</v>
      </c>
    </row>
    <row r="113" spans="1:8" ht="21.75" customHeight="1">
      <c r="A113" s="297"/>
      <c r="B113" s="73" t="s">
        <v>158</v>
      </c>
      <c r="C113" s="172" t="s">
        <v>1392</v>
      </c>
      <c r="D113" s="33" t="s">
        <v>1046</v>
      </c>
      <c r="E113" s="34">
        <f>9!E33</f>
        <v>138309</v>
      </c>
      <c r="F113" s="34">
        <f>9!F33</f>
        <v>143914.34000000003</v>
      </c>
      <c r="G113" s="34">
        <f>9!G33</f>
        <v>143522</v>
      </c>
      <c r="H113" s="34">
        <f t="shared" si="1"/>
        <v>104.05276590822001</v>
      </c>
    </row>
    <row r="114" spans="1:8" ht="21.75" customHeight="1">
      <c r="A114" s="298"/>
      <c r="B114" s="73" t="s">
        <v>1033</v>
      </c>
      <c r="C114" s="172" t="s">
        <v>1392</v>
      </c>
      <c r="D114" s="176" t="s">
        <v>219</v>
      </c>
      <c r="E114" s="34">
        <f>9!E57</f>
        <v>130700</v>
      </c>
      <c r="F114" s="34">
        <f>9!F57</f>
        <v>112840.71</v>
      </c>
      <c r="G114" s="34">
        <f>9!G57</f>
        <v>129942</v>
      </c>
      <c r="H114" s="34">
        <f t="shared" si="1"/>
        <v>86.33566182096405</v>
      </c>
    </row>
    <row r="115" spans="1:8" ht="21.75" customHeight="1">
      <c r="A115" s="298"/>
      <c r="B115" s="73" t="s">
        <v>1034</v>
      </c>
      <c r="C115" s="172" t="s">
        <v>1392</v>
      </c>
      <c r="D115" s="176" t="s">
        <v>223</v>
      </c>
      <c r="E115" s="34">
        <f>9!E82</f>
        <v>310349</v>
      </c>
      <c r="F115" s="34">
        <f>9!F82</f>
        <v>456675.35000000003</v>
      </c>
      <c r="G115" s="34">
        <f>9!G82</f>
        <v>381351</v>
      </c>
      <c r="H115" s="34">
        <f t="shared" si="1"/>
        <v>147.1489677749888</v>
      </c>
    </row>
    <row r="116" spans="1:8" ht="21.75" customHeight="1">
      <c r="A116" s="298"/>
      <c r="B116" s="73" t="s">
        <v>1035</v>
      </c>
      <c r="C116" s="172" t="s">
        <v>1392</v>
      </c>
      <c r="D116" s="176" t="s">
        <v>220</v>
      </c>
      <c r="E116" s="34">
        <f>9!E123</f>
        <v>478924</v>
      </c>
      <c r="F116" s="66">
        <f>9!F123</f>
        <v>910313.4399999998</v>
      </c>
      <c r="G116" s="34">
        <f>9!G123</f>
        <v>661044</v>
      </c>
      <c r="H116" s="34">
        <f t="shared" si="1"/>
        <v>190.07471749171054</v>
      </c>
    </row>
    <row r="117" spans="1:8" ht="21.75" customHeight="1">
      <c r="A117" s="298"/>
      <c r="B117" s="73" t="s">
        <v>1036</v>
      </c>
      <c r="C117" s="172" t="s">
        <v>1392</v>
      </c>
      <c r="D117" s="176" t="s">
        <v>221</v>
      </c>
      <c r="E117" s="34">
        <f>9!E148</f>
        <v>19104</v>
      </c>
      <c r="F117" s="34">
        <f>9!F148</f>
        <v>22550.8</v>
      </c>
      <c r="G117" s="34">
        <f>9!G148</f>
        <v>19104</v>
      </c>
      <c r="H117" s="34">
        <f t="shared" si="1"/>
        <v>118.04229480737018</v>
      </c>
    </row>
    <row r="118" spans="1:8" ht="21.75" customHeight="1">
      <c r="A118" s="298"/>
      <c r="B118" s="73" t="s">
        <v>1037</v>
      </c>
      <c r="C118" s="172" t="s">
        <v>1392</v>
      </c>
      <c r="D118" s="176" t="s">
        <v>222</v>
      </c>
      <c r="E118" s="34">
        <f>9!E184</f>
        <v>57798</v>
      </c>
      <c r="F118" s="34">
        <f>9!F184</f>
        <v>66432.79000000001</v>
      </c>
      <c r="G118" s="34">
        <f>9!G184</f>
        <v>57798</v>
      </c>
      <c r="H118" s="34">
        <f t="shared" si="1"/>
        <v>114.9395999861587</v>
      </c>
    </row>
    <row r="119" spans="1:8" ht="21.75" customHeight="1">
      <c r="A119" s="298"/>
      <c r="B119" s="73" t="s">
        <v>1038</v>
      </c>
      <c r="C119" s="172" t="s">
        <v>1392</v>
      </c>
      <c r="D119" s="176" t="s">
        <v>224</v>
      </c>
      <c r="E119" s="34">
        <f>9!E229</f>
        <v>520186</v>
      </c>
      <c r="F119" s="34">
        <f>9!F229</f>
        <v>1056447.43</v>
      </c>
      <c r="G119" s="34">
        <f>9!G229</f>
        <v>190584</v>
      </c>
      <c r="H119" s="34">
        <f t="shared" si="1"/>
        <v>203.09032346122348</v>
      </c>
    </row>
    <row r="120" spans="1:8" ht="21.75" customHeight="1">
      <c r="A120" s="298"/>
      <c r="B120" s="73" t="s">
        <v>1039</v>
      </c>
      <c r="C120" s="172" t="s">
        <v>1392</v>
      </c>
      <c r="D120" s="176" t="s">
        <v>225</v>
      </c>
      <c r="E120" s="34">
        <f>9!E249</f>
        <v>16758</v>
      </c>
      <c r="F120" s="34">
        <f>9!F249</f>
        <v>23708.000000000004</v>
      </c>
      <c r="G120" s="34">
        <f>9!G249</f>
        <v>0</v>
      </c>
      <c r="H120" s="34">
        <f t="shared" si="1"/>
        <v>141.47272944265427</v>
      </c>
    </row>
    <row r="121" spans="1:8" ht="21.75" customHeight="1">
      <c r="A121" s="298"/>
      <c r="B121" s="73" t="s">
        <v>1040</v>
      </c>
      <c r="C121" s="172" t="s">
        <v>1392</v>
      </c>
      <c r="D121" s="176" t="s">
        <v>226</v>
      </c>
      <c r="E121" s="34">
        <f>9!E269</f>
        <v>89490</v>
      </c>
      <c r="F121" s="34">
        <f>9!F269</f>
        <v>105251.92</v>
      </c>
      <c r="G121" s="34">
        <f>9!G269</f>
        <v>0</v>
      </c>
      <c r="H121" s="34">
        <f t="shared" si="1"/>
        <v>117.6130517376243</v>
      </c>
    </row>
    <row r="122" spans="1:8" ht="21.75" customHeight="1">
      <c r="A122" s="298"/>
      <c r="B122" s="73" t="s">
        <v>1041</v>
      </c>
      <c r="C122" s="172" t="s">
        <v>1392</v>
      </c>
      <c r="D122" s="176" t="s">
        <v>227</v>
      </c>
      <c r="E122" s="34">
        <f>9!E279</f>
        <v>13077</v>
      </c>
      <c r="F122" s="34">
        <f>9!F279</f>
        <v>13077</v>
      </c>
      <c r="G122" s="34">
        <f>9!G279</f>
        <v>13077</v>
      </c>
      <c r="H122" s="34">
        <f t="shared" si="1"/>
        <v>100</v>
      </c>
    </row>
    <row r="123" spans="1:8" ht="21.75" customHeight="1">
      <c r="A123" s="298"/>
      <c r="B123" s="73" t="s">
        <v>1042</v>
      </c>
      <c r="C123" s="172" t="s">
        <v>1392</v>
      </c>
      <c r="D123" s="176" t="s">
        <v>228</v>
      </c>
      <c r="E123" s="34">
        <f>9!E304</f>
        <v>351945</v>
      </c>
      <c r="F123" s="34">
        <f>9!F304</f>
        <v>378344.42</v>
      </c>
      <c r="G123" s="34">
        <f>9!G304</f>
        <v>0</v>
      </c>
      <c r="H123" s="34">
        <f t="shared" si="1"/>
        <v>107.50100725965703</v>
      </c>
    </row>
    <row r="124" spans="1:8" ht="21.75" customHeight="1">
      <c r="A124" s="298"/>
      <c r="B124" s="73" t="s">
        <v>1043</v>
      </c>
      <c r="C124" s="172" t="s">
        <v>1392</v>
      </c>
      <c r="D124" s="176" t="s">
        <v>229</v>
      </c>
      <c r="E124" s="34">
        <f>9!E314</f>
        <v>239061</v>
      </c>
      <c r="F124" s="34">
        <f>9!F314</f>
        <v>239061</v>
      </c>
      <c r="G124" s="34">
        <f>9!G314</f>
        <v>239061</v>
      </c>
      <c r="H124" s="34">
        <f t="shared" si="1"/>
        <v>100</v>
      </c>
    </row>
    <row r="125" spans="1:8" ht="21.75" customHeight="1">
      <c r="A125" s="298"/>
      <c r="B125" s="73" t="s">
        <v>1044</v>
      </c>
      <c r="C125" s="172" t="s">
        <v>1392</v>
      </c>
      <c r="D125" s="176" t="s">
        <v>230</v>
      </c>
      <c r="E125" s="34">
        <f>SUM(9!E347)</f>
        <v>255315</v>
      </c>
      <c r="F125" s="34">
        <f>SUM(9!F347)</f>
        <v>283721.97</v>
      </c>
      <c r="G125" s="34">
        <f>SUM(9!G347)</f>
        <v>254815</v>
      </c>
      <c r="H125" s="34">
        <f t="shared" si="1"/>
        <v>111.12624405146583</v>
      </c>
    </row>
    <row r="126" spans="1:8" ht="21.75" customHeight="1">
      <c r="A126" s="299"/>
      <c r="B126" s="73" t="s">
        <v>1045</v>
      </c>
      <c r="C126" s="172" t="s">
        <v>1392</v>
      </c>
      <c r="D126" s="176" t="s">
        <v>231</v>
      </c>
      <c r="E126" s="34">
        <f>9!E361</f>
        <v>0</v>
      </c>
      <c r="F126" s="34">
        <f>9!F361</f>
        <v>45</v>
      </c>
      <c r="G126" s="34">
        <f>9!G361</f>
        <v>216</v>
      </c>
      <c r="H126" s="34">
        <f t="shared" si="1"/>
        <v>0</v>
      </c>
    </row>
    <row r="127" spans="1:8" ht="21.75" customHeight="1">
      <c r="A127" s="213" t="s">
        <v>182</v>
      </c>
      <c r="B127" s="214"/>
      <c r="C127" s="215"/>
      <c r="D127" s="216"/>
      <c r="E127" s="26">
        <f>SUM(E128:E130)</f>
        <v>58000</v>
      </c>
      <c r="F127" s="26">
        <f>SUM(F128:F130)</f>
        <v>53073.4</v>
      </c>
      <c r="G127" s="26">
        <f>SUM(G128:G130)</f>
        <v>56432</v>
      </c>
      <c r="H127" s="26">
        <f t="shared" si="1"/>
        <v>91.50586206896551</v>
      </c>
    </row>
    <row r="128" spans="1:8" ht="21.75" customHeight="1">
      <c r="A128" s="304"/>
      <c r="B128" s="174" t="s">
        <v>183</v>
      </c>
      <c r="C128" s="172" t="s">
        <v>1392</v>
      </c>
      <c r="D128" s="33" t="s">
        <v>184</v>
      </c>
      <c r="E128" s="34">
        <f>'10'!E26</f>
        <v>0</v>
      </c>
      <c r="F128" s="34">
        <f>'10'!F26</f>
        <v>0</v>
      </c>
      <c r="G128" s="34">
        <f>'10'!G26</f>
        <v>0</v>
      </c>
      <c r="H128" s="34">
        <f t="shared" si="1"/>
        <v>0</v>
      </c>
    </row>
    <row r="129" spans="1:8" ht="21.75" customHeight="1">
      <c r="A129" s="305"/>
      <c r="B129" s="174" t="s">
        <v>191</v>
      </c>
      <c r="C129" s="172" t="s">
        <v>1392</v>
      </c>
      <c r="D129" s="33" t="s">
        <v>1074</v>
      </c>
      <c r="E129" s="34">
        <f>'10'!E36</f>
        <v>53000</v>
      </c>
      <c r="F129" s="34">
        <f>'10'!F36</f>
        <v>48640</v>
      </c>
      <c r="G129" s="34">
        <f>'10'!G36</f>
        <v>52000</v>
      </c>
      <c r="H129" s="34">
        <f t="shared" si="1"/>
        <v>91.77358490566037</v>
      </c>
    </row>
    <row r="130" spans="1:8" ht="21.75" customHeight="1">
      <c r="A130" s="306"/>
      <c r="B130" s="174" t="s">
        <v>193</v>
      </c>
      <c r="C130" s="172" t="s">
        <v>1392</v>
      </c>
      <c r="D130" s="176" t="s">
        <v>194</v>
      </c>
      <c r="E130" s="34">
        <f>'10'!E49</f>
        <v>5000</v>
      </c>
      <c r="F130" s="34">
        <f>'10'!F49</f>
        <v>4433.4</v>
      </c>
      <c r="G130" s="34">
        <f>'10'!G49</f>
        <v>4432</v>
      </c>
      <c r="H130" s="34">
        <f t="shared" si="1"/>
        <v>88.66799999999999</v>
      </c>
    </row>
    <row r="131" spans="1:8" ht="21.75" customHeight="1">
      <c r="A131" s="213" t="s">
        <v>207</v>
      </c>
      <c r="B131" s="214"/>
      <c r="C131" s="215"/>
      <c r="D131" s="216"/>
      <c r="E131" s="26">
        <f>SUM(E132:E136)</f>
        <v>162015</v>
      </c>
      <c r="F131" s="26">
        <f>SUM(F132:F136)</f>
        <v>208602.75</v>
      </c>
      <c r="G131" s="26">
        <f>SUM(G132:G136)</f>
        <v>204432</v>
      </c>
      <c r="H131" s="26">
        <f t="shared" si="1"/>
        <v>128.75520785112488</v>
      </c>
    </row>
    <row r="132" spans="1:8" ht="21.75" customHeight="1">
      <c r="A132" s="307"/>
      <c r="B132" s="174" t="s">
        <v>208</v>
      </c>
      <c r="C132" s="172" t="s">
        <v>1392</v>
      </c>
      <c r="D132" s="33" t="s">
        <v>209</v>
      </c>
      <c r="E132" s="34">
        <f>SUM('11'!E20)</f>
        <v>100000</v>
      </c>
      <c r="F132" s="34">
        <f>SUM('11'!F20)</f>
        <v>163934.1</v>
      </c>
      <c r="G132" s="34">
        <f>SUM('11'!G20)</f>
        <v>185000</v>
      </c>
      <c r="H132" s="34">
        <f t="shared" si="1"/>
        <v>163.93410000000003</v>
      </c>
    </row>
    <row r="133" spans="1:8" ht="21.75" customHeight="1">
      <c r="A133" s="295"/>
      <c r="B133" s="174" t="s">
        <v>215</v>
      </c>
      <c r="C133" s="172" t="s">
        <v>1392</v>
      </c>
      <c r="D133" s="33" t="s">
        <v>216</v>
      </c>
      <c r="E133" s="34">
        <f>SUM('11'!E39)</f>
        <v>61600</v>
      </c>
      <c r="F133" s="34">
        <f>SUM('11'!F39)</f>
        <v>44243.65</v>
      </c>
      <c r="G133" s="34">
        <f>SUM('11'!G39)</f>
        <v>19017</v>
      </c>
      <c r="H133" s="34">
        <f t="shared" si="1"/>
        <v>71.82410714285714</v>
      </c>
    </row>
    <row r="134" spans="1:8" ht="21.75" customHeight="1">
      <c r="A134" s="295"/>
      <c r="B134" s="174" t="s">
        <v>847</v>
      </c>
      <c r="C134" s="172" t="s">
        <v>1392</v>
      </c>
      <c r="D134" s="33" t="s">
        <v>848</v>
      </c>
      <c r="E134" s="34">
        <f>SUM('11'!E64)</f>
        <v>0</v>
      </c>
      <c r="F134" s="34">
        <f>SUM('11'!F64)</f>
        <v>0</v>
      </c>
      <c r="G134" s="34">
        <f>SUM('11'!G64)</f>
        <v>0</v>
      </c>
      <c r="H134" s="34">
        <f t="shared" si="1"/>
        <v>0</v>
      </c>
    </row>
    <row r="135" spans="1:8" ht="21.75" customHeight="1">
      <c r="A135" s="295"/>
      <c r="B135" s="174" t="s">
        <v>859</v>
      </c>
      <c r="C135" s="172" t="s">
        <v>1392</v>
      </c>
      <c r="D135" s="33" t="s">
        <v>860</v>
      </c>
      <c r="E135" s="34">
        <f>SUM('11'!E88)</f>
        <v>0</v>
      </c>
      <c r="F135" s="34">
        <f>SUM('11'!F88)</f>
        <v>0</v>
      </c>
      <c r="G135" s="34">
        <f>SUM('11'!G88)</f>
        <v>0</v>
      </c>
      <c r="H135" s="34">
        <f t="shared" si="1"/>
        <v>0</v>
      </c>
    </row>
    <row r="136" spans="1:8" ht="21.75" customHeight="1">
      <c r="A136" s="296"/>
      <c r="B136" s="174" t="s">
        <v>31</v>
      </c>
      <c r="C136" s="172" t="s">
        <v>1392</v>
      </c>
      <c r="D136" s="176" t="s">
        <v>32</v>
      </c>
      <c r="E136" s="34">
        <f>'11'!E103</f>
        <v>415</v>
      </c>
      <c r="F136" s="34">
        <f>'11'!F103</f>
        <v>425</v>
      </c>
      <c r="G136" s="34">
        <f>'11'!G103</f>
        <v>415</v>
      </c>
      <c r="H136" s="34">
        <f t="shared" si="1"/>
        <v>102.40963855421687</v>
      </c>
    </row>
    <row r="137" spans="1:8" ht="21.75" customHeight="1">
      <c r="A137" s="213" t="s">
        <v>873</v>
      </c>
      <c r="B137" s="214"/>
      <c r="C137" s="215"/>
      <c r="D137" s="216"/>
      <c r="E137" s="26">
        <f>SUM(E138:E139)</f>
        <v>1972188</v>
      </c>
      <c r="F137" s="26">
        <f>SUM(F138:F139)</f>
        <v>1262477.32</v>
      </c>
      <c r="G137" s="26">
        <f>SUM(G138:G139)</f>
        <v>1293046</v>
      </c>
      <c r="H137" s="26">
        <f t="shared" si="1"/>
        <v>64.01404531413841</v>
      </c>
    </row>
    <row r="138" spans="1:8" ht="21.75" customHeight="1">
      <c r="A138" s="290"/>
      <c r="B138" s="73" t="s">
        <v>874</v>
      </c>
      <c r="C138" s="172" t="s">
        <v>1392</v>
      </c>
      <c r="D138" s="33" t="s">
        <v>875</v>
      </c>
      <c r="E138" s="34">
        <f>SUM('12'!E18)</f>
        <v>60000</v>
      </c>
      <c r="F138" s="34">
        <f>SUM('12'!F18)</f>
        <v>57388</v>
      </c>
      <c r="G138" s="34">
        <f>SUM('12'!G18)</f>
        <v>61522</v>
      </c>
      <c r="H138" s="34">
        <f t="shared" si="1"/>
        <v>95.64666666666668</v>
      </c>
    </row>
    <row r="139" spans="1:8" ht="21.75" customHeight="1">
      <c r="A139" s="291"/>
      <c r="B139" s="73" t="s">
        <v>896</v>
      </c>
      <c r="C139" s="172" t="s">
        <v>1392</v>
      </c>
      <c r="D139" s="33" t="s">
        <v>897</v>
      </c>
      <c r="E139" s="34">
        <f>SUM('12'!E30)</f>
        <v>1912188</v>
      </c>
      <c r="F139" s="34">
        <f>SUM('12'!F30)</f>
        <v>1205089.32</v>
      </c>
      <c r="G139" s="34">
        <f>SUM('12'!G30)</f>
        <v>1231524</v>
      </c>
      <c r="H139" s="34">
        <f t="shared" si="1"/>
        <v>63.021487426968484</v>
      </c>
    </row>
    <row r="140" spans="1:8" ht="21.75" customHeight="1">
      <c r="A140" s="213" t="s">
        <v>906</v>
      </c>
      <c r="B140" s="214"/>
      <c r="C140" s="215"/>
      <c r="D140" s="216"/>
      <c r="E140" s="26">
        <f>SUM(E141:E148)</f>
        <v>776706</v>
      </c>
      <c r="F140" s="26">
        <f>SUM(F141:F148)</f>
        <v>101403.01000000001</v>
      </c>
      <c r="G140" s="26">
        <f>SUM(G141:G148)</f>
        <v>467150</v>
      </c>
      <c r="H140" s="26">
        <f t="shared" si="1"/>
        <v>13.055520364204732</v>
      </c>
    </row>
    <row r="141" spans="1:8" ht="21.75" customHeight="1">
      <c r="A141" s="307"/>
      <c r="B141" s="174" t="s">
        <v>907</v>
      </c>
      <c r="C141" s="172" t="s">
        <v>1392</v>
      </c>
      <c r="D141" s="33" t="s">
        <v>1400</v>
      </c>
      <c r="E141" s="34">
        <f>'13'!E25</f>
        <v>74375</v>
      </c>
      <c r="F141" s="34">
        <f>'13'!F25</f>
        <v>71857.68000000001</v>
      </c>
      <c r="G141" s="34">
        <f>'13'!G25</f>
        <v>79274</v>
      </c>
      <c r="H141" s="34">
        <f t="shared" si="1"/>
        <v>96.61536806722691</v>
      </c>
    </row>
    <row r="142" spans="1:8" ht="21.75" customHeight="1">
      <c r="A142" s="295"/>
      <c r="B142" s="174" t="s">
        <v>917</v>
      </c>
      <c r="C142" s="172" t="s">
        <v>1392</v>
      </c>
      <c r="D142" s="33" t="s">
        <v>918</v>
      </c>
      <c r="E142" s="34">
        <f>'13'!E43</f>
        <v>4558</v>
      </c>
      <c r="F142" s="34">
        <f>'13'!F43</f>
        <v>8310.36</v>
      </c>
      <c r="G142" s="34">
        <f>'13'!G43</f>
        <v>4688</v>
      </c>
      <c r="H142" s="34">
        <f t="shared" si="1"/>
        <v>182.3247038174638</v>
      </c>
    </row>
    <row r="143" spans="1:8" ht="21.75" customHeight="1">
      <c r="A143" s="295"/>
      <c r="B143" s="174" t="s">
        <v>922</v>
      </c>
      <c r="C143" s="172" t="s">
        <v>1392</v>
      </c>
      <c r="D143" s="33" t="s">
        <v>1109</v>
      </c>
      <c r="E143" s="34">
        <f>'13'!E63</f>
        <v>677302</v>
      </c>
      <c r="F143" s="34">
        <f>'13'!F63</f>
        <v>2865.55</v>
      </c>
      <c r="G143" s="34">
        <f>'13'!G63</f>
        <v>365889</v>
      </c>
      <c r="H143" s="34">
        <f t="shared" si="1"/>
        <v>0.4230830560075122</v>
      </c>
    </row>
    <row r="144" spans="1:8" ht="21.75" customHeight="1">
      <c r="A144" s="295"/>
      <c r="B144" s="174" t="s">
        <v>928</v>
      </c>
      <c r="C144" s="172" t="s">
        <v>1392</v>
      </c>
      <c r="D144" s="33" t="s">
        <v>923</v>
      </c>
      <c r="E144" s="34">
        <f>'13'!E77</f>
        <v>5605</v>
      </c>
      <c r="F144" s="34">
        <f>'13'!F77</f>
        <v>5241.31</v>
      </c>
      <c r="G144" s="34">
        <f>'13'!G77</f>
        <v>2922</v>
      </c>
      <c r="H144" s="34">
        <f t="shared" si="1"/>
        <v>93.51132917038359</v>
      </c>
    </row>
    <row r="145" spans="1:8" ht="21.75" customHeight="1">
      <c r="A145" s="295"/>
      <c r="B145" s="174" t="s">
        <v>429</v>
      </c>
      <c r="C145" s="172" t="s">
        <v>1392</v>
      </c>
      <c r="D145" s="33" t="s">
        <v>929</v>
      </c>
      <c r="E145" s="34">
        <f>'13'!E94</f>
        <v>13866</v>
      </c>
      <c r="F145" s="34">
        <f>'13'!F94</f>
        <v>11331.31</v>
      </c>
      <c r="G145" s="34">
        <f>'13'!G94</f>
        <v>13377</v>
      </c>
      <c r="H145" s="34">
        <f t="shared" si="1"/>
        <v>81.72010673590077</v>
      </c>
    </row>
    <row r="146" spans="1:8" ht="21.75" customHeight="1">
      <c r="A146" s="295"/>
      <c r="B146" s="174" t="s">
        <v>1110</v>
      </c>
      <c r="C146" s="172" t="s">
        <v>1392</v>
      </c>
      <c r="D146" s="33" t="s">
        <v>584</v>
      </c>
      <c r="E146" s="34">
        <f>'13'!E108</f>
        <v>1000</v>
      </c>
      <c r="F146" s="34">
        <f>'13'!F108</f>
        <v>1796.8</v>
      </c>
      <c r="G146" s="34">
        <f>'13'!G108</f>
        <v>1000</v>
      </c>
      <c r="H146" s="34">
        <f t="shared" si="1"/>
        <v>179.68</v>
      </c>
    </row>
    <row r="147" spans="1:8" ht="21.75" customHeight="1">
      <c r="A147" s="295"/>
      <c r="B147" s="174" t="s">
        <v>1111</v>
      </c>
      <c r="C147" s="172" t="s">
        <v>1392</v>
      </c>
      <c r="D147" s="33" t="s">
        <v>1113</v>
      </c>
      <c r="E147" s="34">
        <f>'13'!E118</f>
        <v>0</v>
      </c>
      <c r="F147" s="34">
        <f>'13'!F118</f>
        <v>0</v>
      </c>
      <c r="G147" s="34">
        <f>'13'!G118</f>
        <v>0</v>
      </c>
      <c r="H147" s="34">
        <f t="shared" si="1"/>
        <v>0</v>
      </c>
    </row>
    <row r="148" spans="1:8" ht="21.75" customHeight="1">
      <c r="A148" s="296"/>
      <c r="B148" s="174" t="s">
        <v>678</v>
      </c>
      <c r="C148" s="172" t="s">
        <v>1392</v>
      </c>
      <c r="D148" s="176" t="s">
        <v>1112</v>
      </c>
      <c r="E148" s="34">
        <f>'13'!E128</f>
        <v>0</v>
      </c>
      <c r="F148" s="34">
        <f>'13'!F128</f>
        <v>0</v>
      </c>
      <c r="G148" s="34">
        <f>'13'!G128</f>
        <v>0</v>
      </c>
      <c r="H148" s="34">
        <f t="shared" si="1"/>
        <v>0</v>
      </c>
    </row>
    <row r="149" spans="1:8" ht="21.75" customHeight="1">
      <c r="A149" s="213" t="s">
        <v>450</v>
      </c>
      <c r="B149" s="214"/>
      <c r="C149" s="215"/>
      <c r="D149" s="216"/>
      <c r="E149" s="26">
        <f>SUM(E150:E151)</f>
        <v>431453</v>
      </c>
      <c r="F149" s="26">
        <f>SUM(F150:F151)</f>
        <v>405731.5</v>
      </c>
      <c r="G149" s="26">
        <f>SUM(G150:G151)</f>
        <v>437365</v>
      </c>
      <c r="H149" s="26">
        <f t="shared" si="1"/>
        <v>94.03840047467511</v>
      </c>
    </row>
    <row r="150" spans="1:8" ht="21.75" customHeight="1">
      <c r="A150" s="304"/>
      <c r="B150" s="174" t="s">
        <v>451</v>
      </c>
      <c r="C150" s="172" t="s">
        <v>1392</v>
      </c>
      <c r="D150" s="33" t="s">
        <v>452</v>
      </c>
      <c r="E150" s="34">
        <f>SUM('14'!E28)</f>
        <v>422184</v>
      </c>
      <c r="F150" s="34">
        <f>SUM('14'!F28)</f>
        <v>395528.77999999997</v>
      </c>
      <c r="G150" s="34">
        <f>SUM('14'!G28)</f>
        <v>428096</v>
      </c>
      <c r="H150" s="34">
        <f t="shared" si="1"/>
        <v>93.68635002747617</v>
      </c>
    </row>
    <row r="151" spans="1:8" ht="21.75" customHeight="1">
      <c r="A151" s="289"/>
      <c r="B151" s="174" t="s">
        <v>465</v>
      </c>
      <c r="C151" s="172" t="s">
        <v>1392</v>
      </c>
      <c r="D151" s="33" t="s">
        <v>466</v>
      </c>
      <c r="E151" s="34">
        <f>SUM('14'!E45)</f>
        <v>9269</v>
      </c>
      <c r="F151" s="34">
        <f>SUM('14'!F45)</f>
        <v>10202.720000000001</v>
      </c>
      <c r="G151" s="34">
        <f>SUM('14'!G45)</f>
        <v>9269</v>
      </c>
      <c r="H151" s="34">
        <f aca="true" t="shared" si="2" ref="H151:H158">IF(E151=0,,F151/E151*100)</f>
        <v>110.07357859531774</v>
      </c>
    </row>
    <row r="152" spans="1:8" ht="21.75" customHeight="1">
      <c r="A152" s="213" t="s">
        <v>498</v>
      </c>
      <c r="B152" s="214"/>
      <c r="C152" s="215"/>
      <c r="D152" s="216"/>
      <c r="E152" s="26">
        <f>SUM(E153:E155)</f>
        <v>75702</v>
      </c>
      <c r="F152" s="26">
        <f>SUM(F153:F155)</f>
        <v>68672.37999999999</v>
      </c>
      <c r="G152" s="26">
        <f>SUM(G153:G155)</f>
        <v>71126</v>
      </c>
      <c r="H152" s="26">
        <f t="shared" si="2"/>
        <v>90.71408945602492</v>
      </c>
    </row>
    <row r="153" spans="1:8" ht="21.75" customHeight="1">
      <c r="A153" s="307"/>
      <c r="B153" s="174" t="s">
        <v>499</v>
      </c>
      <c r="C153" s="172" t="s">
        <v>1392</v>
      </c>
      <c r="D153" s="33" t="s">
        <v>500</v>
      </c>
      <c r="E153" s="34">
        <f>'15'!E20</f>
        <v>57781</v>
      </c>
      <c r="F153" s="34">
        <f>'15'!F20</f>
        <v>50142.03</v>
      </c>
      <c r="G153" s="34">
        <f>'15'!G20</f>
        <v>57781</v>
      </c>
      <c r="H153" s="34">
        <f t="shared" si="2"/>
        <v>86.77944306952112</v>
      </c>
    </row>
    <row r="154" spans="1:8" ht="21.75" customHeight="1">
      <c r="A154" s="308"/>
      <c r="B154" s="174" t="s">
        <v>709</v>
      </c>
      <c r="C154" s="172" t="s">
        <v>1392</v>
      </c>
      <c r="D154" s="176" t="s">
        <v>711</v>
      </c>
      <c r="E154" s="34">
        <f>'15'!E39</f>
        <v>17641</v>
      </c>
      <c r="F154" s="34">
        <f>'15'!F39</f>
        <v>18215.949999999997</v>
      </c>
      <c r="G154" s="34">
        <f>'15'!G39</f>
        <v>13065</v>
      </c>
      <c r="H154" s="34">
        <f t="shared" si="2"/>
        <v>103.25916898135026</v>
      </c>
    </row>
    <row r="155" spans="1:8" ht="21.75" customHeight="1">
      <c r="A155" s="296"/>
      <c r="B155" s="174" t="s">
        <v>710</v>
      </c>
      <c r="C155" s="172" t="s">
        <v>1392</v>
      </c>
      <c r="D155" s="176" t="s">
        <v>713</v>
      </c>
      <c r="E155" s="34">
        <f>'15'!E52</f>
        <v>280</v>
      </c>
      <c r="F155" s="34">
        <f>'15'!F52</f>
        <v>314.4</v>
      </c>
      <c r="G155" s="34">
        <f>'15'!G52</f>
        <v>280</v>
      </c>
      <c r="H155" s="34">
        <f t="shared" si="2"/>
        <v>112.28571428571428</v>
      </c>
    </row>
    <row r="156" spans="1:8" ht="21.75" customHeight="1">
      <c r="A156" s="213" t="s">
        <v>505</v>
      </c>
      <c r="B156" s="214"/>
      <c r="C156" s="215"/>
      <c r="D156" s="216"/>
      <c r="E156" s="26">
        <f>SUM(E157:E157)</f>
        <v>129249</v>
      </c>
      <c r="F156" s="26">
        <f>SUM(F157:F157)</f>
        <v>132049.3</v>
      </c>
      <c r="G156" s="26">
        <f>SUM(G157:G157)</f>
        <v>133849</v>
      </c>
      <c r="H156" s="26">
        <f t="shared" si="2"/>
        <v>102.16659316513086</v>
      </c>
    </row>
    <row r="157" spans="1:8" ht="21.75" customHeight="1">
      <c r="A157" s="157"/>
      <c r="B157" s="174" t="s">
        <v>506</v>
      </c>
      <c r="C157" s="172" t="s">
        <v>1392</v>
      </c>
      <c r="D157" s="33" t="s">
        <v>1047</v>
      </c>
      <c r="E157" s="34">
        <f>SUM('16'!E24)</f>
        <v>129249</v>
      </c>
      <c r="F157" s="34">
        <f>SUM('16'!F24)</f>
        <v>132049.3</v>
      </c>
      <c r="G157" s="34">
        <f>SUM('16'!G24)</f>
        <v>133849</v>
      </c>
      <c r="H157" s="34">
        <f t="shared" si="2"/>
        <v>102.16659316513086</v>
      </c>
    </row>
    <row r="158" spans="1:8" ht="21.75" customHeight="1">
      <c r="A158" s="178"/>
      <c r="B158" s="179"/>
      <c r="C158" s="178"/>
      <c r="D158" s="194" t="s">
        <v>1381</v>
      </c>
      <c r="E158" s="195">
        <f>SUM(E156,E152,E149,E140,E137,E131,E127,E112,E109,E105,E101,E95,E87,E85,E82,E75)</f>
        <v>8233017</v>
      </c>
      <c r="F158" s="195">
        <f>SUM(F156,F152,F149,F140,F137,F131,F127,F112,F109,F105,F101,F95,F87,F85,F82,F75)</f>
        <v>7429156.41</v>
      </c>
      <c r="G158" s="195">
        <f>SUM(G156,G152,G149,G140,G137,G131,G127,G112,G109,G105,G101,G95,G87,G85,G82,G75)</f>
        <v>6707247</v>
      </c>
      <c r="H158" s="195">
        <f t="shared" si="2"/>
        <v>90.23613591469567</v>
      </c>
    </row>
    <row r="159" spans="1:8" ht="12.75">
      <c r="A159" s="187"/>
      <c r="B159" s="186"/>
      <c r="C159" s="187"/>
      <c r="D159" s="188"/>
      <c r="E159" s="189"/>
      <c r="F159" s="189"/>
      <c r="G159" s="190"/>
      <c r="H159" s="187"/>
    </row>
    <row r="160" spans="1:8" ht="12.75">
      <c r="A160" s="37" t="s">
        <v>1386</v>
      </c>
      <c r="B160" s="325" t="s">
        <v>1387</v>
      </c>
      <c r="C160" s="314"/>
      <c r="D160" s="15" t="s">
        <v>1365</v>
      </c>
      <c r="E160" s="86" t="s">
        <v>98</v>
      </c>
      <c r="F160" s="86" t="s">
        <v>99</v>
      </c>
      <c r="G160" s="86" t="s">
        <v>1384</v>
      </c>
      <c r="H160" s="86" t="s">
        <v>1381</v>
      </c>
    </row>
    <row r="161" spans="1:8" ht="12.75">
      <c r="A161" s="329" t="s">
        <v>97</v>
      </c>
      <c r="B161" s="313" t="s">
        <v>473</v>
      </c>
      <c r="C161" s="314"/>
      <c r="D161" s="75" t="s">
        <v>837</v>
      </c>
      <c r="E161" s="224">
        <f>SUM(1!E108)</f>
        <v>80509</v>
      </c>
      <c r="F161" s="224">
        <f>SUM(1!F108)</f>
        <v>0</v>
      </c>
      <c r="G161" s="224">
        <f>SUM(1!G108)</f>
        <v>0</v>
      </c>
      <c r="H161" s="224">
        <f>SUM(E161:G161)</f>
        <v>80509</v>
      </c>
    </row>
    <row r="162" spans="1:8" ht="12.75">
      <c r="A162" s="328"/>
      <c r="B162" s="313"/>
      <c r="C162" s="314"/>
      <c r="D162" s="75" t="s">
        <v>838</v>
      </c>
      <c r="E162" s="224">
        <f>SUM(1!E109)</f>
        <v>87649.99</v>
      </c>
      <c r="F162" s="224">
        <f>SUM(1!F109)</f>
        <v>0</v>
      </c>
      <c r="G162" s="224">
        <f>SUM(1!G109)</f>
        <v>0</v>
      </c>
      <c r="H162" s="224">
        <f>SUM(E162:G162)</f>
        <v>87649.99</v>
      </c>
    </row>
    <row r="163" spans="1:8" ht="12.75">
      <c r="A163" s="328"/>
      <c r="B163" s="313"/>
      <c r="C163" s="314"/>
      <c r="D163" s="75" t="s">
        <v>106</v>
      </c>
      <c r="E163" s="224">
        <f>IF(E162=0,,E162/E161*100)</f>
        <v>108.86980337602009</v>
      </c>
      <c r="F163" s="224">
        <f>IF(F162=0,,F162/F161*100)</f>
        <v>0</v>
      </c>
      <c r="G163" s="224">
        <f>IF(G162=0,,G162/G161*100)</f>
        <v>0</v>
      </c>
      <c r="H163" s="224">
        <f>IF(H162=0,,H162/H161*100)</f>
        <v>108.86980337602009</v>
      </c>
    </row>
    <row r="164" spans="1:8" ht="12.75">
      <c r="A164" s="329" t="s">
        <v>126</v>
      </c>
      <c r="B164" s="313" t="s">
        <v>474</v>
      </c>
      <c r="C164" s="314"/>
      <c r="D164" s="75" t="s">
        <v>837</v>
      </c>
      <c r="E164" s="224">
        <f>SUM(2!E42)</f>
        <v>14000</v>
      </c>
      <c r="F164" s="224">
        <f>SUM(2!F42)</f>
        <v>0</v>
      </c>
      <c r="G164" s="224">
        <f>SUM(2!G42)</f>
        <v>0</v>
      </c>
      <c r="H164" s="224">
        <f>SUM(2!H42)</f>
        <v>14000</v>
      </c>
    </row>
    <row r="165" spans="1:8" ht="12.75">
      <c r="A165" s="328"/>
      <c r="B165" s="313"/>
      <c r="C165" s="314"/>
      <c r="D165" s="75" t="s">
        <v>838</v>
      </c>
      <c r="E165" s="224">
        <f>SUM(2!E43)</f>
        <v>14018.33</v>
      </c>
      <c r="F165" s="224">
        <f>SUM(2!F43)</f>
        <v>0</v>
      </c>
      <c r="G165" s="224">
        <f>SUM(2!G43)</f>
        <v>0</v>
      </c>
      <c r="H165" s="224">
        <f>SUM(2!H43)</f>
        <v>14018.33</v>
      </c>
    </row>
    <row r="166" spans="1:8" ht="12.75">
      <c r="A166" s="328"/>
      <c r="B166" s="313"/>
      <c r="C166" s="314"/>
      <c r="D166" s="75" t="s">
        <v>106</v>
      </c>
      <c r="E166" s="224">
        <f>IF(E164=0,,E165/E164*100)</f>
        <v>100.13092857142858</v>
      </c>
      <c r="F166" s="224">
        <f>IF(F164=0,,F165/F164*100)</f>
        <v>0</v>
      </c>
      <c r="G166" s="224">
        <f>IF(G164=0,,G165/G164*100)</f>
        <v>0</v>
      </c>
      <c r="H166" s="224">
        <f>IF(H164=0,,H165/H164*100)</f>
        <v>100.13092857142858</v>
      </c>
    </row>
    <row r="167" spans="1:8" ht="12.75">
      <c r="A167" s="329" t="s">
        <v>1323</v>
      </c>
      <c r="B167" s="313" t="s">
        <v>1325</v>
      </c>
      <c r="C167" s="314"/>
      <c r="D167" s="75" t="s">
        <v>837</v>
      </c>
      <c r="E167" s="224">
        <f>SUM(3!E37)</f>
        <v>44781</v>
      </c>
      <c r="F167" s="224">
        <f>SUM(3!F37)</f>
        <v>0</v>
      </c>
      <c r="G167" s="224">
        <f>SUM(3!G37)</f>
        <v>0</v>
      </c>
      <c r="H167" s="224">
        <f>SUM(3!H37)</f>
        <v>44781</v>
      </c>
    </row>
    <row r="168" spans="1:8" ht="12.75">
      <c r="A168" s="328"/>
      <c r="B168" s="313"/>
      <c r="C168" s="314"/>
      <c r="D168" s="75" t="s">
        <v>838</v>
      </c>
      <c r="E168" s="224">
        <f>SUM(3!E38)</f>
        <v>44643.899999999994</v>
      </c>
      <c r="F168" s="224">
        <f>SUM(3!F38)</f>
        <v>0</v>
      </c>
      <c r="G168" s="224">
        <f>SUM(3!G38)</f>
        <v>0</v>
      </c>
      <c r="H168" s="224">
        <f>SUM(3!H38)</f>
        <v>44643.899999999994</v>
      </c>
    </row>
    <row r="169" spans="1:8" ht="12.75">
      <c r="A169" s="328"/>
      <c r="B169" s="313"/>
      <c r="C169" s="314"/>
      <c r="D169" s="75" t="s">
        <v>106</v>
      </c>
      <c r="E169" s="224">
        <f>IF(E168=0,,E168/E167*100)</f>
        <v>99.69384337107255</v>
      </c>
      <c r="F169" s="224">
        <f>IF(F168=0,,F168/F167*100)</f>
        <v>0</v>
      </c>
      <c r="G169" s="224">
        <f>IF(G168=0,,G168/G167*100)</f>
        <v>0</v>
      </c>
      <c r="H169" s="224">
        <f>IF(H168=0,,H168/H167*100)</f>
        <v>99.69384337107255</v>
      </c>
    </row>
    <row r="170" spans="1:8" ht="12.75">
      <c r="A170" s="329" t="s">
        <v>596</v>
      </c>
      <c r="B170" s="313" t="s">
        <v>475</v>
      </c>
      <c r="C170" s="314"/>
      <c r="D170" s="75" t="s">
        <v>837</v>
      </c>
      <c r="E170" s="224">
        <f>SUM(4!E136)</f>
        <v>51904</v>
      </c>
      <c r="F170" s="224">
        <f>SUM(4!F136)</f>
        <v>0</v>
      </c>
      <c r="G170" s="224">
        <f>SUM(4!G136)</f>
        <v>0</v>
      </c>
      <c r="H170" s="224">
        <f>SUM(4!H136)</f>
        <v>51904</v>
      </c>
    </row>
    <row r="171" spans="1:8" ht="12.75">
      <c r="A171" s="328"/>
      <c r="B171" s="313"/>
      <c r="C171" s="314"/>
      <c r="D171" s="75" t="s">
        <v>838</v>
      </c>
      <c r="E171" s="224">
        <f>SUM(4!E137)</f>
        <v>58554.52</v>
      </c>
      <c r="F171" s="224">
        <f>SUM(4!F137)</f>
        <v>0</v>
      </c>
      <c r="G171" s="224">
        <f>SUM(4!G137)</f>
        <v>0</v>
      </c>
      <c r="H171" s="224">
        <f>SUM(4!H137)</f>
        <v>58554.52</v>
      </c>
    </row>
    <row r="172" spans="1:8" ht="12.75">
      <c r="A172" s="328"/>
      <c r="B172" s="313"/>
      <c r="C172" s="314"/>
      <c r="D172" s="75" t="s">
        <v>106</v>
      </c>
      <c r="E172" s="224">
        <f>IF(E171=0,,E171/E170*100)</f>
        <v>112.81311652281134</v>
      </c>
      <c r="F172" s="224">
        <f>IF(F171=0,,F171/F170*100)</f>
        <v>0</v>
      </c>
      <c r="G172" s="224">
        <f>IF(G171=0,,G171/G170*100)</f>
        <v>0</v>
      </c>
      <c r="H172" s="224">
        <f>IF(H171=0,,H171/H170*100)</f>
        <v>112.81311652281134</v>
      </c>
    </row>
    <row r="173" spans="1:8" ht="12.75">
      <c r="A173" s="329" t="s">
        <v>1448</v>
      </c>
      <c r="B173" s="313" t="s">
        <v>476</v>
      </c>
      <c r="C173" s="314"/>
      <c r="D173" s="75" t="s">
        <v>837</v>
      </c>
      <c r="E173" s="224">
        <f>SUM(5!E110)</f>
        <v>202041</v>
      </c>
      <c r="F173" s="224">
        <f>SUM(5!F110)</f>
        <v>341325</v>
      </c>
      <c r="G173" s="224">
        <f>SUM(5!G110)</f>
        <v>199598</v>
      </c>
      <c r="H173" s="224">
        <f>SUM(5!H110)</f>
        <v>742964</v>
      </c>
    </row>
    <row r="174" spans="1:8" ht="12.75">
      <c r="A174" s="328"/>
      <c r="B174" s="313"/>
      <c r="C174" s="314"/>
      <c r="D174" s="75" t="s">
        <v>838</v>
      </c>
      <c r="E174" s="224">
        <f>SUM(5!E111)</f>
        <v>182786.09999999998</v>
      </c>
      <c r="F174" s="224">
        <f>SUM(5!F111)</f>
        <v>330336.58</v>
      </c>
      <c r="G174" s="224">
        <f>SUM(5!G111)</f>
        <v>0</v>
      </c>
      <c r="H174" s="224">
        <f>SUM(5!H111)</f>
        <v>513122.68</v>
      </c>
    </row>
    <row r="175" spans="1:8" ht="12.75">
      <c r="A175" s="328"/>
      <c r="B175" s="313"/>
      <c r="C175" s="314"/>
      <c r="D175" s="75" t="s">
        <v>106</v>
      </c>
      <c r="E175" s="224">
        <f>IF(E174=0,,E174/E173*100)</f>
        <v>90.46980563351002</v>
      </c>
      <c r="F175" s="224">
        <f>IF(F174=0,,F174/F173*100)</f>
        <v>96.78065773090164</v>
      </c>
      <c r="G175" s="224">
        <f>IF(G174=0,,G174/G173*100)</f>
        <v>0</v>
      </c>
      <c r="H175" s="224">
        <f>IF(H174=0,,H174/H173*100)</f>
        <v>69.06427229313937</v>
      </c>
    </row>
    <row r="176" spans="1:8" ht="12.75">
      <c r="A176" s="329" t="s">
        <v>1491</v>
      </c>
      <c r="B176" s="313" t="s">
        <v>477</v>
      </c>
      <c r="C176" s="314"/>
      <c r="D176" s="75" t="s">
        <v>837</v>
      </c>
      <c r="E176" s="224">
        <f>SUM(6!E72)</f>
        <v>360173</v>
      </c>
      <c r="F176" s="224">
        <f>SUM(6!F72)</f>
        <v>584828</v>
      </c>
      <c r="G176" s="224">
        <f>SUM(6!G72)</f>
        <v>0</v>
      </c>
      <c r="H176" s="224">
        <f>SUM(6!H72)</f>
        <v>945001</v>
      </c>
    </row>
    <row r="177" spans="1:8" ht="12.75">
      <c r="A177" s="328"/>
      <c r="B177" s="313"/>
      <c r="C177" s="314"/>
      <c r="D177" s="75" t="s">
        <v>838</v>
      </c>
      <c r="E177" s="224">
        <f>SUM(6!E73)</f>
        <v>249423.21</v>
      </c>
      <c r="F177" s="224">
        <f>SUM(6!F73)</f>
        <v>281039.12</v>
      </c>
      <c r="G177" s="224">
        <f>SUM(6!G73)</f>
        <v>0</v>
      </c>
      <c r="H177" s="224">
        <f>SUM(6!H73)</f>
        <v>530462.33</v>
      </c>
    </row>
    <row r="178" spans="1:8" ht="12.75">
      <c r="A178" s="328"/>
      <c r="B178" s="313"/>
      <c r="C178" s="314"/>
      <c r="D178" s="75" t="s">
        <v>106</v>
      </c>
      <c r="E178" s="224">
        <f>IF(E177=0,,E177/E176*100)</f>
        <v>69.25094607313707</v>
      </c>
      <c r="F178" s="224">
        <f>IF(F177=0,,F177/F176*100)</f>
        <v>48.05500420636495</v>
      </c>
      <c r="G178" s="224">
        <f>IF(G177=0,,G177/G176*100)</f>
        <v>0</v>
      </c>
      <c r="H178" s="224">
        <f>IF(H177=0,,H177/H176*100)</f>
        <v>56.133520493629106</v>
      </c>
    </row>
    <row r="179" spans="1:8" ht="12.75">
      <c r="A179" s="329" t="s">
        <v>1522</v>
      </c>
      <c r="B179" s="313" t="s">
        <v>478</v>
      </c>
      <c r="C179" s="314"/>
      <c r="D179" s="75" t="s">
        <v>837</v>
      </c>
      <c r="E179" s="224">
        <f>SUM(7!E61)</f>
        <v>127529</v>
      </c>
      <c r="F179" s="224">
        <f>SUM(7!F61)</f>
        <v>0</v>
      </c>
      <c r="G179" s="224">
        <f>SUM(7!G61)</f>
        <v>0</v>
      </c>
      <c r="H179" s="224">
        <f>SUM(7!H61)</f>
        <v>127529</v>
      </c>
    </row>
    <row r="180" spans="1:8" ht="12.75">
      <c r="A180" s="328"/>
      <c r="B180" s="313"/>
      <c r="C180" s="314"/>
      <c r="D180" s="75" t="s">
        <v>838</v>
      </c>
      <c r="E180" s="224">
        <f>SUM(7!E62)</f>
        <v>136310.83000000002</v>
      </c>
      <c r="F180" s="224">
        <f>SUM(7!F62)</f>
        <v>0</v>
      </c>
      <c r="G180" s="224">
        <f>SUM(7!G62)</f>
        <v>0</v>
      </c>
      <c r="H180" s="224">
        <f>SUM(7!H62)</f>
        <v>136310.83000000002</v>
      </c>
    </row>
    <row r="181" spans="1:8" ht="12.75">
      <c r="A181" s="328"/>
      <c r="B181" s="313"/>
      <c r="C181" s="314"/>
      <c r="D181" s="75" t="s">
        <v>106</v>
      </c>
      <c r="E181" s="224">
        <f>IF(E180=0,,E180/E179*100)</f>
        <v>106.88614354382142</v>
      </c>
      <c r="F181" s="224">
        <f>IF(F180=0,,F180/F179*100)</f>
        <v>0</v>
      </c>
      <c r="G181" s="224">
        <f>IF(G180=0,,G180/G179*100)</f>
        <v>0</v>
      </c>
      <c r="H181" s="224">
        <f>IF(H180=0,,H180/H179*100)</f>
        <v>106.88614354382142</v>
      </c>
    </row>
    <row r="182" spans="1:8" ht="12.75">
      <c r="A182" s="329" t="s">
        <v>1543</v>
      </c>
      <c r="B182" s="313" t="s">
        <v>479</v>
      </c>
      <c r="C182" s="314"/>
      <c r="D182" s="75" t="s">
        <v>837</v>
      </c>
      <c r="E182" s="224">
        <f>SUM(8!E44)</f>
        <v>0</v>
      </c>
      <c r="F182" s="224">
        <f>SUM(8!F44)</f>
        <v>0</v>
      </c>
      <c r="G182" s="224">
        <f>SUM(8!G44)</f>
        <v>0</v>
      </c>
      <c r="H182" s="224">
        <f>SUM(8!H44)</f>
        <v>0</v>
      </c>
    </row>
    <row r="183" spans="1:8" ht="12.75">
      <c r="A183" s="328"/>
      <c r="B183" s="313"/>
      <c r="C183" s="314"/>
      <c r="D183" s="75" t="s">
        <v>838</v>
      </c>
      <c r="E183" s="224">
        <f>SUM(8!E45)</f>
        <v>0</v>
      </c>
      <c r="F183" s="224">
        <f>SUM(8!F45)</f>
        <v>0</v>
      </c>
      <c r="G183" s="224">
        <f>SUM(8!G45)</f>
        <v>0</v>
      </c>
      <c r="H183" s="224">
        <f>SUM(8!H45)</f>
        <v>0</v>
      </c>
    </row>
    <row r="184" spans="1:8" ht="12.75">
      <c r="A184" s="328"/>
      <c r="B184" s="313"/>
      <c r="C184" s="314"/>
      <c r="D184" s="75" t="s">
        <v>106</v>
      </c>
      <c r="E184" s="224">
        <f>IF(E183=0,,E183/E182*100)</f>
        <v>0</v>
      </c>
      <c r="F184" s="224">
        <f>IF(F183=0,,F183/F182*100)</f>
        <v>0</v>
      </c>
      <c r="G184" s="224">
        <f>IF(G183=0,,G183/G182*100)</f>
        <v>0</v>
      </c>
      <c r="H184" s="224">
        <f>IF(H183=0,,H183/H182*100)</f>
        <v>0</v>
      </c>
    </row>
    <row r="185" spans="1:8" ht="12.75">
      <c r="A185" s="329" t="s">
        <v>155</v>
      </c>
      <c r="B185" s="313" t="s">
        <v>480</v>
      </c>
      <c r="C185" s="314"/>
      <c r="D185" s="75" t="s">
        <v>837</v>
      </c>
      <c r="E185" s="224">
        <f>SUM(9!E412)</f>
        <v>2532754</v>
      </c>
      <c r="F185" s="224">
        <f>SUM(9!F412)</f>
        <v>88262</v>
      </c>
      <c r="G185" s="224">
        <f>SUM(9!G412)</f>
        <v>0</v>
      </c>
      <c r="H185" s="224">
        <f>SUM(9!H412)</f>
        <v>2621016</v>
      </c>
    </row>
    <row r="186" spans="1:8" ht="12.75">
      <c r="A186" s="328"/>
      <c r="B186" s="313"/>
      <c r="C186" s="314"/>
      <c r="D186" s="75" t="s">
        <v>838</v>
      </c>
      <c r="E186" s="224">
        <f>SUM(9!E413)</f>
        <v>2547919.8199999994</v>
      </c>
      <c r="F186" s="224">
        <f>SUM(9!F413)</f>
        <v>506538.86</v>
      </c>
      <c r="G186" s="224">
        <f>SUM(9!G413)</f>
        <v>757925.49</v>
      </c>
      <c r="H186" s="224">
        <f>SUM(9!H413)</f>
        <v>3812384.169999999</v>
      </c>
    </row>
    <row r="187" spans="1:8" ht="12.75">
      <c r="A187" s="328"/>
      <c r="B187" s="313"/>
      <c r="C187" s="314"/>
      <c r="D187" s="75" t="s">
        <v>106</v>
      </c>
      <c r="E187" s="224">
        <f>IF(E186=0,,E186/E185*100)</f>
        <v>100.5987877227713</v>
      </c>
      <c r="F187" s="224">
        <f>IF(F186=0,,F186/F185*100)</f>
        <v>573.9036731549251</v>
      </c>
      <c r="G187" s="224">
        <f>IF(G185=0,,G186/G185*100)</f>
        <v>0</v>
      </c>
      <c r="H187" s="224">
        <f>IF(H186=0,,H186/H185*100)</f>
        <v>145.45444094961644</v>
      </c>
    </row>
    <row r="188" spans="1:8" ht="12.75">
      <c r="A188" s="329" t="s">
        <v>180</v>
      </c>
      <c r="B188" s="313" t="s">
        <v>481</v>
      </c>
      <c r="C188" s="314"/>
      <c r="D188" s="75" t="s">
        <v>837</v>
      </c>
      <c r="E188" s="224">
        <f>SUM('10'!E67)</f>
        <v>53000</v>
      </c>
      <c r="F188" s="224">
        <f>SUM('10'!F67)</f>
        <v>5000</v>
      </c>
      <c r="G188" s="224">
        <f>SUM('10'!G67)</f>
        <v>0</v>
      </c>
      <c r="H188" s="224">
        <f>SUM('10'!H67)</f>
        <v>58000</v>
      </c>
    </row>
    <row r="189" spans="1:8" ht="12.75">
      <c r="A189" s="328"/>
      <c r="B189" s="313"/>
      <c r="C189" s="314"/>
      <c r="D189" s="75" t="s">
        <v>838</v>
      </c>
      <c r="E189" s="224">
        <f>SUM('10'!E68)</f>
        <v>49603</v>
      </c>
      <c r="F189" s="224">
        <f>SUM('10'!F68)</f>
        <v>3470.4</v>
      </c>
      <c r="G189" s="224">
        <f>SUM('10'!G68)</f>
        <v>0</v>
      </c>
      <c r="H189" s="224">
        <f>SUM('10'!H68)</f>
        <v>53073.4</v>
      </c>
    </row>
    <row r="190" spans="1:8" ht="12.75">
      <c r="A190" s="328"/>
      <c r="B190" s="313"/>
      <c r="C190" s="314"/>
      <c r="D190" s="75" t="s">
        <v>106</v>
      </c>
      <c r="E190" s="224">
        <f>IF(E189=0,,E189/E188*100)</f>
        <v>93.59056603773584</v>
      </c>
      <c r="F190" s="224">
        <f>IF(F189=0,,F189/F188*100)</f>
        <v>69.408</v>
      </c>
      <c r="G190" s="224">
        <f>IF(G189=0,,G189/G188*100)</f>
        <v>0</v>
      </c>
      <c r="H190" s="224">
        <f>IF(H189=0,,H189/H188*100)</f>
        <v>91.50586206896551</v>
      </c>
    </row>
    <row r="191" spans="1:8" ht="12.75">
      <c r="A191" s="329" t="s">
        <v>206</v>
      </c>
      <c r="B191" s="313" t="s">
        <v>482</v>
      </c>
      <c r="C191" s="314"/>
      <c r="D191" s="75" t="s">
        <v>837</v>
      </c>
      <c r="E191" s="224">
        <f>SUM('11'!E127)</f>
        <v>100415</v>
      </c>
      <c r="F191" s="224">
        <f>SUM('11'!F127)</f>
        <v>61600</v>
      </c>
      <c r="G191" s="224">
        <f>SUM('11'!G127)</f>
        <v>0</v>
      </c>
      <c r="H191" s="224">
        <f>SUM('11'!H127)</f>
        <v>162015</v>
      </c>
    </row>
    <row r="192" spans="1:8" ht="12.75">
      <c r="A192" s="328"/>
      <c r="B192" s="313"/>
      <c r="C192" s="314"/>
      <c r="D192" s="75" t="s">
        <v>838</v>
      </c>
      <c r="E192" s="224">
        <f>SUM('11'!E128)</f>
        <v>164359.1</v>
      </c>
      <c r="F192" s="224">
        <f>SUM('11'!F128)</f>
        <v>44243.65</v>
      </c>
      <c r="G192" s="224">
        <f>SUM('11'!G128)</f>
        <v>0</v>
      </c>
      <c r="H192" s="224">
        <f>SUM('11'!H128)</f>
        <v>208602.75</v>
      </c>
    </row>
    <row r="193" spans="1:8" ht="12.75">
      <c r="A193" s="328"/>
      <c r="B193" s="313"/>
      <c r="C193" s="314"/>
      <c r="D193" s="75" t="s">
        <v>106</v>
      </c>
      <c r="E193" s="224">
        <f>IF(E192=0,,E192/E191*100)</f>
        <v>163.67982871085</v>
      </c>
      <c r="F193" s="224">
        <f>IF(F192=0,,F192/F191*100)</f>
        <v>71.82410714285714</v>
      </c>
      <c r="G193" s="224">
        <f>IF(G192=0,,G192/G191*100)</f>
        <v>0</v>
      </c>
      <c r="H193" s="224">
        <f>IF(H192=0,,H192/H191*100)</f>
        <v>128.75520785112488</v>
      </c>
    </row>
    <row r="194" spans="1:8" ht="12.75">
      <c r="A194" s="329" t="s">
        <v>872</v>
      </c>
      <c r="B194" s="313" t="s">
        <v>483</v>
      </c>
      <c r="C194" s="314"/>
      <c r="D194" s="75" t="s">
        <v>837</v>
      </c>
      <c r="E194" s="224">
        <f>SUM('12'!E45)</f>
        <v>80994</v>
      </c>
      <c r="F194" s="224">
        <f>SUM('12'!F45)</f>
        <v>1891194</v>
      </c>
      <c r="G194" s="224">
        <f>SUM('12'!G45)</f>
        <v>0</v>
      </c>
      <c r="H194" s="224">
        <f>SUM('12'!H45)</f>
        <v>1972188</v>
      </c>
    </row>
    <row r="195" spans="1:8" ht="12.75">
      <c r="A195" s="328"/>
      <c r="B195" s="313"/>
      <c r="C195" s="314"/>
      <c r="D195" s="75" t="s">
        <v>838</v>
      </c>
      <c r="E195" s="224">
        <f>SUM('12'!E46)</f>
        <v>57388</v>
      </c>
      <c r="F195" s="224">
        <f>SUM('12'!F46)</f>
        <v>1205089.32</v>
      </c>
      <c r="G195" s="224">
        <f>SUM('12'!G46)</f>
        <v>0</v>
      </c>
      <c r="H195" s="224">
        <f>SUM('12'!H46)</f>
        <v>1262477.32</v>
      </c>
    </row>
    <row r="196" spans="1:8" ht="12.75">
      <c r="A196" s="328"/>
      <c r="B196" s="313"/>
      <c r="C196" s="314"/>
      <c r="D196" s="75" t="s">
        <v>106</v>
      </c>
      <c r="E196" s="224">
        <f>IF(E195=0,,E195/E194*100)</f>
        <v>70.85463120724992</v>
      </c>
      <c r="F196" s="224">
        <f>IF(F195=0,,F195/F194*100)</f>
        <v>63.72108414049538</v>
      </c>
      <c r="G196" s="224">
        <f>IF(G195=0,,G195/G194*100)</f>
        <v>0</v>
      </c>
      <c r="H196" s="224">
        <f>IF(H195=0,,H195/H194*100)</f>
        <v>64.01404531413841</v>
      </c>
    </row>
    <row r="197" spans="1:8" ht="12.75">
      <c r="A197" s="329" t="s">
        <v>905</v>
      </c>
      <c r="B197" s="313" t="s">
        <v>484</v>
      </c>
      <c r="C197" s="314"/>
      <c r="D197" s="75" t="s">
        <v>837</v>
      </c>
      <c r="E197" s="224">
        <f>SUM('13'!E161)</f>
        <v>107204</v>
      </c>
      <c r="F197" s="224">
        <f>SUM('13'!F161)</f>
        <v>669502</v>
      </c>
      <c r="G197" s="224">
        <f>SUM('13'!G161)</f>
        <v>0</v>
      </c>
      <c r="H197" s="224">
        <f>SUM('13'!H161)</f>
        <v>776706</v>
      </c>
    </row>
    <row r="198" spans="1:8" ht="12.75">
      <c r="A198" s="328"/>
      <c r="B198" s="313"/>
      <c r="C198" s="314"/>
      <c r="D198" s="75" t="s">
        <v>838</v>
      </c>
      <c r="E198" s="224">
        <f>SUM('13'!E162)</f>
        <v>100137.44</v>
      </c>
      <c r="F198" s="224">
        <f>SUM('13'!F162)</f>
        <v>1265.57</v>
      </c>
      <c r="G198" s="224">
        <f>SUM('13'!G162)</f>
        <v>0</v>
      </c>
      <c r="H198" s="224">
        <f>SUM('13'!H162)</f>
        <v>101403.01000000001</v>
      </c>
    </row>
    <row r="199" spans="1:8" ht="12.75">
      <c r="A199" s="328"/>
      <c r="B199" s="313"/>
      <c r="C199" s="314"/>
      <c r="D199" s="75" t="s">
        <v>106</v>
      </c>
      <c r="E199" s="224">
        <f>IF(E198=0,,E198/E197*100)</f>
        <v>93.40830566023655</v>
      </c>
      <c r="F199" s="224">
        <f>IF(F198=0,,F198/F197*100)</f>
        <v>0.1890315488228564</v>
      </c>
      <c r="G199" s="224">
        <f>IF(G198=0,,G198/G197*100)</f>
        <v>0</v>
      </c>
      <c r="H199" s="224">
        <f>IF(H198=0,,H198/H197*100)</f>
        <v>13.055520364204732</v>
      </c>
    </row>
    <row r="200" spans="1:8" ht="12.75">
      <c r="A200" s="329" t="s">
        <v>449</v>
      </c>
      <c r="B200" s="313" t="s">
        <v>485</v>
      </c>
      <c r="C200" s="314"/>
      <c r="D200" s="75" t="s">
        <v>837</v>
      </c>
      <c r="E200" s="224">
        <f>SUM('14'!E60)</f>
        <v>431453</v>
      </c>
      <c r="F200" s="224">
        <f>SUM('14'!F60)</f>
        <v>0</v>
      </c>
      <c r="G200" s="224">
        <f>SUM('14'!G60)</f>
        <v>0</v>
      </c>
      <c r="H200" s="224">
        <f>SUM('14'!H60)</f>
        <v>431453</v>
      </c>
    </row>
    <row r="201" spans="1:8" ht="12.75">
      <c r="A201" s="328"/>
      <c r="B201" s="313"/>
      <c r="C201" s="314"/>
      <c r="D201" s="75" t="s">
        <v>838</v>
      </c>
      <c r="E201" s="224">
        <f>SUM('14'!E61)</f>
        <v>401731.49999999994</v>
      </c>
      <c r="F201" s="224">
        <f>SUM('14'!F61)</f>
        <v>0</v>
      </c>
      <c r="G201" s="224">
        <f>SUM('14'!G61)</f>
        <v>4000</v>
      </c>
      <c r="H201" s="224">
        <f>SUM('14'!H61)</f>
        <v>405731.49999999994</v>
      </c>
    </row>
    <row r="202" spans="1:8" ht="12.75">
      <c r="A202" s="328"/>
      <c r="B202" s="313"/>
      <c r="C202" s="314"/>
      <c r="D202" s="75" t="s">
        <v>106</v>
      </c>
      <c r="E202" s="224">
        <f>IF(E201=0,,E201/E200*100)</f>
        <v>93.11130065151939</v>
      </c>
      <c r="F202" s="224">
        <f>IF(F201=0,,F201/F200*100)</f>
        <v>0</v>
      </c>
      <c r="G202" s="224">
        <f>IF(G200=0,,G201/G200*100)</f>
        <v>0</v>
      </c>
      <c r="H202" s="224">
        <f>IF(H201=0,,H201/H200*100)</f>
        <v>94.0384004746751</v>
      </c>
    </row>
    <row r="203" spans="1:8" ht="12.75">
      <c r="A203" s="329" t="s">
        <v>497</v>
      </c>
      <c r="B203" s="313" t="s">
        <v>486</v>
      </c>
      <c r="C203" s="314"/>
      <c r="D203" s="75" t="s">
        <v>837</v>
      </c>
      <c r="E203" s="224">
        <f>SUM('15'!E70)</f>
        <v>67121</v>
      </c>
      <c r="F203" s="224">
        <f>SUM('15'!F70)</f>
        <v>0</v>
      </c>
      <c r="G203" s="224">
        <f>SUM('15'!G70)</f>
        <v>8581</v>
      </c>
      <c r="H203" s="224">
        <f>SUM('15'!H70)</f>
        <v>75702</v>
      </c>
    </row>
    <row r="204" spans="1:8" ht="12.75">
      <c r="A204" s="328"/>
      <c r="B204" s="313"/>
      <c r="C204" s="314"/>
      <c r="D204" s="75" t="s">
        <v>838</v>
      </c>
      <c r="E204" s="224">
        <f>SUM('15'!E71)</f>
        <v>60321.97</v>
      </c>
      <c r="F204" s="224">
        <f>SUM('15'!F71)</f>
        <v>0</v>
      </c>
      <c r="G204" s="224">
        <f>SUM('15'!G71)</f>
        <v>8350.41</v>
      </c>
      <c r="H204" s="224">
        <f>SUM('15'!H71)</f>
        <v>68672.38</v>
      </c>
    </row>
    <row r="205" spans="1:8" ht="12.75">
      <c r="A205" s="328"/>
      <c r="B205" s="313"/>
      <c r="C205" s="314"/>
      <c r="D205" s="75" t="s">
        <v>106</v>
      </c>
      <c r="E205" s="224">
        <f>IF(E204=0,,E204/E203*100)</f>
        <v>89.8704876268232</v>
      </c>
      <c r="F205" s="224">
        <f>IF(F204=0,,F204/F203*100)</f>
        <v>0</v>
      </c>
      <c r="G205" s="224">
        <f>IF(G204=0,,G204/G203*100)</f>
        <v>97.31278405780212</v>
      </c>
      <c r="H205" s="224">
        <f>IF(H204=0,,H204/H203*100)</f>
        <v>90.71408945602495</v>
      </c>
    </row>
    <row r="206" spans="1:8" ht="12.75">
      <c r="A206" s="329" t="s">
        <v>504</v>
      </c>
      <c r="B206" s="313" t="s">
        <v>487</v>
      </c>
      <c r="C206" s="314"/>
      <c r="D206" s="75" t="s">
        <v>837</v>
      </c>
      <c r="E206" s="224">
        <f>SUM('16'!E36)</f>
        <v>0</v>
      </c>
      <c r="F206" s="224">
        <f>SUM('16'!F36)</f>
        <v>129249</v>
      </c>
      <c r="G206" s="224">
        <f>SUM('16'!G36)</f>
        <v>0</v>
      </c>
      <c r="H206" s="224">
        <f>SUM('16'!H36)</f>
        <v>129249</v>
      </c>
    </row>
    <row r="207" spans="1:8" ht="12.75">
      <c r="A207" s="328"/>
      <c r="B207" s="313"/>
      <c r="C207" s="314"/>
      <c r="D207" s="75" t="s">
        <v>838</v>
      </c>
      <c r="E207" s="224">
        <f>SUM('16'!E37)</f>
        <v>2800</v>
      </c>
      <c r="F207" s="224">
        <f>SUM('16'!F37)</f>
        <v>129249.3</v>
      </c>
      <c r="G207" s="224">
        <f>SUM('16'!G37)</f>
        <v>0</v>
      </c>
      <c r="H207" s="224">
        <f>SUM('16'!H37)</f>
        <v>132049.3</v>
      </c>
    </row>
    <row r="208" spans="1:8" ht="12.75">
      <c r="A208" s="328"/>
      <c r="B208" s="313"/>
      <c r="C208" s="314"/>
      <c r="D208" s="75" t="s">
        <v>106</v>
      </c>
      <c r="E208" s="224">
        <f>IF(E206=0,,E207/E206*100)</f>
        <v>0</v>
      </c>
      <c r="F208" s="224">
        <f>IF(F206=0,,F207/F206*100)</f>
        <v>100.00023211011305</v>
      </c>
      <c r="G208" s="224">
        <f>IF(G206=0,,G207/G206*100)</f>
        <v>0</v>
      </c>
      <c r="H208" s="224">
        <f>IF(H206=0,,H207/H206*100)</f>
        <v>102.16659316513086</v>
      </c>
    </row>
    <row r="209" spans="1:8" ht="12.75">
      <c r="A209" s="327"/>
      <c r="B209" s="326" t="s">
        <v>1381</v>
      </c>
      <c r="C209" s="314"/>
      <c r="D209" s="48" t="s">
        <v>837</v>
      </c>
      <c r="E209" s="113">
        <f>SUM(E206,E203,E200,E197,E194,E191,E188,E185,E182,E179,E176,E173,E170,E167,E164,E161)</f>
        <v>4253878</v>
      </c>
      <c r="F209" s="113">
        <f aca="true" t="shared" si="3" ref="F209:H210">SUM(F206,F203,F200,F197,F194,F191,F188,F185,F182,F179,F176,F173,F170,F167,F164,F161)</f>
        <v>3770960</v>
      </c>
      <c r="G209" s="113">
        <f t="shared" si="3"/>
        <v>208179</v>
      </c>
      <c r="H209" s="113">
        <f t="shared" si="3"/>
        <v>8233017</v>
      </c>
    </row>
    <row r="210" spans="1:8" ht="12.75">
      <c r="A210" s="328"/>
      <c r="B210" s="326"/>
      <c r="C210" s="314"/>
      <c r="D210" s="48" t="s">
        <v>838</v>
      </c>
      <c r="E210" s="113">
        <f>SUM(E207,E204,E201,E198,E195,E192,E189,E186,E183,E180,E177,E174,E171,E168,E165,E162)</f>
        <v>4157647.7099999995</v>
      </c>
      <c r="F210" s="113">
        <f t="shared" si="3"/>
        <v>2501232.8000000003</v>
      </c>
      <c r="G210" s="113">
        <f t="shared" si="3"/>
        <v>770275.9</v>
      </c>
      <c r="H210" s="113">
        <f t="shared" si="3"/>
        <v>7429156.409999998</v>
      </c>
    </row>
    <row r="211" spans="1:8" ht="12.75">
      <c r="A211" s="328"/>
      <c r="B211" s="326"/>
      <c r="C211" s="314"/>
      <c r="D211" s="48" t="s">
        <v>106</v>
      </c>
      <c r="E211" s="113">
        <f>IF(E210=0,,E210/E209*100)</f>
        <v>97.73782205319475</v>
      </c>
      <c r="F211" s="113">
        <f>IF(F210=0,,F210/F209*100)</f>
        <v>66.32880751850988</v>
      </c>
      <c r="G211" s="113">
        <f>IF(G210=0,,G210/G209*100)</f>
        <v>370.00653283952755</v>
      </c>
      <c r="H211" s="113">
        <f>IF(H210=0,,H210/H209*100)</f>
        <v>90.23613591469565</v>
      </c>
    </row>
  </sheetData>
  <mergeCells count="58"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B203:C205"/>
    <mergeCell ref="B206:C208"/>
    <mergeCell ref="B209:C211"/>
    <mergeCell ref="A209:A211"/>
    <mergeCell ref="B160:C160"/>
    <mergeCell ref="B161:C163"/>
    <mergeCell ref="B164:C166"/>
    <mergeCell ref="B167:C169"/>
    <mergeCell ref="A5:G5"/>
    <mergeCell ref="B191:C193"/>
    <mergeCell ref="B194:C196"/>
    <mergeCell ref="B197:C199"/>
    <mergeCell ref="B173:C175"/>
    <mergeCell ref="B176:C178"/>
    <mergeCell ref="B170:C172"/>
    <mergeCell ref="A8:C10"/>
    <mergeCell ref="A12:C14"/>
    <mergeCell ref="A16:C16"/>
    <mergeCell ref="B200:C202"/>
    <mergeCell ref="B185:C187"/>
    <mergeCell ref="B188:C190"/>
    <mergeCell ref="B179:C181"/>
    <mergeCell ref="B182:C184"/>
    <mergeCell ref="A20:H20"/>
    <mergeCell ref="A23:A33"/>
    <mergeCell ref="A35:A36"/>
    <mergeCell ref="A45:H45"/>
    <mergeCell ref="A55:H55"/>
    <mergeCell ref="A76:A81"/>
    <mergeCell ref="A83:A84"/>
    <mergeCell ref="A88:A94"/>
    <mergeCell ref="A96:A100"/>
    <mergeCell ref="A102:A104"/>
    <mergeCell ref="A106:A108"/>
    <mergeCell ref="A110:A111"/>
    <mergeCell ref="A128:A130"/>
    <mergeCell ref="A153:A155"/>
    <mergeCell ref="A113:A126"/>
    <mergeCell ref="A132:A136"/>
    <mergeCell ref="A141:A148"/>
    <mergeCell ref="A150:A151"/>
    <mergeCell ref="A138:A13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H73"/>
  <sheetViews>
    <sheetView workbookViewId="0" topLeftCell="A1">
      <selection activeCell="I5" sqref="I5"/>
    </sheetView>
  </sheetViews>
  <sheetFormatPr defaultColWidth="9.140625" defaultRowHeight="12.75"/>
  <cols>
    <col min="1" max="3" width="7.421875" style="0" customWidth="1"/>
    <col min="4" max="4" width="22.28125" style="0" customWidth="1"/>
    <col min="5" max="7" width="10.00390625" style="0" customWidth="1"/>
  </cols>
  <sheetData>
    <row r="2" ht="12.75">
      <c r="A2" s="133" t="s">
        <v>505</v>
      </c>
    </row>
    <row r="4" spans="1:7" ht="24.7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4.75" customHeight="1">
      <c r="A5" s="351" t="s">
        <v>504</v>
      </c>
      <c r="B5" s="352"/>
      <c r="C5" s="353"/>
      <c r="D5" s="48" t="s">
        <v>1381</v>
      </c>
      <c r="E5" s="222">
        <f>SUM(E6:E8)</f>
        <v>129249</v>
      </c>
      <c r="F5" s="222">
        <f>SUM(F6:F8)</f>
        <v>132049.3</v>
      </c>
      <c r="G5" s="162">
        <f>SUM(H38)</f>
        <v>102.16659316513086</v>
      </c>
    </row>
    <row r="6" spans="1:7" ht="24.75" customHeight="1">
      <c r="A6" s="354"/>
      <c r="B6" s="355"/>
      <c r="C6" s="356"/>
      <c r="D6" s="69" t="s">
        <v>98</v>
      </c>
      <c r="E6" s="87">
        <f>SUM(E36)</f>
        <v>0</v>
      </c>
      <c r="F6" s="87">
        <f>SUM(E37)</f>
        <v>2800</v>
      </c>
      <c r="G6" s="88">
        <f>SUM(E38)</f>
        <v>0</v>
      </c>
    </row>
    <row r="7" spans="1:7" ht="24.75" customHeight="1">
      <c r="A7" s="354"/>
      <c r="B7" s="355"/>
      <c r="C7" s="356"/>
      <c r="D7" s="69" t="s">
        <v>99</v>
      </c>
      <c r="E7" s="87">
        <f>SUM(F36)</f>
        <v>129249</v>
      </c>
      <c r="F7" s="87">
        <f>SUM(F37)</f>
        <v>129249.3</v>
      </c>
      <c r="G7" s="88">
        <f>SUM(F38)</f>
        <v>100.00023211011305</v>
      </c>
    </row>
    <row r="8" spans="1:7" ht="24.75" customHeight="1">
      <c r="A8" s="357"/>
      <c r="B8" s="358"/>
      <c r="C8" s="359"/>
      <c r="D8" s="69" t="s">
        <v>1384</v>
      </c>
      <c r="E8" s="87">
        <f>SUM(G36)</f>
        <v>0</v>
      </c>
      <c r="F8" s="87">
        <f>SUM(G37)</f>
        <v>0</v>
      </c>
      <c r="G8" s="88">
        <f>SUM(G38)</f>
        <v>0</v>
      </c>
    </row>
    <row r="11" spans="1:8" s="147" customFormat="1" ht="21.75" customHeight="1">
      <c r="A11" s="138" t="s">
        <v>505</v>
      </c>
      <c r="B11" s="139"/>
      <c r="C11" s="140"/>
      <c r="D11" s="141"/>
      <c r="E11" s="142">
        <f>SUM(E24)</f>
        <v>129249</v>
      </c>
      <c r="F11" s="142">
        <f>SUM(F24)</f>
        <v>132049.3</v>
      </c>
      <c r="G11" s="142">
        <f>SUM(G24)</f>
        <v>133849</v>
      </c>
      <c r="H11" s="142">
        <f>IF(E11=0,,F11/E11*100)</f>
        <v>102.16659316513086</v>
      </c>
    </row>
    <row r="12" spans="1:8" s="147" customFormat="1" ht="21.75" customHeight="1">
      <c r="A12" s="18"/>
      <c r="B12" s="62" t="s">
        <v>506</v>
      </c>
      <c r="C12" s="27" t="s">
        <v>1392</v>
      </c>
      <c r="D12" s="19" t="s">
        <v>1047</v>
      </c>
      <c r="E12" s="40" t="s">
        <v>1379</v>
      </c>
      <c r="F12" s="40" t="s">
        <v>835</v>
      </c>
      <c r="G12" s="40" t="s">
        <v>836</v>
      </c>
      <c r="H12" s="18" t="s">
        <v>1380</v>
      </c>
    </row>
    <row r="13" spans="1:8" s="147" customFormat="1" ht="21.75" customHeight="1">
      <c r="A13" s="76" t="s">
        <v>1385</v>
      </c>
      <c r="B13" s="77" t="s">
        <v>1386</v>
      </c>
      <c r="C13" s="78" t="s">
        <v>1387</v>
      </c>
      <c r="D13" s="79" t="s">
        <v>1365</v>
      </c>
      <c r="E13" s="80"/>
      <c r="F13" s="80"/>
      <c r="G13" s="80"/>
      <c r="H13" s="80"/>
    </row>
    <row r="14" spans="1:8" s="147" customFormat="1" ht="21.75" customHeight="1">
      <c r="A14" s="47" t="s">
        <v>1388</v>
      </c>
      <c r="B14" s="47" t="s">
        <v>1389</v>
      </c>
      <c r="C14" s="25" t="s">
        <v>1390</v>
      </c>
      <c r="D14" s="148" t="s">
        <v>1391</v>
      </c>
      <c r="E14" s="63">
        <f>SUM(E15:E23)</f>
        <v>129249</v>
      </c>
      <c r="F14" s="63">
        <f>SUM(F15:F23)</f>
        <v>132049.3</v>
      </c>
      <c r="G14" s="63">
        <f>SUM(G15:G23)</f>
        <v>133849</v>
      </c>
      <c r="H14" s="63">
        <f aca="true" t="shared" si="0" ref="H14:H24">IF(E14=0,,F14/E14*100)</f>
        <v>102.16659316513086</v>
      </c>
    </row>
    <row r="15" spans="1:8" s="147" customFormat="1" ht="21.75" customHeight="1">
      <c r="A15" s="68">
        <v>717</v>
      </c>
      <c r="B15" s="73" t="s">
        <v>667</v>
      </c>
      <c r="C15" s="32" t="s">
        <v>416</v>
      </c>
      <c r="D15" s="69" t="s">
        <v>749</v>
      </c>
      <c r="E15" s="34">
        <v>0</v>
      </c>
      <c r="F15" s="34">
        <v>0</v>
      </c>
      <c r="G15" s="34">
        <v>0</v>
      </c>
      <c r="H15" s="34">
        <f t="shared" si="0"/>
        <v>0</v>
      </c>
    </row>
    <row r="16" spans="1:8" s="147" customFormat="1" ht="21.75" customHeight="1">
      <c r="A16" s="68">
        <v>717</v>
      </c>
      <c r="B16" s="73" t="s">
        <v>668</v>
      </c>
      <c r="C16" s="32" t="s">
        <v>416</v>
      </c>
      <c r="D16" s="69" t="s">
        <v>750</v>
      </c>
      <c r="E16" s="34">
        <v>0</v>
      </c>
      <c r="F16" s="34">
        <v>0</v>
      </c>
      <c r="G16" s="34">
        <v>0</v>
      </c>
      <c r="H16" s="34">
        <f t="shared" si="0"/>
        <v>0</v>
      </c>
    </row>
    <row r="17" spans="1:8" s="147" customFormat="1" ht="21.75" customHeight="1">
      <c r="A17" s="74">
        <v>717</v>
      </c>
      <c r="B17" s="73" t="s">
        <v>669</v>
      </c>
      <c r="C17" s="32" t="s">
        <v>416</v>
      </c>
      <c r="D17" s="75" t="s">
        <v>751</v>
      </c>
      <c r="E17" s="34">
        <v>0</v>
      </c>
      <c r="F17" s="34">
        <v>0</v>
      </c>
      <c r="G17" s="34">
        <v>0</v>
      </c>
      <c r="H17" s="34">
        <f t="shared" si="0"/>
        <v>0</v>
      </c>
    </row>
    <row r="18" spans="1:8" s="147" customFormat="1" ht="21.75" customHeight="1">
      <c r="A18" s="74">
        <v>717</v>
      </c>
      <c r="B18" s="73" t="s">
        <v>675</v>
      </c>
      <c r="C18" s="32" t="s">
        <v>416</v>
      </c>
      <c r="D18" s="75" t="s">
        <v>752</v>
      </c>
      <c r="E18" s="34">
        <v>0</v>
      </c>
      <c r="F18" s="34">
        <v>0</v>
      </c>
      <c r="G18" s="34">
        <v>0</v>
      </c>
      <c r="H18" s="34">
        <f t="shared" si="0"/>
        <v>0</v>
      </c>
    </row>
    <row r="19" spans="1:8" s="147" customFormat="1" ht="21.75" customHeight="1">
      <c r="A19" s="74">
        <v>717</v>
      </c>
      <c r="B19" s="73" t="s">
        <v>670</v>
      </c>
      <c r="C19" s="32" t="s">
        <v>416</v>
      </c>
      <c r="D19" s="75" t="s">
        <v>753</v>
      </c>
      <c r="E19" s="34">
        <v>0</v>
      </c>
      <c r="F19" s="34">
        <v>0</v>
      </c>
      <c r="G19" s="34">
        <v>0</v>
      </c>
      <c r="H19" s="34">
        <f t="shared" si="0"/>
        <v>0</v>
      </c>
    </row>
    <row r="20" spans="1:8" s="147" customFormat="1" ht="21.75" customHeight="1">
      <c r="A20" s="74">
        <v>717</v>
      </c>
      <c r="B20" s="73" t="s">
        <v>671</v>
      </c>
      <c r="C20" s="32" t="s">
        <v>416</v>
      </c>
      <c r="D20" s="75" t="s">
        <v>754</v>
      </c>
      <c r="E20" s="34">
        <v>0</v>
      </c>
      <c r="F20" s="34">
        <v>0</v>
      </c>
      <c r="G20" s="34">
        <v>0</v>
      </c>
      <c r="H20" s="34">
        <f t="shared" si="0"/>
        <v>0</v>
      </c>
    </row>
    <row r="21" spans="1:8" s="147" customFormat="1" ht="21.75" customHeight="1">
      <c r="A21" s="74">
        <v>637</v>
      </c>
      <c r="B21" s="73" t="s">
        <v>672</v>
      </c>
      <c r="C21" s="32" t="s">
        <v>416</v>
      </c>
      <c r="D21" s="75" t="s">
        <v>755</v>
      </c>
      <c r="E21" s="34">
        <v>0</v>
      </c>
      <c r="F21" s="34">
        <v>0</v>
      </c>
      <c r="G21" s="34">
        <v>0</v>
      </c>
      <c r="H21" s="34">
        <f t="shared" si="0"/>
        <v>0</v>
      </c>
    </row>
    <row r="22" spans="1:8" s="147" customFormat="1" ht="21.75" customHeight="1">
      <c r="A22" s="74">
        <v>637</v>
      </c>
      <c r="B22" s="73" t="s">
        <v>673</v>
      </c>
      <c r="C22" s="32" t="s">
        <v>416</v>
      </c>
      <c r="D22" s="75" t="s">
        <v>756</v>
      </c>
      <c r="E22" s="34">
        <v>0</v>
      </c>
      <c r="F22" s="34">
        <v>2800</v>
      </c>
      <c r="G22" s="34">
        <v>4600</v>
      </c>
      <c r="H22" s="34">
        <f t="shared" si="0"/>
        <v>0</v>
      </c>
    </row>
    <row r="23" spans="1:8" s="147" customFormat="1" ht="21.75" customHeight="1">
      <c r="A23" s="74">
        <v>717</v>
      </c>
      <c r="B23" s="73" t="s">
        <v>674</v>
      </c>
      <c r="C23" s="32" t="s">
        <v>416</v>
      </c>
      <c r="D23" s="75" t="s">
        <v>637</v>
      </c>
      <c r="E23" s="34">
        <v>129249</v>
      </c>
      <c r="F23" s="34">
        <v>129249.3</v>
      </c>
      <c r="G23" s="34">
        <v>129249</v>
      </c>
      <c r="H23" s="34">
        <f t="shared" si="0"/>
        <v>100.00023211011305</v>
      </c>
    </row>
    <row r="24" spans="1:8" s="147" customFormat="1" ht="21.75" customHeight="1">
      <c r="A24" s="24"/>
      <c r="B24" s="72"/>
      <c r="C24" s="23" t="s">
        <v>416</v>
      </c>
      <c r="D24" s="24" t="s">
        <v>1381</v>
      </c>
      <c r="E24" s="31">
        <f>SUM(E14)</f>
        <v>129249</v>
      </c>
      <c r="F24" s="31">
        <f>SUM(F14)</f>
        <v>132049.3</v>
      </c>
      <c r="G24" s="31">
        <f>SUM(G14)</f>
        <v>133849</v>
      </c>
      <c r="H24" s="31">
        <f t="shared" si="0"/>
        <v>102.16659316513086</v>
      </c>
    </row>
    <row r="26" spans="1:8" ht="12.75">
      <c r="A26" s="333" t="s">
        <v>72</v>
      </c>
      <c r="B26" s="333"/>
      <c r="C26" s="333"/>
      <c r="D26" s="333"/>
      <c r="E26" s="333"/>
      <c r="F26" s="333"/>
      <c r="G26" s="333"/>
      <c r="H26" s="334"/>
    </row>
    <row r="27" spans="1:8" ht="17.25" customHeight="1">
      <c r="A27" s="335" t="s">
        <v>1235</v>
      </c>
      <c r="B27" s="336"/>
      <c r="C27" s="336"/>
      <c r="D27" s="336"/>
      <c r="E27" s="336"/>
      <c r="F27" s="336"/>
      <c r="G27" s="336"/>
      <c r="H27" s="336"/>
    </row>
    <row r="28" spans="1:8" ht="17.25" customHeight="1">
      <c r="A28" s="336"/>
      <c r="B28" s="336"/>
      <c r="C28" s="336"/>
      <c r="D28" s="336"/>
      <c r="E28" s="336"/>
      <c r="F28" s="336"/>
      <c r="G28" s="336"/>
      <c r="H28" s="336"/>
    </row>
    <row r="31" spans="1:8" ht="23.25" customHeight="1">
      <c r="A31" s="383" t="s">
        <v>1048</v>
      </c>
      <c r="B31" s="383"/>
      <c r="C31" s="383"/>
      <c r="D31" s="383"/>
      <c r="E31" s="384">
        <v>2011</v>
      </c>
      <c r="F31" s="384"/>
      <c r="G31" s="384"/>
      <c r="H31" s="385"/>
    </row>
    <row r="32" spans="1:8" ht="23.25" customHeight="1">
      <c r="A32" s="86" t="s">
        <v>1385</v>
      </c>
      <c r="B32" s="37" t="s">
        <v>1386</v>
      </c>
      <c r="C32" s="14" t="s">
        <v>1387</v>
      </c>
      <c r="D32" s="15" t="s">
        <v>1365</v>
      </c>
      <c r="E32" s="86" t="s">
        <v>98</v>
      </c>
      <c r="F32" s="86" t="s">
        <v>99</v>
      </c>
      <c r="G32" s="86" t="s">
        <v>1384</v>
      </c>
      <c r="H32" s="86" t="s">
        <v>1381</v>
      </c>
    </row>
    <row r="33" spans="1:8" ht="23.25" customHeight="1">
      <c r="A33" s="106" t="s">
        <v>102</v>
      </c>
      <c r="B33" s="363" t="s">
        <v>506</v>
      </c>
      <c r="C33" s="366" t="s">
        <v>1392</v>
      </c>
      <c r="D33" s="369" t="s">
        <v>1047</v>
      </c>
      <c r="E33" s="110">
        <f>SUM(E21:E22)</f>
        <v>0</v>
      </c>
      <c r="F33" s="110">
        <f>SUM(E15:E20,E23)</f>
        <v>129249</v>
      </c>
      <c r="G33" s="110"/>
      <c r="H33" s="110">
        <f>SUM(E33:G33)</f>
        <v>129249</v>
      </c>
    </row>
    <row r="34" spans="1:8" ht="23.25" customHeight="1">
      <c r="A34" s="106" t="s">
        <v>104</v>
      </c>
      <c r="B34" s="364"/>
      <c r="C34" s="367"/>
      <c r="D34" s="370"/>
      <c r="E34" s="110">
        <f>SUM(F21:F22)</f>
        <v>2800</v>
      </c>
      <c r="F34" s="110">
        <f>SUM(F15:F20,F23)</f>
        <v>129249.3</v>
      </c>
      <c r="G34" s="110"/>
      <c r="H34" s="110">
        <f>SUM(E34:G34)</f>
        <v>132049.3</v>
      </c>
    </row>
    <row r="35" spans="1:8" ht="23.25" customHeight="1">
      <c r="A35" s="106" t="s">
        <v>105</v>
      </c>
      <c r="B35" s="365"/>
      <c r="C35" s="368"/>
      <c r="D35" s="371"/>
      <c r="E35" s="110">
        <f>IF(E33=0,,E34/E33*100)</f>
        <v>0</v>
      </c>
      <c r="F35" s="110">
        <f>IF(F34=0,,F34/F33*100)</f>
        <v>100.00023211011305</v>
      </c>
      <c r="G35" s="110">
        <f>IF(G34=0,,G34/G33*100)</f>
        <v>0</v>
      </c>
      <c r="H35" s="110">
        <f>IF(H34=0,,H34/H33*100)</f>
        <v>102.16659316513086</v>
      </c>
    </row>
    <row r="36" spans="1:8" ht="23.25" customHeight="1">
      <c r="A36" s="111" t="s">
        <v>102</v>
      </c>
      <c r="B36" s="112"/>
      <c r="C36" s="111"/>
      <c r="D36" s="48" t="s">
        <v>837</v>
      </c>
      <c r="E36" s="113">
        <f aca="true" t="shared" si="1" ref="E36:G37">SUM(E33)</f>
        <v>0</v>
      </c>
      <c r="F36" s="113">
        <f t="shared" si="1"/>
        <v>129249</v>
      </c>
      <c r="G36" s="113">
        <f t="shared" si="1"/>
        <v>0</v>
      </c>
      <c r="H36" s="113">
        <f>SUM(E36:G36)</f>
        <v>129249</v>
      </c>
    </row>
    <row r="37" spans="1:8" ht="23.25" customHeight="1">
      <c r="A37" s="111" t="s">
        <v>104</v>
      </c>
      <c r="B37" s="112"/>
      <c r="C37" s="111"/>
      <c r="D37" s="48" t="s">
        <v>838</v>
      </c>
      <c r="E37" s="113">
        <f t="shared" si="1"/>
        <v>2800</v>
      </c>
      <c r="F37" s="113">
        <f t="shared" si="1"/>
        <v>129249.3</v>
      </c>
      <c r="G37" s="113">
        <f t="shared" si="1"/>
        <v>0</v>
      </c>
      <c r="H37" s="113">
        <f>SUM(E37:G37)</f>
        <v>132049.3</v>
      </c>
    </row>
    <row r="38" spans="1:8" ht="23.25" customHeight="1">
      <c r="A38" s="111" t="s">
        <v>105</v>
      </c>
      <c r="B38" s="112"/>
      <c r="C38" s="111"/>
      <c r="D38" s="48" t="s">
        <v>106</v>
      </c>
      <c r="E38" s="113">
        <f>IF(E36=0,,E37/E36*100)</f>
        <v>0</v>
      </c>
      <c r="F38" s="113">
        <f>IF(F36=0,,F37/F36*100)</f>
        <v>100.00023211011305</v>
      </c>
      <c r="G38" s="113">
        <f>IF(G36=0,,G37/G36*100)</f>
        <v>0</v>
      </c>
      <c r="H38" s="113">
        <f>IF(H36=0,,H37/H36*100)</f>
        <v>102.16659316513086</v>
      </c>
    </row>
    <row r="39" spans="1:8" ht="12.75">
      <c r="A39" s="115"/>
      <c r="B39" s="52"/>
      <c r="C39" s="51"/>
      <c r="D39" s="115"/>
      <c r="E39" s="115"/>
      <c r="F39" s="115"/>
      <c r="G39" s="116"/>
      <c r="H39" s="81"/>
    </row>
    <row r="40" spans="1:8" ht="12.75">
      <c r="A40" s="115" t="s">
        <v>102</v>
      </c>
      <c r="B40" s="52" t="s">
        <v>837</v>
      </c>
      <c r="C40" s="51"/>
      <c r="D40" s="115"/>
      <c r="E40" s="115"/>
      <c r="F40" s="115"/>
      <c r="G40" s="116"/>
      <c r="H40" s="81"/>
    </row>
    <row r="41" spans="1:8" ht="12.75">
      <c r="A41" s="115" t="s">
        <v>104</v>
      </c>
      <c r="B41" s="52" t="s">
        <v>838</v>
      </c>
      <c r="C41" s="51"/>
      <c r="D41" s="115"/>
      <c r="E41" s="115"/>
      <c r="F41" s="115"/>
      <c r="G41" s="116"/>
      <c r="H41" s="81"/>
    </row>
    <row r="42" spans="1:8" ht="12.75">
      <c r="A42" s="115" t="s">
        <v>105</v>
      </c>
      <c r="B42" s="52" t="s">
        <v>106</v>
      </c>
      <c r="C42" s="51"/>
      <c r="D42" s="115"/>
      <c r="E42" s="115"/>
      <c r="F42" s="115"/>
      <c r="G42" s="116"/>
      <c r="H42" s="81"/>
    </row>
    <row r="43" spans="1:8" ht="12.75">
      <c r="A43" s="115"/>
      <c r="B43" s="52"/>
      <c r="C43" s="51"/>
      <c r="D43" s="115"/>
      <c r="E43" s="115"/>
      <c r="F43" s="115"/>
      <c r="G43" s="116"/>
      <c r="H43" s="81"/>
    </row>
    <row r="44" spans="1:8" ht="12.75">
      <c r="A44" s="333" t="s">
        <v>1376</v>
      </c>
      <c r="B44" s="333"/>
      <c r="C44" s="333"/>
      <c r="D44" s="333"/>
      <c r="E44" s="333"/>
      <c r="F44" s="333"/>
      <c r="G44" s="333"/>
      <c r="H44" s="81"/>
    </row>
    <row r="45" spans="1:8" ht="12.75">
      <c r="A45" s="335" t="s">
        <v>1235</v>
      </c>
      <c r="B45" s="336"/>
      <c r="C45" s="336"/>
      <c r="D45" s="336"/>
      <c r="E45" s="336"/>
      <c r="F45" s="336"/>
      <c r="G45" s="336"/>
      <c r="H45" s="382"/>
    </row>
    <row r="46" spans="1:8" ht="12.75">
      <c r="A46" s="336"/>
      <c r="B46" s="336"/>
      <c r="C46" s="336"/>
      <c r="D46" s="336"/>
      <c r="E46" s="336"/>
      <c r="F46" s="336"/>
      <c r="G46" s="336"/>
      <c r="H46" s="382"/>
    </row>
    <row r="47" spans="1:8" ht="12.75">
      <c r="A47" s="336"/>
      <c r="B47" s="336"/>
      <c r="C47" s="336"/>
      <c r="D47" s="336"/>
      <c r="E47" s="336"/>
      <c r="F47" s="336"/>
      <c r="G47" s="336"/>
      <c r="H47" s="382"/>
    </row>
    <row r="50" spans="1:5" ht="12.75">
      <c r="A50" s="392" t="s">
        <v>1392</v>
      </c>
      <c r="B50" s="392"/>
      <c r="C50" s="392" t="s">
        <v>1047</v>
      </c>
      <c r="D50" s="392"/>
      <c r="E50" s="392"/>
    </row>
    <row r="51" spans="1:5" ht="12.75">
      <c r="A51" s="55" t="s">
        <v>107</v>
      </c>
      <c r="B51" s="55"/>
      <c r="C51" s="392" t="s">
        <v>748</v>
      </c>
      <c r="D51" s="392"/>
      <c r="E51" s="392"/>
    </row>
    <row r="52" spans="1:5" ht="12.75">
      <c r="A52" s="392" t="s">
        <v>108</v>
      </c>
      <c r="B52" s="392"/>
      <c r="C52" s="392" t="s">
        <v>965</v>
      </c>
      <c r="D52" s="392"/>
      <c r="E52" s="392"/>
    </row>
    <row r="53" spans="1:5" ht="12.75">
      <c r="A53" s="55" t="s">
        <v>109</v>
      </c>
      <c r="B53" s="55" t="s">
        <v>110</v>
      </c>
      <c r="C53" s="392" t="s">
        <v>1049</v>
      </c>
      <c r="D53" s="392"/>
      <c r="E53" s="392"/>
    </row>
    <row r="54" spans="1:8" ht="12.75">
      <c r="A54" s="393" t="s">
        <v>111</v>
      </c>
      <c r="B54" s="393"/>
      <c r="C54" s="393"/>
      <c r="D54" s="378" t="s">
        <v>839</v>
      </c>
      <c r="E54" s="378"/>
      <c r="F54" s="378"/>
      <c r="G54" s="378"/>
      <c r="H54" s="378"/>
    </row>
    <row r="55" spans="1:8" ht="12.75">
      <c r="A55" s="392" t="s">
        <v>112</v>
      </c>
      <c r="B55" s="392"/>
      <c r="C55" s="392"/>
      <c r="D55" s="376">
        <v>0</v>
      </c>
      <c r="E55" s="379"/>
      <c r="F55" s="379"/>
      <c r="G55" s="379"/>
      <c r="H55" s="379"/>
    </row>
    <row r="56" spans="1:8" ht="12.75">
      <c r="A56" s="392" t="s">
        <v>113</v>
      </c>
      <c r="B56" s="392"/>
      <c r="C56" s="392"/>
      <c r="D56" s="376">
        <v>0</v>
      </c>
      <c r="E56" s="379"/>
      <c r="F56" s="379"/>
      <c r="G56" s="379"/>
      <c r="H56" s="379"/>
    </row>
    <row r="57" spans="1:8" ht="12.75">
      <c r="A57" s="392" t="s">
        <v>1380</v>
      </c>
      <c r="B57" s="392"/>
      <c r="C57" s="392"/>
      <c r="D57" s="377">
        <f>IF(D55=0,,D56/D55*100)</f>
        <v>0</v>
      </c>
      <c r="E57" s="381"/>
      <c r="F57" s="381"/>
      <c r="G57" s="381"/>
      <c r="H57" s="381"/>
    </row>
    <row r="58" spans="1:5" ht="12.75">
      <c r="A58" s="56"/>
      <c r="B58" s="56"/>
      <c r="C58" s="56"/>
      <c r="D58" s="56"/>
      <c r="E58" s="56"/>
    </row>
    <row r="59" spans="1:5" ht="12.75">
      <c r="A59" s="55" t="s">
        <v>109</v>
      </c>
      <c r="B59" s="55" t="s">
        <v>110</v>
      </c>
      <c r="C59" s="392" t="s">
        <v>840</v>
      </c>
      <c r="D59" s="392"/>
      <c r="E59" s="392"/>
    </row>
    <row r="60" spans="1:8" ht="12.75">
      <c r="A60" s="392" t="s">
        <v>117</v>
      </c>
      <c r="B60" s="392"/>
      <c r="C60" s="392"/>
      <c r="D60" s="376">
        <v>1</v>
      </c>
      <c r="E60" s="379"/>
      <c r="F60" s="379"/>
      <c r="G60" s="379"/>
      <c r="H60" s="379"/>
    </row>
    <row r="61" spans="1:8" ht="12.75">
      <c r="A61" s="392" t="s">
        <v>113</v>
      </c>
      <c r="B61" s="392"/>
      <c r="C61" s="392"/>
      <c r="D61" s="376">
        <v>2</v>
      </c>
      <c r="E61" s="379"/>
      <c r="F61" s="379"/>
      <c r="G61" s="379"/>
      <c r="H61" s="379"/>
    </row>
    <row r="62" spans="1:8" ht="12.75">
      <c r="A62" s="392" t="s">
        <v>1380</v>
      </c>
      <c r="B62" s="392"/>
      <c r="C62" s="392"/>
      <c r="D62" s="377">
        <f>IF(D60=0,,D61/D60*100)</f>
        <v>200</v>
      </c>
      <c r="E62" s="381"/>
      <c r="F62" s="381"/>
      <c r="G62" s="381"/>
      <c r="H62" s="381"/>
    </row>
    <row r="63" spans="1:8" ht="12.75">
      <c r="A63" s="392"/>
      <c r="B63" s="392"/>
      <c r="C63" s="392"/>
      <c r="D63" s="376"/>
      <c r="E63" s="379"/>
      <c r="F63" s="379"/>
      <c r="G63" s="379"/>
      <c r="H63" s="379"/>
    </row>
    <row r="64" spans="1:5" ht="12.75">
      <c r="A64" s="55" t="s">
        <v>109</v>
      </c>
      <c r="B64" s="55" t="s">
        <v>110</v>
      </c>
      <c r="C64" s="392" t="s">
        <v>841</v>
      </c>
      <c r="D64" s="392"/>
      <c r="E64" s="392"/>
    </row>
    <row r="65" spans="1:8" ht="12.75">
      <c r="A65" s="392" t="s">
        <v>117</v>
      </c>
      <c r="B65" s="392"/>
      <c r="C65" s="392"/>
      <c r="D65" s="376">
        <v>1000</v>
      </c>
      <c r="E65" s="379"/>
      <c r="F65" s="379"/>
      <c r="G65" s="379"/>
      <c r="H65" s="379"/>
    </row>
    <row r="66" spans="1:8" ht="12.75">
      <c r="A66" s="392" t="s">
        <v>113</v>
      </c>
      <c r="B66" s="392"/>
      <c r="C66" s="392"/>
      <c r="D66" s="376">
        <v>2500</v>
      </c>
      <c r="E66" s="379"/>
      <c r="F66" s="379"/>
      <c r="G66" s="379"/>
      <c r="H66" s="379"/>
    </row>
    <row r="67" spans="1:8" ht="12.75">
      <c r="A67" s="392" t="s">
        <v>1380</v>
      </c>
      <c r="B67" s="392"/>
      <c r="C67" s="392"/>
      <c r="D67" s="377">
        <f>IF(D65=0,,D66/D65*100)</f>
        <v>250</v>
      </c>
      <c r="E67" s="381"/>
      <c r="F67" s="381"/>
      <c r="G67" s="381"/>
      <c r="H67" s="381"/>
    </row>
    <row r="68" spans="1:8" ht="12.75">
      <c r="A68" s="392"/>
      <c r="B68" s="392"/>
      <c r="C68" s="392"/>
      <c r="D68" s="376"/>
      <c r="E68" s="379"/>
      <c r="F68" s="379"/>
      <c r="G68" s="379"/>
      <c r="H68" s="379"/>
    </row>
    <row r="70" spans="1:8" ht="12.75">
      <c r="A70" s="333" t="s">
        <v>1376</v>
      </c>
      <c r="B70" s="333"/>
      <c r="C70" s="333"/>
      <c r="D70" s="333"/>
      <c r="E70" s="333"/>
      <c r="F70" s="333"/>
      <c r="G70" s="333"/>
      <c r="H70" s="81"/>
    </row>
    <row r="71" spans="1:8" ht="12.75">
      <c r="A71" s="335" t="s">
        <v>1236</v>
      </c>
      <c r="B71" s="336"/>
      <c r="C71" s="336"/>
      <c r="D71" s="336"/>
      <c r="E71" s="336"/>
      <c r="F71" s="336"/>
      <c r="G71" s="336"/>
      <c r="H71" s="382"/>
    </row>
    <row r="72" spans="1:8" ht="12.75">
      <c r="A72" s="336"/>
      <c r="B72" s="336"/>
      <c r="C72" s="336"/>
      <c r="D72" s="336"/>
      <c r="E72" s="336"/>
      <c r="F72" s="336"/>
      <c r="G72" s="336"/>
      <c r="H72" s="382"/>
    </row>
    <row r="73" spans="1:8" ht="12.75">
      <c r="A73" s="336"/>
      <c r="B73" s="336"/>
      <c r="C73" s="336"/>
      <c r="D73" s="336"/>
      <c r="E73" s="336"/>
      <c r="F73" s="336"/>
      <c r="G73" s="336"/>
      <c r="H73" s="382"/>
    </row>
  </sheetData>
  <mergeCells count="44">
    <mergeCell ref="A68:C68"/>
    <mergeCell ref="A70:G70"/>
    <mergeCell ref="D66:H66"/>
    <mergeCell ref="D68:H68"/>
    <mergeCell ref="A67:C67"/>
    <mergeCell ref="A57:C57"/>
    <mergeCell ref="A60:C60"/>
    <mergeCell ref="A61:C61"/>
    <mergeCell ref="A62:C62"/>
    <mergeCell ref="C59:E59"/>
    <mergeCell ref="C53:E53"/>
    <mergeCell ref="A54:C54"/>
    <mergeCell ref="A55:C55"/>
    <mergeCell ref="A56:C56"/>
    <mergeCell ref="A50:B50"/>
    <mergeCell ref="C50:E50"/>
    <mergeCell ref="A5:C8"/>
    <mergeCell ref="A26:H26"/>
    <mergeCell ref="A27:H28"/>
    <mergeCell ref="A31:D31"/>
    <mergeCell ref="E31:H31"/>
    <mergeCell ref="B33:B35"/>
    <mergeCell ref="C33:C35"/>
    <mergeCell ref="D33:D35"/>
    <mergeCell ref="A44:G44"/>
    <mergeCell ref="A45:H47"/>
    <mergeCell ref="D54:H54"/>
    <mergeCell ref="D65:H65"/>
    <mergeCell ref="D55:H55"/>
    <mergeCell ref="D56:H56"/>
    <mergeCell ref="D57:H57"/>
    <mergeCell ref="D60:H60"/>
    <mergeCell ref="C51:E51"/>
    <mergeCell ref="A52:B52"/>
    <mergeCell ref="C52:E52"/>
    <mergeCell ref="A71:H73"/>
    <mergeCell ref="D61:H61"/>
    <mergeCell ref="D62:H62"/>
    <mergeCell ref="D63:H63"/>
    <mergeCell ref="D67:H67"/>
    <mergeCell ref="A63:C63"/>
    <mergeCell ref="C64:E64"/>
    <mergeCell ref="A65:C65"/>
    <mergeCell ref="A66:C6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11"/>
  <sheetViews>
    <sheetView workbookViewId="0" topLeftCell="A1">
      <selection activeCell="L12" sqref="L12"/>
    </sheetView>
  </sheetViews>
  <sheetFormatPr defaultColWidth="9.140625" defaultRowHeight="12.75"/>
  <cols>
    <col min="1" max="3" width="9.140625" style="16" customWidth="1"/>
    <col min="4" max="4" width="17.57421875" style="16" customWidth="1"/>
    <col min="5" max="7" width="9.140625" style="16" customWidth="1"/>
    <col min="8" max="8" width="9.00390625" style="16" customWidth="1"/>
    <col min="9" max="17" width="9.140625" style="1" customWidth="1"/>
  </cols>
  <sheetData>
    <row r="2" spans="1:8" ht="12.75">
      <c r="A2" s="226" t="s">
        <v>489</v>
      </c>
      <c r="B2" s="181"/>
      <c r="C2" s="182"/>
      <c r="D2" s="183"/>
      <c r="E2" s="184"/>
      <c r="F2" s="184"/>
      <c r="G2" s="185"/>
      <c r="H2" s="182"/>
    </row>
    <row r="3" spans="1:8" ht="12.75">
      <c r="A3" s="150" t="s">
        <v>839</v>
      </c>
      <c r="B3" s="186"/>
      <c r="C3" s="187"/>
      <c r="D3" s="188"/>
      <c r="E3" s="189"/>
      <c r="F3" s="189"/>
      <c r="G3" s="190"/>
      <c r="H3" s="187"/>
    </row>
    <row r="5" spans="1:17" s="81" customFormat="1" ht="22.5" customHeight="1">
      <c r="A5" s="330"/>
      <c r="B5" s="331"/>
      <c r="C5" s="331"/>
      <c r="D5" s="332"/>
      <c r="E5" s="86" t="s">
        <v>1379</v>
      </c>
      <c r="F5" s="86" t="s">
        <v>835</v>
      </c>
      <c r="G5" s="86" t="s">
        <v>836</v>
      </c>
      <c r="H5" s="86" t="s">
        <v>1380</v>
      </c>
      <c r="I5" s="130"/>
      <c r="J5" s="130"/>
      <c r="K5" s="130"/>
      <c r="L5" s="130"/>
      <c r="M5" s="130"/>
      <c r="N5" s="130"/>
      <c r="O5" s="130"/>
      <c r="P5" s="130"/>
      <c r="Q5" s="130"/>
    </row>
    <row r="6" spans="1:17" s="81" customFormat="1" ht="22.5" customHeight="1">
      <c r="A6" s="337" t="s">
        <v>1381</v>
      </c>
      <c r="B6" s="338"/>
      <c r="C6" s="338"/>
      <c r="D6" s="339"/>
      <c r="E6" s="162">
        <f>SUM(E7:E9)</f>
        <v>8763557</v>
      </c>
      <c r="F6" s="162">
        <f>SUM(F7:F9)</f>
        <v>7710537.49</v>
      </c>
      <c r="G6" s="162">
        <f>SUM(G7:G9)</f>
        <v>8728011.35</v>
      </c>
      <c r="H6" s="162">
        <f>SUM(H7:H9)</f>
        <v>824.5555224127489</v>
      </c>
      <c r="I6" s="130"/>
      <c r="J6" s="130"/>
      <c r="K6" s="130"/>
      <c r="L6" s="130"/>
      <c r="M6" s="130"/>
      <c r="N6" s="130"/>
      <c r="O6" s="130"/>
      <c r="P6" s="130"/>
      <c r="Q6" s="130"/>
    </row>
    <row r="7" spans="1:17" s="81" customFormat="1" ht="22.5" customHeight="1">
      <c r="A7" s="340" t="s">
        <v>1382</v>
      </c>
      <c r="B7" s="341"/>
      <c r="C7" s="341"/>
      <c r="D7" s="342"/>
      <c r="E7" s="46">
        <f>SUM(E19,E37,E52,E74,E118,E136)</f>
        <v>4399848</v>
      </c>
      <c r="F7" s="46">
        <f>SUM(F19,F37,F52,F74,F118,F136)</f>
        <v>4761424.95</v>
      </c>
      <c r="G7" s="46">
        <f>SUM(G19,G37,G52,G74,G118,G136)</f>
        <v>4400691.35</v>
      </c>
      <c r="H7" s="46">
        <f>SUM(H19,H37,H52,H74,H118,H136)</f>
        <v>690.1934247293933</v>
      </c>
      <c r="I7" s="130"/>
      <c r="J7" s="130"/>
      <c r="K7" s="130"/>
      <c r="L7" s="130"/>
      <c r="M7" s="130"/>
      <c r="N7" s="130"/>
      <c r="O7" s="130"/>
      <c r="P7" s="130"/>
      <c r="Q7" s="130"/>
    </row>
    <row r="8" spans="1:17" s="81" customFormat="1" ht="22.5" customHeight="1">
      <c r="A8" s="340" t="s">
        <v>1383</v>
      </c>
      <c r="B8" s="341"/>
      <c r="C8" s="341"/>
      <c r="D8" s="342"/>
      <c r="E8" s="46">
        <f>SUM(E168)</f>
        <v>2216899</v>
      </c>
      <c r="F8" s="46">
        <f>SUM(F168)</f>
        <v>2043713.06</v>
      </c>
      <c r="G8" s="46">
        <f>SUM(G168)</f>
        <v>1898886</v>
      </c>
      <c r="H8" s="46">
        <f>SUM(H168)</f>
        <v>92.18791925117021</v>
      </c>
      <c r="I8" s="130"/>
      <c r="J8" s="288"/>
      <c r="K8" s="130"/>
      <c r="L8" s="130"/>
      <c r="M8" s="130"/>
      <c r="N8" s="130"/>
      <c r="O8" s="130"/>
      <c r="P8" s="130"/>
      <c r="Q8" s="130"/>
    </row>
    <row r="9" spans="1:17" s="81" customFormat="1" ht="22.5" customHeight="1">
      <c r="A9" s="340" t="s">
        <v>1384</v>
      </c>
      <c r="B9" s="341"/>
      <c r="C9" s="341"/>
      <c r="D9" s="342"/>
      <c r="E9" s="46">
        <f>SUM(E207)</f>
        <v>2146810</v>
      </c>
      <c r="F9" s="46">
        <f>SUM(F207)</f>
        <v>905399.48</v>
      </c>
      <c r="G9" s="46">
        <f>SUM(G207)</f>
        <v>2428434</v>
      </c>
      <c r="H9" s="46">
        <f>SUM(H207)</f>
        <v>42.17417843218543</v>
      </c>
      <c r="I9" s="130"/>
      <c r="J9" s="130"/>
      <c r="K9" s="130"/>
      <c r="L9" s="130"/>
      <c r="M9" s="130"/>
      <c r="N9" s="130"/>
      <c r="O9" s="130"/>
      <c r="P9" s="130"/>
      <c r="Q9" s="130"/>
    </row>
    <row r="10" spans="1:17" s="81" customFormat="1" ht="8.25">
      <c r="A10" s="115"/>
      <c r="B10" s="115"/>
      <c r="C10" s="115"/>
      <c r="D10" s="115"/>
      <c r="E10" s="115"/>
      <c r="F10" s="115"/>
      <c r="G10" s="115"/>
      <c r="H10" s="115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81" customFormat="1" ht="8.25">
      <c r="A11" s="115"/>
      <c r="B11" s="115"/>
      <c r="C11" s="115"/>
      <c r="D11" s="115"/>
      <c r="E11" s="115"/>
      <c r="F11" s="115"/>
      <c r="G11" s="115"/>
      <c r="H11" s="115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81" customFormat="1" ht="22.5" customHeight="1">
      <c r="A12" s="95" t="s">
        <v>1385</v>
      </c>
      <c r="B12" s="95" t="s">
        <v>1386</v>
      </c>
      <c r="C12" s="95" t="s">
        <v>1387</v>
      </c>
      <c r="D12" s="98" t="s">
        <v>1365</v>
      </c>
      <c r="E12" s="95" t="s">
        <v>1379</v>
      </c>
      <c r="F12" s="95" t="s">
        <v>835</v>
      </c>
      <c r="G12" s="95" t="s">
        <v>836</v>
      </c>
      <c r="H12" s="95" t="s">
        <v>1380</v>
      </c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s="81" customFormat="1" ht="22.5" customHeight="1">
      <c r="A13" s="86" t="s">
        <v>1388</v>
      </c>
      <c r="B13" s="86" t="s">
        <v>1389</v>
      </c>
      <c r="C13" s="86" t="s">
        <v>1390</v>
      </c>
      <c r="D13" s="15" t="s">
        <v>1391</v>
      </c>
      <c r="E13" s="163"/>
      <c r="F13" s="163"/>
      <c r="G13" s="163"/>
      <c r="H13" s="163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81" customFormat="1" ht="22.5" customHeight="1">
      <c r="A14" s="40"/>
      <c r="B14" s="164">
        <v>40179</v>
      </c>
      <c r="C14" s="40" t="s">
        <v>1392</v>
      </c>
      <c r="D14" s="94" t="s">
        <v>934</v>
      </c>
      <c r="E14" s="165">
        <f>SUM(E15:E18)</f>
        <v>2754032</v>
      </c>
      <c r="F14" s="165">
        <f>SUM(F15:F18)</f>
        <v>3120888.48</v>
      </c>
      <c r="G14" s="165">
        <f>SUM(G15:G18)</f>
        <v>2767424</v>
      </c>
      <c r="H14" s="165">
        <f aca="true" t="shared" si="0" ref="H14:H19">IF(F14=0,,F14/E14*100)</f>
        <v>113.32070506079812</v>
      </c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81" customFormat="1" ht="22.5" customHeight="1">
      <c r="A15" s="20">
        <v>111</v>
      </c>
      <c r="B15" s="21" t="s">
        <v>415</v>
      </c>
      <c r="C15" s="20" t="s">
        <v>416</v>
      </c>
      <c r="D15" s="22" t="s">
        <v>757</v>
      </c>
      <c r="E15" s="45">
        <v>2378615</v>
      </c>
      <c r="F15" s="110">
        <v>2741812.6</v>
      </c>
      <c r="G15" s="166">
        <v>2767424</v>
      </c>
      <c r="H15" s="110">
        <f t="shared" si="0"/>
        <v>115.26928906107126</v>
      </c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81" customFormat="1" ht="22.5" customHeight="1">
      <c r="A16" s="20">
        <v>121</v>
      </c>
      <c r="B16" s="21" t="s">
        <v>417</v>
      </c>
      <c r="C16" s="20" t="s">
        <v>416</v>
      </c>
      <c r="D16" s="22" t="s">
        <v>758</v>
      </c>
      <c r="E16" s="45">
        <v>0</v>
      </c>
      <c r="F16" s="110">
        <v>32406.73</v>
      </c>
      <c r="G16" s="166">
        <v>0</v>
      </c>
      <c r="H16" s="110">
        <f>IF(E16=0,,F16/E16*100)</f>
        <v>0</v>
      </c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81" customFormat="1" ht="22.5" customHeight="1">
      <c r="A17" s="20">
        <v>121</v>
      </c>
      <c r="B17" s="21" t="s">
        <v>1149</v>
      </c>
      <c r="C17" s="20" t="s">
        <v>416</v>
      </c>
      <c r="D17" s="22" t="s">
        <v>759</v>
      </c>
      <c r="E17" s="45">
        <v>375417</v>
      </c>
      <c r="F17" s="110">
        <v>333750.59</v>
      </c>
      <c r="G17" s="166"/>
      <c r="H17" s="110">
        <f>IF(E17=0,,F17/E17*100)</f>
        <v>88.90129908874665</v>
      </c>
      <c r="I17" s="130"/>
      <c r="J17" s="130"/>
      <c r="K17" s="243"/>
      <c r="L17" s="130"/>
      <c r="M17" s="130"/>
      <c r="N17" s="130"/>
      <c r="O17" s="130"/>
      <c r="P17" s="130"/>
      <c r="Q17" s="130"/>
    </row>
    <row r="18" spans="1:17" s="81" customFormat="1" ht="22.5" customHeight="1">
      <c r="A18" s="20">
        <v>121</v>
      </c>
      <c r="B18" s="21" t="s">
        <v>1150</v>
      </c>
      <c r="C18" s="20" t="s">
        <v>416</v>
      </c>
      <c r="D18" s="22" t="s">
        <v>760</v>
      </c>
      <c r="E18" s="45">
        <v>0</v>
      </c>
      <c r="F18" s="110">
        <v>12918.56</v>
      </c>
      <c r="G18" s="166"/>
      <c r="H18" s="110">
        <f>IF(E18=0,,F18/E18*100)</f>
        <v>0</v>
      </c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81" customFormat="1" ht="22.5" customHeight="1">
      <c r="A19" s="104"/>
      <c r="B19" s="104"/>
      <c r="C19" s="104"/>
      <c r="D19" s="48" t="s">
        <v>1381</v>
      </c>
      <c r="E19" s="113">
        <f>SUM(E15:E18)</f>
        <v>2754032</v>
      </c>
      <c r="F19" s="113">
        <f>SUM(F15:F18)</f>
        <v>3120888.48</v>
      </c>
      <c r="G19" s="113">
        <f>SUM(G15:G18)</f>
        <v>2767424</v>
      </c>
      <c r="H19" s="113">
        <f t="shared" si="0"/>
        <v>113.32070506079812</v>
      </c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81" customFormat="1" ht="8.25">
      <c r="A20" s="115"/>
      <c r="B20" s="115"/>
      <c r="C20" s="115"/>
      <c r="D20" s="115"/>
      <c r="E20" s="167"/>
      <c r="F20" s="167"/>
      <c r="G20" s="167"/>
      <c r="H20" s="167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s="81" customFormat="1" ht="8.25">
      <c r="A21" s="333" t="s">
        <v>72</v>
      </c>
      <c r="B21" s="333"/>
      <c r="C21" s="333"/>
      <c r="D21" s="333"/>
      <c r="E21" s="333"/>
      <c r="F21" s="333"/>
      <c r="G21" s="333"/>
      <c r="H21" s="334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s="81" customFormat="1" ht="38.25" customHeight="1">
      <c r="A22" s="335" t="s">
        <v>1557</v>
      </c>
      <c r="B22" s="336"/>
      <c r="C22" s="336"/>
      <c r="D22" s="336"/>
      <c r="E22" s="336"/>
      <c r="F22" s="336"/>
      <c r="G22" s="336"/>
      <c r="H22" s="336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81" customFormat="1" ht="22.5" customHeight="1">
      <c r="A23" s="336"/>
      <c r="B23" s="336"/>
      <c r="C23" s="336"/>
      <c r="D23" s="336"/>
      <c r="E23" s="336"/>
      <c r="F23" s="336"/>
      <c r="G23" s="336"/>
      <c r="H23" s="336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s="81" customFormat="1" ht="8.25">
      <c r="A24" s="115"/>
      <c r="B24" s="115"/>
      <c r="C24" s="115"/>
      <c r="D24" s="115"/>
      <c r="E24" s="167"/>
      <c r="F24" s="167"/>
      <c r="G24" s="167"/>
      <c r="H24" s="167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s="81" customFormat="1" ht="22.5" customHeight="1">
      <c r="A25" s="95" t="s">
        <v>1385</v>
      </c>
      <c r="B25" s="97" t="s">
        <v>1386</v>
      </c>
      <c r="C25" s="97" t="s">
        <v>1387</v>
      </c>
      <c r="D25" s="98" t="s">
        <v>1365</v>
      </c>
      <c r="E25" s="95" t="s">
        <v>1379</v>
      </c>
      <c r="F25" s="95" t="s">
        <v>835</v>
      </c>
      <c r="G25" s="95" t="s">
        <v>836</v>
      </c>
      <c r="H25" s="95" t="s">
        <v>1380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81" customFormat="1" ht="22.5" customHeight="1">
      <c r="A26" s="86" t="s">
        <v>1388</v>
      </c>
      <c r="B26" s="86" t="s">
        <v>1389</v>
      </c>
      <c r="C26" s="14" t="s">
        <v>1390</v>
      </c>
      <c r="D26" s="15" t="s">
        <v>1391</v>
      </c>
      <c r="E26" s="39"/>
      <c r="F26" s="39"/>
      <c r="G26" s="39"/>
      <c r="H26" s="39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s="81" customFormat="1" ht="22.5" customHeight="1">
      <c r="A27" s="40"/>
      <c r="B27" s="168">
        <v>40210</v>
      </c>
      <c r="C27" s="42" t="s">
        <v>1392</v>
      </c>
      <c r="D27" s="94" t="s">
        <v>1152</v>
      </c>
      <c r="E27" s="44">
        <f>SUM(E28:E36)</f>
        <v>271860</v>
      </c>
      <c r="F27" s="44">
        <f>SUM(F28:F36)</f>
        <v>240152.08000000002</v>
      </c>
      <c r="G27" s="44">
        <f>SUM(G28:G36)</f>
        <v>271860</v>
      </c>
      <c r="H27" s="44">
        <f>IF(F27=0,,F27/E27*100)</f>
        <v>88.33667328772162</v>
      </c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s="81" customFormat="1" ht="22.5" customHeight="1">
      <c r="A28" s="28">
        <v>133</v>
      </c>
      <c r="B28" s="29" t="s">
        <v>1153</v>
      </c>
      <c r="C28" s="28" t="s">
        <v>416</v>
      </c>
      <c r="D28" s="30" t="s">
        <v>761</v>
      </c>
      <c r="E28" s="46">
        <v>3760</v>
      </c>
      <c r="F28" s="169">
        <v>4062.19</v>
      </c>
      <c r="G28" s="46">
        <v>3760</v>
      </c>
      <c r="H28" s="169">
        <f>IF(F28=0,,F28/E28*100)</f>
        <v>108.0369680851064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81" customFormat="1" ht="22.5" customHeight="1">
      <c r="A29" s="28">
        <v>133</v>
      </c>
      <c r="B29" s="29" t="s">
        <v>1154</v>
      </c>
      <c r="C29" s="28" t="s">
        <v>416</v>
      </c>
      <c r="D29" s="30" t="s">
        <v>762</v>
      </c>
      <c r="E29" s="46">
        <v>700</v>
      </c>
      <c r="F29" s="169">
        <v>3292.61</v>
      </c>
      <c r="G29" s="46">
        <v>700</v>
      </c>
      <c r="H29" s="169">
        <f>IF(F29=0,,F29/E29*100)</f>
        <v>470.3728571428572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s="81" customFormat="1" ht="22.5" customHeight="1">
      <c r="A30" s="28">
        <v>133</v>
      </c>
      <c r="B30" s="29" t="s">
        <v>1155</v>
      </c>
      <c r="C30" s="28" t="s">
        <v>416</v>
      </c>
      <c r="D30" s="30" t="s">
        <v>763</v>
      </c>
      <c r="E30" s="46">
        <v>11100</v>
      </c>
      <c r="F30" s="169">
        <v>10451.73</v>
      </c>
      <c r="G30" s="46">
        <v>11100</v>
      </c>
      <c r="H30" s="169">
        <f aca="true" t="shared" si="1" ref="H30:H36">IF(F30=0,,F30/E30*100)</f>
        <v>94.15972972972972</v>
      </c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81" customFormat="1" ht="22.5" customHeight="1">
      <c r="A31" s="28">
        <v>133</v>
      </c>
      <c r="B31" s="29" t="s">
        <v>1156</v>
      </c>
      <c r="C31" s="28" t="s">
        <v>416</v>
      </c>
      <c r="D31" s="30" t="s">
        <v>764</v>
      </c>
      <c r="E31" s="46">
        <v>165000</v>
      </c>
      <c r="F31" s="169">
        <v>129227.31</v>
      </c>
      <c r="G31" s="46">
        <v>165000</v>
      </c>
      <c r="H31" s="169">
        <f t="shared" si="1"/>
        <v>78.31958181818182</v>
      </c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81" customFormat="1" ht="22.5" customHeight="1">
      <c r="A32" s="28">
        <v>133</v>
      </c>
      <c r="B32" s="29" t="s">
        <v>765</v>
      </c>
      <c r="C32" s="28" t="s">
        <v>416</v>
      </c>
      <c r="D32" s="30" t="s">
        <v>766</v>
      </c>
      <c r="E32" s="46">
        <v>0</v>
      </c>
      <c r="F32" s="169">
        <v>0</v>
      </c>
      <c r="G32" s="46">
        <v>0</v>
      </c>
      <c r="H32" s="169">
        <f t="shared" si="1"/>
        <v>0</v>
      </c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81" customFormat="1" ht="22.5" customHeight="1">
      <c r="A33" s="28">
        <v>133</v>
      </c>
      <c r="B33" s="29" t="s">
        <v>767</v>
      </c>
      <c r="C33" s="28" t="s">
        <v>416</v>
      </c>
      <c r="D33" s="30" t="s">
        <v>768</v>
      </c>
      <c r="E33" s="46">
        <v>340</v>
      </c>
      <c r="F33" s="169">
        <v>467.45</v>
      </c>
      <c r="G33" s="46">
        <v>340</v>
      </c>
      <c r="H33" s="169">
        <f t="shared" si="1"/>
        <v>137.48529411764704</v>
      </c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81" customFormat="1" ht="22.5" customHeight="1">
      <c r="A34" s="28">
        <v>133</v>
      </c>
      <c r="B34" s="29" t="s">
        <v>769</v>
      </c>
      <c r="C34" s="28" t="s">
        <v>416</v>
      </c>
      <c r="D34" s="30" t="s">
        <v>770</v>
      </c>
      <c r="E34" s="46">
        <v>960</v>
      </c>
      <c r="F34" s="169">
        <v>1352</v>
      </c>
      <c r="G34" s="46">
        <v>960</v>
      </c>
      <c r="H34" s="169">
        <f t="shared" si="1"/>
        <v>140.83333333333334</v>
      </c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81" customFormat="1" ht="22.5" customHeight="1">
      <c r="A35" s="28">
        <v>133</v>
      </c>
      <c r="B35" s="29" t="s">
        <v>771</v>
      </c>
      <c r="C35" s="28" t="s">
        <v>416</v>
      </c>
      <c r="D35" s="30" t="s">
        <v>772</v>
      </c>
      <c r="E35" s="46">
        <v>90000</v>
      </c>
      <c r="F35" s="169">
        <v>91298.79</v>
      </c>
      <c r="G35" s="46">
        <v>90000</v>
      </c>
      <c r="H35" s="169">
        <f t="shared" si="1"/>
        <v>101.44309999999999</v>
      </c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81" customFormat="1" ht="22.5" customHeight="1">
      <c r="A36" s="28">
        <v>133</v>
      </c>
      <c r="B36" s="29" t="s">
        <v>773</v>
      </c>
      <c r="C36" s="28" t="s">
        <v>416</v>
      </c>
      <c r="D36" s="30" t="s">
        <v>774</v>
      </c>
      <c r="E36" s="169">
        <v>0</v>
      </c>
      <c r="F36" s="169">
        <v>0</v>
      </c>
      <c r="G36" s="169">
        <v>0</v>
      </c>
      <c r="H36" s="169">
        <f t="shared" si="1"/>
        <v>0</v>
      </c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81" customFormat="1" ht="22.5" customHeight="1">
      <c r="A37" s="104"/>
      <c r="B37" s="104"/>
      <c r="C37" s="104"/>
      <c r="D37" s="48" t="s">
        <v>1381</v>
      </c>
      <c r="E37" s="50">
        <f>SUM(E28:E36)</f>
        <v>271860</v>
      </c>
      <c r="F37" s="50">
        <f>SUM(F28:F36)</f>
        <v>240152.08000000002</v>
      </c>
      <c r="G37" s="50">
        <f>SUM(G28:G36)</f>
        <v>271860</v>
      </c>
      <c r="H37" s="50">
        <f>IF(F37=0,,F37/E37*100)</f>
        <v>88.33667328772162</v>
      </c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81" customFormat="1" ht="8.25">
      <c r="A38" s="115"/>
      <c r="B38" s="115"/>
      <c r="C38" s="115"/>
      <c r="D38" s="115"/>
      <c r="E38" s="167"/>
      <c r="F38" s="167"/>
      <c r="G38" s="167"/>
      <c r="H38" s="167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81" customFormat="1" ht="8.25">
      <c r="A39" s="333" t="s">
        <v>72</v>
      </c>
      <c r="B39" s="333"/>
      <c r="C39" s="333"/>
      <c r="D39" s="333"/>
      <c r="E39" s="333"/>
      <c r="F39" s="333"/>
      <c r="G39" s="333"/>
      <c r="H39" s="334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81" customFormat="1" ht="39" customHeight="1">
      <c r="A40" s="335" t="s">
        <v>1558</v>
      </c>
      <c r="B40" s="336"/>
      <c r="C40" s="336"/>
      <c r="D40" s="336"/>
      <c r="E40" s="336"/>
      <c r="F40" s="336"/>
      <c r="G40" s="336"/>
      <c r="H40" s="336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s="81" customFormat="1" ht="36" customHeight="1">
      <c r="A41" s="336"/>
      <c r="B41" s="336"/>
      <c r="C41" s="336"/>
      <c r="D41" s="336"/>
      <c r="E41" s="336"/>
      <c r="F41" s="336"/>
      <c r="G41" s="336"/>
      <c r="H41" s="336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s="81" customFormat="1" ht="8.25">
      <c r="A42" s="115"/>
      <c r="B42" s="115"/>
      <c r="C42" s="115"/>
      <c r="D42" s="115"/>
      <c r="E42" s="167"/>
      <c r="F42" s="167"/>
      <c r="G42" s="167"/>
      <c r="H42" s="167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81" customFormat="1" ht="22.5" customHeight="1">
      <c r="A43" s="95" t="s">
        <v>1385</v>
      </c>
      <c r="B43" s="97" t="s">
        <v>1386</v>
      </c>
      <c r="C43" s="97" t="s">
        <v>1387</v>
      </c>
      <c r="D43" s="98" t="s">
        <v>1365</v>
      </c>
      <c r="E43" s="95" t="s">
        <v>1379</v>
      </c>
      <c r="F43" s="95" t="s">
        <v>835</v>
      </c>
      <c r="G43" s="95" t="s">
        <v>836</v>
      </c>
      <c r="H43" s="95" t="s">
        <v>1380</v>
      </c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s="81" customFormat="1" ht="22.5" customHeight="1">
      <c r="A44" s="86" t="s">
        <v>1388</v>
      </c>
      <c r="B44" s="86" t="s">
        <v>1389</v>
      </c>
      <c r="C44" s="14" t="s">
        <v>1390</v>
      </c>
      <c r="D44" s="15" t="s">
        <v>1391</v>
      </c>
      <c r="E44" s="39"/>
      <c r="F44" s="39"/>
      <c r="G44" s="39"/>
      <c r="H44" s="39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81" customFormat="1" ht="22.5" customHeight="1">
      <c r="A45" s="40"/>
      <c r="B45" s="168">
        <v>40238</v>
      </c>
      <c r="C45" s="42" t="s">
        <v>1392</v>
      </c>
      <c r="D45" s="94" t="s">
        <v>1157</v>
      </c>
      <c r="E45" s="44">
        <f>SUM(E46)</f>
        <v>0</v>
      </c>
      <c r="F45" s="44">
        <f>SUM(F46)</f>
        <v>0</v>
      </c>
      <c r="G45" s="44">
        <f>SUM(G46)</f>
        <v>0</v>
      </c>
      <c r="H45" s="44">
        <f aca="true" t="shared" si="2" ref="H45:H52">IF(F45=0,,F45/E45*100)</f>
        <v>0</v>
      </c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s="81" customFormat="1" ht="22.5" customHeight="1">
      <c r="A46" s="20">
        <v>211</v>
      </c>
      <c r="B46" s="20" t="s">
        <v>1158</v>
      </c>
      <c r="C46" s="20" t="s">
        <v>416</v>
      </c>
      <c r="D46" s="101" t="s">
        <v>775</v>
      </c>
      <c r="E46" s="169">
        <v>0</v>
      </c>
      <c r="F46" s="169"/>
      <c r="G46" s="169"/>
      <c r="H46" s="169">
        <f t="shared" si="2"/>
        <v>0</v>
      </c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s="81" customFormat="1" ht="22.5" customHeight="1">
      <c r="A47" s="40"/>
      <c r="B47" s="168">
        <v>40269</v>
      </c>
      <c r="C47" s="42" t="s">
        <v>1392</v>
      </c>
      <c r="D47" s="94" t="s">
        <v>1159</v>
      </c>
      <c r="E47" s="44">
        <f>SUM(E48:E51)</f>
        <v>182408</v>
      </c>
      <c r="F47" s="44">
        <f>SUM(F48:F51)</f>
        <v>160191.32</v>
      </c>
      <c r="G47" s="44">
        <f>SUM(G48:G51)</f>
        <v>182408</v>
      </c>
      <c r="H47" s="44">
        <f t="shared" si="2"/>
        <v>87.82033682733214</v>
      </c>
      <c r="I47" s="243"/>
      <c r="J47" s="130"/>
      <c r="K47" s="130"/>
      <c r="L47" s="130"/>
      <c r="M47" s="130"/>
      <c r="N47" s="130"/>
      <c r="O47" s="130"/>
      <c r="P47" s="130"/>
      <c r="Q47" s="130"/>
    </row>
    <row r="48" spans="1:17" s="81" customFormat="1" ht="22.5" customHeight="1">
      <c r="A48" s="20">
        <v>212</v>
      </c>
      <c r="B48" s="21" t="s">
        <v>1160</v>
      </c>
      <c r="C48" s="20" t="s">
        <v>416</v>
      </c>
      <c r="D48" s="22" t="s">
        <v>776</v>
      </c>
      <c r="E48" s="45">
        <v>37928</v>
      </c>
      <c r="F48" s="45">
        <v>35441.36</v>
      </c>
      <c r="G48" s="45">
        <v>37928</v>
      </c>
      <c r="H48" s="45">
        <f t="shared" si="2"/>
        <v>93.44378823033117</v>
      </c>
      <c r="I48" s="130"/>
      <c r="J48" s="130"/>
      <c r="K48" s="130"/>
      <c r="L48" s="243"/>
      <c r="M48" s="130"/>
      <c r="N48" s="130"/>
      <c r="O48" s="130"/>
      <c r="P48" s="130"/>
      <c r="Q48" s="130"/>
    </row>
    <row r="49" spans="1:17" s="81" customFormat="1" ht="22.5" customHeight="1">
      <c r="A49" s="20">
        <v>212</v>
      </c>
      <c r="B49" s="21" t="s">
        <v>1161</v>
      </c>
      <c r="C49" s="20" t="s">
        <v>416</v>
      </c>
      <c r="D49" s="22" t="s">
        <v>777</v>
      </c>
      <c r="E49" s="45">
        <v>104480</v>
      </c>
      <c r="F49" s="45">
        <v>88031.44</v>
      </c>
      <c r="G49" s="45">
        <v>104480</v>
      </c>
      <c r="H49" s="45">
        <f t="shared" si="2"/>
        <v>84.25673813169985</v>
      </c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s="81" customFormat="1" ht="22.5" customHeight="1">
      <c r="A50" s="20">
        <v>221</v>
      </c>
      <c r="B50" s="21" t="s">
        <v>1162</v>
      </c>
      <c r="C50" s="20" t="s">
        <v>416</v>
      </c>
      <c r="D50" s="22" t="s">
        <v>778</v>
      </c>
      <c r="E50" s="45">
        <v>40000</v>
      </c>
      <c r="F50" s="45">
        <v>36718.52</v>
      </c>
      <c r="G50" s="45">
        <v>40000</v>
      </c>
      <c r="H50" s="45">
        <f>IF(F50=0,,F50/E50*100)</f>
        <v>91.7963</v>
      </c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s="81" customFormat="1" ht="22.5" customHeight="1">
      <c r="A51" s="20">
        <v>212</v>
      </c>
      <c r="B51" s="21" t="s">
        <v>779</v>
      </c>
      <c r="C51" s="20" t="s">
        <v>416</v>
      </c>
      <c r="D51" s="22" t="s">
        <v>780</v>
      </c>
      <c r="E51" s="102">
        <v>0</v>
      </c>
      <c r="F51" s="45"/>
      <c r="G51" s="102">
        <v>0</v>
      </c>
      <c r="H51" s="45">
        <f>IF(F51=0,,F51/E51*100)</f>
        <v>0</v>
      </c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s="81" customFormat="1" ht="22.5" customHeight="1">
      <c r="A52" s="104"/>
      <c r="B52" s="104"/>
      <c r="C52" s="104"/>
      <c r="D52" s="48" t="s">
        <v>1381</v>
      </c>
      <c r="E52" s="50">
        <f>SUM(E47,E45)</f>
        <v>182408</v>
      </c>
      <c r="F52" s="50">
        <f>SUM(F47,F45)</f>
        <v>160191.32</v>
      </c>
      <c r="G52" s="50">
        <f>SUM(G47,G45)</f>
        <v>182408</v>
      </c>
      <c r="H52" s="50">
        <f t="shared" si="2"/>
        <v>87.82033682733214</v>
      </c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s="81" customFormat="1" ht="8.25">
      <c r="A53" s="115"/>
      <c r="B53" s="115"/>
      <c r="C53" s="115"/>
      <c r="D53" s="115"/>
      <c r="E53" s="167"/>
      <c r="F53" s="167"/>
      <c r="G53" s="167"/>
      <c r="H53" s="167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s="81" customFormat="1" ht="8.25">
      <c r="A54" s="333" t="s">
        <v>72</v>
      </c>
      <c r="B54" s="333"/>
      <c r="C54" s="333"/>
      <c r="D54" s="333"/>
      <c r="E54" s="333"/>
      <c r="F54" s="333"/>
      <c r="G54" s="333"/>
      <c r="H54" s="334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81" customFormat="1" ht="15" customHeight="1">
      <c r="A55" s="335" t="s">
        <v>1559</v>
      </c>
      <c r="B55" s="336"/>
      <c r="C55" s="336"/>
      <c r="D55" s="336"/>
      <c r="E55" s="336"/>
      <c r="F55" s="336"/>
      <c r="G55" s="336"/>
      <c r="H55" s="336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s="81" customFormat="1" ht="22.5" customHeight="1">
      <c r="A56" s="336"/>
      <c r="B56" s="336"/>
      <c r="C56" s="336"/>
      <c r="D56" s="336"/>
      <c r="E56" s="336"/>
      <c r="F56" s="336"/>
      <c r="G56" s="336"/>
      <c r="H56" s="336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s="81" customFormat="1" ht="8.25">
      <c r="A57" s="115"/>
      <c r="B57" s="115"/>
      <c r="C57" s="115"/>
      <c r="D57" s="115"/>
      <c r="E57" s="167"/>
      <c r="F57" s="167"/>
      <c r="G57" s="167"/>
      <c r="H57" s="167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s="81" customFormat="1" ht="22.5" customHeight="1">
      <c r="A58" s="95" t="s">
        <v>1385</v>
      </c>
      <c r="B58" s="97" t="s">
        <v>1386</v>
      </c>
      <c r="C58" s="97" t="s">
        <v>1387</v>
      </c>
      <c r="D58" s="98" t="s">
        <v>1365</v>
      </c>
      <c r="E58" s="95" t="s">
        <v>1379</v>
      </c>
      <c r="F58" s="95" t="s">
        <v>835</v>
      </c>
      <c r="G58" s="95" t="s">
        <v>836</v>
      </c>
      <c r="H58" s="95" t="s">
        <v>1380</v>
      </c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s="81" customFormat="1" ht="22.5" customHeight="1">
      <c r="A59" s="86" t="s">
        <v>1388</v>
      </c>
      <c r="B59" s="86" t="s">
        <v>1389</v>
      </c>
      <c r="C59" s="14" t="s">
        <v>1390</v>
      </c>
      <c r="D59" s="15" t="s">
        <v>1391</v>
      </c>
      <c r="E59" s="39"/>
      <c r="F59" s="39"/>
      <c r="G59" s="39"/>
      <c r="H59" s="39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s="81" customFormat="1" ht="22.5" customHeight="1">
      <c r="A60" s="40"/>
      <c r="B60" s="168">
        <v>40299</v>
      </c>
      <c r="C60" s="42" t="s">
        <v>1392</v>
      </c>
      <c r="D60" s="94" t="s">
        <v>1163</v>
      </c>
      <c r="E60" s="44">
        <f>SUM(E61:E62)</f>
        <v>71000</v>
      </c>
      <c r="F60" s="44">
        <f>SUM(F61:F62)</f>
        <v>66349.68</v>
      </c>
      <c r="G60" s="44">
        <f>SUM(G61:G62)</f>
        <v>71000</v>
      </c>
      <c r="H60" s="44">
        <f>IF(F60=0,,F60/E60*100)</f>
        <v>93.45025352112674</v>
      </c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s="81" customFormat="1" ht="22.5" customHeight="1">
      <c r="A61" s="20">
        <v>221</v>
      </c>
      <c r="B61" s="21" t="s">
        <v>1164</v>
      </c>
      <c r="C61" s="20" t="s">
        <v>416</v>
      </c>
      <c r="D61" s="22" t="s">
        <v>781</v>
      </c>
      <c r="E61" s="45">
        <v>71000</v>
      </c>
      <c r="F61" s="45">
        <v>66349.68</v>
      </c>
      <c r="G61" s="45">
        <v>71000</v>
      </c>
      <c r="H61" s="45">
        <f>IF(F61=0,,F61/E61*100)</f>
        <v>93.45025352112674</v>
      </c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s="81" customFormat="1" ht="22.5" customHeight="1">
      <c r="A62" s="20">
        <v>221</v>
      </c>
      <c r="B62" s="21" t="s">
        <v>1165</v>
      </c>
      <c r="C62" s="20" t="s">
        <v>416</v>
      </c>
      <c r="D62" s="22" t="s">
        <v>782</v>
      </c>
      <c r="E62" s="169">
        <v>0</v>
      </c>
      <c r="F62" s="45"/>
      <c r="G62" s="169">
        <v>0</v>
      </c>
      <c r="H62" s="45">
        <f>IF(F62=0,,F62/E62*100)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s="81" customFormat="1" ht="22.5" customHeight="1">
      <c r="A63" s="40"/>
      <c r="B63" s="168">
        <v>40330</v>
      </c>
      <c r="C63" s="42" t="s">
        <v>1392</v>
      </c>
      <c r="D63" s="94" t="s">
        <v>1166</v>
      </c>
      <c r="E63" s="44">
        <f>SUM(E64:E64)</f>
        <v>12000</v>
      </c>
      <c r="F63" s="44">
        <f>SUM(F64:F64)</f>
        <v>12068.98</v>
      </c>
      <c r="G63" s="44">
        <f>SUM(G64:G64)</f>
        <v>12000</v>
      </c>
      <c r="H63" s="44">
        <f>IF(E63=0,,F63/E63*100)</f>
        <v>100.57483333333333</v>
      </c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s="81" customFormat="1" ht="22.5" customHeight="1">
      <c r="A64" s="20">
        <v>222</v>
      </c>
      <c r="B64" s="21" t="s">
        <v>1167</v>
      </c>
      <c r="C64" s="20" t="s">
        <v>416</v>
      </c>
      <c r="D64" s="22" t="s">
        <v>783</v>
      </c>
      <c r="E64" s="45">
        <v>12000</v>
      </c>
      <c r="F64" s="45">
        <v>12068.98</v>
      </c>
      <c r="G64" s="45">
        <v>12000</v>
      </c>
      <c r="H64" s="169">
        <f>IF(E64=0,,F64/E64*100)</f>
        <v>100.57483333333333</v>
      </c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s="81" customFormat="1" ht="22.5" customHeight="1">
      <c r="A65" s="40"/>
      <c r="B65" s="168">
        <v>40360</v>
      </c>
      <c r="C65" s="42" t="s">
        <v>1392</v>
      </c>
      <c r="D65" s="94" t="s">
        <v>1168</v>
      </c>
      <c r="E65" s="44">
        <f>SUM(E66:E71)</f>
        <v>17660</v>
      </c>
      <c r="F65" s="44">
        <f>SUM(F66:F71)</f>
        <v>29518.46</v>
      </c>
      <c r="G65" s="44">
        <f>SUM(G66:G71)</f>
        <v>17660</v>
      </c>
      <c r="H65" s="44">
        <f>IF(F65=0,,F65/E65*100)</f>
        <v>167.14869762174405</v>
      </c>
      <c r="I65" s="130"/>
      <c r="J65" s="243"/>
      <c r="K65" s="130"/>
      <c r="L65" s="130"/>
      <c r="M65" s="130"/>
      <c r="N65" s="130"/>
      <c r="O65" s="130"/>
      <c r="P65" s="130"/>
      <c r="Q65" s="130"/>
    </row>
    <row r="66" spans="1:17" s="81" customFormat="1" ht="22.5" customHeight="1">
      <c r="A66" s="20">
        <v>223</v>
      </c>
      <c r="B66" s="21" t="s">
        <v>1169</v>
      </c>
      <c r="C66" s="20" t="s">
        <v>416</v>
      </c>
      <c r="D66" s="22" t="s">
        <v>784</v>
      </c>
      <c r="E66" s="45">
        <v>100</v>
      </c>
      <c r="F66" s="45">
        <v>49.8</v>
      </c>
      <c r="G66" s="45">
        <v>100</v>
      </c>
      <c r="H66" s="45">
        <f aca="true" t="shared" si="3" ref="H66:H74">IF(E66=0,,F66/E66*100)</f>
        <v>49.8</v>
      </c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s="81" customFormat="1" ht="22.5" customHeight="1">
      <c r="A67" s="20">
        <v>223</v>
      </c>
      <c r="B67" s="21" t="s">
        <v>1170</v>
      </c>
      <c r="C67" s="20" t="s">
        <v>416</v>
      </c>
      <c r="D67" s="22" t="s">
        <v>785</v>
      </c>
      <c r="E67" s="45">
        <v>13800</v>
      </c>
      <c r="F67" s="45">
        <v>16137.7</v>
      </c>
      <c r="G67" s="45">
        <v>13800</v>
      </c>
      <c r="H67" s="45">
        <f t="shared" si="3"/>
        <v>116.93985507246379</v>
      </c>
      <c r="I67" s="130"/>
      <c r="J67" s="130"/>
      <c r="K67" s="130"/>
      <c r="L67" s="130"/>
      <c r="M67" s="130"/>
      <c r="N67" s="130"/>
      <c r="O67" s="243"/>
      <c r="P67" s="130"/>
      <c r="Q67" s="130"/>
    </row>
    <row r="68" spans="1:17" s="81" customFormat="1" ht="22.5" customHeight="1">
      <c r="A68" s="20">
        <v>223</v>
      </c>
      <c r="B68" s="21" t="s">
        <v>1171</v>
      </c>
      <c r="C68" s="20" t="s">
        <v>416</v>
      </c>
      <c r="D68" s="22" t="s">
        <v>548</v>
      </c>
      <c r="E68" s="45">
        <v>260</v>
      </c>
      <c r="F68" s="45">
        <v>2765.62</v>
      </c>
      <c r="G68" s="45">
        <v>260</v>
      </c>
      <c r="H68" s="45">
        <f t="shared" si="3"/>
        <v>1063.7</v>
      </c>
      <c r="I68" s="130"/>
      <c r="J68" s="130"/>
      <c r="K68" s="243"/>
      <c r="L68" s="130"/>
      <c r="M68" s="130"/>
      <c r="N68" s="130"/>
      <c r="O68" s="130"/>
      <c r="P68" s="130"/>
      <c r="Q68" s="130"/>
    </row>
    <row r="69" spans="1:17" s="81" customFormat="1" ht="22.5" customHeight="1">
      <c r="A69" s="20">
        <v>223</v>
      </c>
      <c r="B69" s="21" t="s">
        <v>1172</v>
      </c>
      <c r="C69" s="20" t="s">
        <v>416</v>
      </c>
      <c r="D69" s="22" t="s">
        <v>692</v>
      </c>
      <c r="E69" s="45">
        <v>0</v>
      </c>
      <c r="F69" s="45">
        <v>30</v>
      </c>
      <c r="G69" s="45">
        <v>0</v>
      </c>
      <c r="H69" s="45">
        <f t="shared" si="3"/>
        <v>0</v>
      </c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s="81" customFormat="1" ht="22.5" customHeight="1">
      <c r="A70" s="20">
        <v>223</v>
      </c>
      <c r="B70" s="21" t="s">
        <v>1173</v>
      </c>
      <c r="C70" s="20" t="s">
        <v>416</v>
      </c>
      <c r="D70" s="22" t="s">
        <v>786</v>
      </c>
      <c r="E70" s="102">
        <v>0</v>
      </c>
      <c r="F70" s="45">
        <v>6340</v>
      </c>
      <c r="G70" s="102">
        <v>0</v>
      </c>
      <c r="H70" s="45">
        <f t="shared" si="3"/>
        <v>0</v>
      </c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s="81" customFormat="1" ht="22.5" customHeight="1">
      <c r="A71" s="20" t="s">
        <v>787</v>
      </c>
      <c r="B71" s="21" t="s">
        <v>1174</v>
      </c>
      <c r="C71" s="20" t="s">
        <v>416</v>
      </c>
      <c r="D71" s="22" t="s">
        <v>788</v>
      </c>
      <c r="E71" s="45">
        <v>3500</v>
      </c>
      <c r="F71" s="45">
        <v>4195.34</v>
      </c>
      <c r="G71" s="45">
        <v>3500</v>
      </c>
      <c r="H71" s="45">
        <f t="shared" si="3"/>
        <v>119.86685714285714</v>
      </c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s="81" customFormat="1" ht="22.5" customHeight="1">
      <c r="A72" s="40"/>
      <c r="B72" s="168">
        <v>40391</v>
      </c>
      <c r="C72" s="42" t="s">
        <v>1392</v>
      </c>
      <c r="D72" s="94" t="s">
        <v>1177</v>
      </c>
      <c r="E72" s="44">
        <f>SUM(E73)</f>
        <v>2500</v>
      </c>
      <c r="F72" s="44">
        <f>SUM(F73)</f>
        <v>2639.3</v>
      </c>
      <c r="G72" s="44">
        <f>SUM(G73)</f>
        <v>2500</v>
      </c>
      <c r="H72" s="44">
        <f t="shared" si="3"/>
        <v>105.572</v>
      </c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s="81" customFormat="1" ht="22.5" customHeight="1">
      <c r="A73" s="20">
        <v>229</v>
      </c>
      <c r="B73" s="21" t="s">
        <v>1178</v>
      </c>
      <c r="C73" s="20" t="s">
        <v>416</v>
      </c>
      <c r="D73" s="22" t="s">
        <v>789</v>
      </c>
      <c r="E73" s="102">
        <v>2500</v>
      </c>
      <c r="F73" s="169">
        <v>2639.3</v>
      </c>
      <c r="G73" s="102">
        <v>2500</v>
      </c>
      <c r="H73" s="45">
        <f t="shared" si="3"/>
        <v>105.572</v>
      </c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s="81" customFormat="1" ht="22.5" customHeight="1">
      <c r="A74" s="104"/>
      <c r="B74" s="104"/>
      <c r="C74" s="104"/>
      <c r="D74" s="48" t="s">
        <v>1381</v>
      </c>
      <c r="E74" s="50">
        <f>SUM(E72,E65,E63,E60)</f>
        <v>103160</v>
      </c>
      <c r="F74" s="50">
        <f>SUM(F72,F65,F63,F60)</f>
        <v>110576.41999999998</v>
      </c>
      <c r="G74" s="50">
        <f>SUM(G72,G65,G63,G60)</f>
        <v>103160</v>
      </c>
      <c r="H74" s="50">
        <f t="shared" si="3"/>
        <v>107.18924001550987</v>
      </c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s="81" customFormat="1" ht="8.25">
      <c r="A75" s="115"/>
      <c r="B75" s="115"/>
      <c r="C75" s="115"/>
      <c r="D75" s="115"/>
      <c r="E75" s="167"/>
      <c r="F75" s="167"/>
      <c r="G75" s="167"/>
      <c r="H75" s="167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s="81" customFormat="1" ht="8.25">
      <c r="A76" s="333" t="s">
        <v>72</v>
      </c>
      <c r="B76" s="333"/>
      <c r="C76" s="333"/>
      <c r="D76" s="333"/>
      <c r="E76" s="333"/>
      <c r="F76" s="333"/>
      <c r="G76" s="333"/>
      <c r="H76" s="334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s="81" customFormat="1" ht="22.5" customHeight="1">
      <c r="A77" s="335" t="s">
        <v>1560</v>
      </c>
      <c r="B77" s="336"/>
      <c r="C77" s="336"/>
      <c r="D77" s="336"/>
      <c r="E77" s="336"/>
      <c r="F77" s="336"/>
      <c r="G77" s="336"/>
      <c r="H77" s="336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s="81" customFormat="1" ht="36" customHeight="1">
      <c r="A78" s="336"/>
      <c r="B78" s="336"/>
      <c r="C78" s="336"/>
      <c r="D78" s="336"/>
      <c r="E78" s="336"/>
      <c r="F78" s="336"/>
      <c r="G78" s="336"/>
      <c r="H78" s="336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s="81" customFormat="1" ht="8.25">
      <c r="A79" s="115"/>
      <c r="B79" s="115"/>
      <c r="C79" s="115"/>
      <c r="D79" s="115"/>
      <c r="E79" s="167"/>
      <c r="F79" s="167"/>
      <c r="G79" s="167"/>
      <c r="H79" s="167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s="81" customFormat="1" ht="22.5" customHeight="1">
      <c r="A80" s="95" t="s">
        <v>1385</v>
      </c>
      <c r="B80" s="97" t="s">
        <v>1386</v>
      </c>
      <c r="C80" s="97" t="s">
        <v>1387</v>
      </c>
      <c r="D80" s="98" t="s">
        <v>1365</v>
      </c>
      <c r="E80" s="95" t="s">
        <v>1379</v>
      </c>
      <c r="F80" s="95" t="s">
        <v>835</v>
      </c>
      <c r="G80" s="95" t="s">
        <v>836</v>
      </c>
      <c r="H80" s="95" t="s">
        <v>1380</v>
      </c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s="81" customFormat="1" ht="22.5" customHeight="1">
      <c r="A81" s="86" t="s">
        <v>1179</v>
      </c>
      <c r="B81" s="86" t="s">
        <v>1180</v>
      </c>
      <c r="C81" s="14" t="s">
        <v>1390</v>
      </c>
      <c r="D81" s="15" t="s">
        <v>1181</v>
      </c>
      <c r="E81" s="39"/>
      <c r="F81" s="39"/>
      <c r="G81" s="39"/>
      <c r="H81" s="39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s="81" customFormat="1" ht="22.5" customHeight="1">
      <c r="A82" s="40"/>
      <c r="B82" s="168">
        <v>40513</v>
      </c>
      <c r="C82" s="42" t="s">
        <v>1392</v>
      </c>
      <c r="D82" s="94" t="s">
        <v>1182</v>
      </c>
      <c r="E82" s="44">
        <f>SUM(E83:E83)</f>
        <v>0</v>
      </c>
      <c r="F82" s="44">
        <f>SUM(F83:F83)</f>
        <v>7.56</v>
      </c>
      <c r="G82" s="44">
        <f>SUM(G83:G83)</f>
        <v>8</v>
      </c>
      <c r="H82" s="44">
        <f>IF(E82=0,,F82/E82*100)</f>
        <v>0</v>
      </c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s="81" customFormat="1" ht="22.5" customHeight="1">
      <c r="A83" s="20">
        <v>312</v>
      </c>
      <c r="B83" s="21" t="s">
        <v>1183</v>
      </c>
      <c r="C83" s="20" t="s">
        <v>416</v>
      </c>
      <c r="D83" s="30" t="s">
        <v>1182</v>
      </c>
      <c r="E83" s="169">
        <v>0</v>
      </c>
      <c r="F83" s="45">
        <v>7.56</v>
      </c>
      <c r="G83" s="169">
        <v>8</v>
      </c>
      <c r="H83" s="169">
        <f>IF(E83=0,,F83/E83*100)</f>
        <v>0</v>
      </c>
      <c r="I83" s="130"/>
      <c r="J83" s="130"/>
      <c r="K83" s="130"/>
      <c r="L83" s="275"/>
      <c r="M83" s="130"/>
      <c r="N83" s="130"/>
      <c r="O83" s="130"/>
      <c r="P83" s="130"/>
      <c r="Q83" s="130"/>
    </row>
    <row r="84" spans="1:17" s="81" customFormat="1" ht="22.5" customHeight="1">
      <c r="A84" s="40"/>
      <c r="B84" s="170">
        <v>41275</v>
      </c>
      <c r="C84" s="42" t="s">
        <v>1392</v>
      </c>
      <c r="D84" s="94" t="s">
        <v>1184</v>
      </c>
      <c r="E84" s="44">
        <f>SUM(E85:E108)</f>
        <v>1064788</v>
      </c>
      <c r="F84" s="44">
        <f>SUM(F85:F108)</f>
        <v>1085611.44</v>
      </c>
      <c r="G84" s="44">
        <f>SUM(G85:G108)</f>
        <v>1052231.35</v>
      </c>
      <c r="H84" s="44">
        <f>IF(F84=0,,F84/E84*100)</f>
        <v>101.95564187425101</v>
      </c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s="81" customFormat="1" ht="22.5" customHeight="1">
      <c r="A85" s="20">
        <v>312</v>
      </c>
      <c r="B85" s="21" t="s">
        <v>1185</v>
      </c>
      <c r="C85" s="20" t="s">
        <v>416</v>
      </c>
      <c r="D85" s="30" t="s">
        <v>800</v>
      </c>
      <c r="E85" s="45">
        <v>998669</v>
      </c>
      <c r="F85" s="45">
        <v>986748.93</v>
      </c>
      <c r="G85" s="169">
        <v>974513</v>
      </c>
      <c r="H85" s="45">
        <f>IF(E85=0,,F85/E85*100)</f>
        <v>98.80640432415547</v>
      </c>
      <c r="I85" s="130"/>
      <c r="J85" s="130"/>
      <c r="K85" s="130"/>
      <c r="L85" s="130"/>
      <c r="M85" s="243"/>
      <c r="N85" s="130"/>
      <c r="O85" s="130"/>
      <c r="P85" s="130"/>
      <c r="Q85" s="130"/>
    </row>
    <row r="86" spans="1:17" s="81" customFormat="1" ht="22.5" customHeight="1">
      <c r="A86" s="20">
        <v>312</v>
      </c>
      <c r="B86" s="21" t="s">
        <v>1186</v>
      </c>
      <c r="C86" s="20" t="s">
        <v>416</v>
      </c>
      <c r="D86" s="30" t="s">
        <v>801</v>
      </c>
      <c r="E86" s="45">
        <v>9373</v>
      </c>
      <c r="F86" s="45">
        <v>9740.4</v>
      </c>
      <c r="G86" s="169">
        <v>9740</v>
      </c>
      <c r="H86" s="45">
        <f aca="true" t="shared" si="4" ref="H86:H108">IF(E86=0,,F86/E86*100)</f>
        <v>103.9197695508375</v>
      </c>
      <c r="I86" s="130"/>
      <c r="J86" s="243"/>
      <c r="K86" s="130"/>
      <c r="L86" s="130"/>
      <c r="M86" s="130"/>
      <c r="N86" s="130"/>
      <c r="O86" s="130"/>
      <c r="P86" s="130"/>
      <c r="Q86" s="130"/>
    </row>
    <row r="87" spans="1:17" s="81" customFormat="1" ht="22.5" customHeight="1">
      <c r="A87" s="20">
        <v>312</v>
      </c>
      <c r="B87" s="21" t="s">
        <v>790</v>
      </c>
      <c r="C87" s="20" t="s">
        <v>416</v>
      </c>
      <c r="D87" s="22" t="s">
        <v>44</v>
      </c>
      <c r="E87" s="45">
        <v>13253</v>
      </c>
      <c r="F87" s="45">
        <v>13701.75</v>
      </c>
      <c r="G87" s="169">
        <v>13704.35</v>
      </c>
      <c r="H87" s="45">
        <f t="shared" si="4"/>
        <v>103.386025805478</v>
      </c>
      <c r="I87" s="130"/>
      <c r="J87" s="130"/>
      <c r="K87" s="243"/>
      <c r="L87" s="130"/>
      <c r="M87" s="130"/>
      <c r="N87" s="130"/>
      <c r="O87" s="130"/>
      <c r="P87" s="130"/>
      <c r="Q87" s="130"/>
    </row>
    <row r="88" spans="1:17" s="81" customFormat="1" ht="22.5" customHeight="1">
      <c r="A88" s="20">
        <v>312001</v>
      </c>
      <c r="B88" s="21" t="s">
        <v>791</v>
      </c>
      <c r="C88" s="20" t="s">
        <v>416</v>
      </c>
      <c r="D88" s="22" t="s">
        <v>802</v>
      </c>
      <c r="E88" s="45">
        <v>2680</v>
      </c>
      <c r="F88" s="169">
        <v>2678.61</v>
      </c>
      <c r="G88" s="169">
        <v>7099</v>
      </c>
      <c r="H88" s="45">
        <f t="shared" si="4"/>
        <v>99.94813432835822</v>
      </c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s="81" customFormat="1" ht="22.5" customHeight="1">
      <c r="A89" s="20">
        <v>312001</v>
      </c>
      <c r="B89" s="21" t="s">
        <v>792</v>
      </c>
      <c r="C89" s="20" t="s">
        <v>416</v>
      </c>
      <c r="D89" s="22" t="s">
        <v>45</v>
      </c>
      <c r="E89" s="45">
        <v>2788</v>
      </c>
      <c r="F89" s="45">
        <v>0</v>
      </c>
      <c r="G89" s="169">
        <v>0</v>
      </c>
      <c r="H89" s="45">
        <f t="shared" si="4"/>
        <v>0</v>
      </c>
      <c r="I89" s="130"/>
      <c r="J89" s="130"/>
      <c r="K89" s="243"/>
      <c r="L89" s="130"/>
      <c r="M89" s="130"/>
      <c r="N89" s="130"/>
      <c r="O89" s="130"/>
      <c r="P89" s="130"/>
      <c r="Q89" s="130"/>
    </row>
    <row r="90" spans="1:17" s="81" customFormat="1" ht="22.5" customHeight="1">
      <c r="A90" s="20">
        <v>312001</v>
      </c>
      <c r="B90" s="21" t="s">
        <v>793</v>
      </c>
      <c r="C90" s="20" t="s">
        <v>416</v>
      </c>
      <c r="D90" s="22" t="s">
        <v>803</v>
      </c>
      <c r="E90" s="45">
        <v>928</v>
      </c>
      <c r="F90" s="45">
        <v>925.5</v>
      </c>
      <c r="G90" s="169">
        <v>0</v>
      </c>
      <c r="H90" s="45">
        <f t="shared" si="4"/>
        <v>99.73060344827587</v>
      </c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s="81" customFormat="1" ht="22.5" customHeight="1">
      <c r="A91" s="20">
        <v>312001</v>
      </c>
      <c r="B91" s="21" t="s">
        <v>794</v>
      </c>
      <c r="C91" s="20" t="s">
        <v>416</v>
      </c>
      <c r="D91" s="22" t="s">
        <v>704</v>
      </c>
      <c r="E91" s="45">
        <v>0</v>
      </c>
      <c r="F91" s="45">
        <v>4899</v>
      </c>
      <c r="G91" s="169">
        <v>4899</v>
      </c>
      <c r="H91" s="45">
        <f t="shared" si="4"/>
        <v>0</v>
      </c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s="81" customFormat="1" ht="22.5" customHeight="1">
      <c r="A92" s="20">
        <v>312001</v>
      </c>
      <c r="B92" s="21" t="s">
        <v>795</v>
      </c>
      <c r="C92" s="20" t="s">
        <v>416</v>
      </c>
      <c r="D92" s="22" t="s">
        <v>46</v>
      </c>
      <c r="E92" s="45">
        <v>0</v>
      </c>
      <c r="F92" s="45"/>
      <c r="G92" s="169">
        <v>0</v>
      </c>
      <c r="H92" s="45">
        <f t="shared" si="4"/>
        <v>0</v>
      </c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s="81" customFormat="1" ht="22.5" customHeight="1">
      <c r="A93" s="20">
        <v>312002</v>
      </c>
      <c r="B93" s="21" t="s">
        <v>796</v>
      </c>
      <c r="C93" s="20" t="s">
        <v>416</v>
      </c>
      <c r="D93" s="22" t="s">
        <v>47</v>
      </c>
      <c r="E93" s="45">
        <v>0</v>
      </c>
      <c r="F93" s="169"/>
      <c r="G93" s="169">
        <v>0</v>
      </c>
      <c r="H93" s="45">
        <f t="shared" si="4"/>
        <v>0</v>
      </c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s="81" customFormat="1" ht="22.5" customHeight="1">
      <c r="A94" s="20">
        <v>312001</v>
      </c>
      <c r="B94" s="21" t="s">
        <v>797</v>
      </c>
      <c r="C94" s="20" t="s">
        <v>416</v>
      </c>
      <c r="D94" s="22" t="s">
        <v>48</v>
      </c>
      <c r="E94" s="45">
        <v>415</v>
      </c>
      <c r="F94" s="45">
        <v>424.52</v>
      </c>
      <c r="G94" s="169">
        <v>0</v>
      </c>
      <c r="H94" s="45">
        <f t="shared" si="4"/>
        <v>102.29397590361444</v>
      </c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s="81" customFormat="1" ht="22.5" customHeight="1">
      <c r="A95" s="20">
        <v>312001</v>
      </c>
      <c r="B95" s="21" t="s">
        <v>798</v>
      </c>
      <c r="C95" s="20" t="s">
        <v>416</v>
      </c>
      <c r="D95" s="22" t="s">
        <v>804</v>
      </c>
      <c r="E95" s="45">
        <v>0</v>
      </c>
      <c r="F95" s="45"/>
      <c r="G95" s="169">
        <v>0</v>
      </c>
      <c r="H95" s="45">
        <f t="shared" si="4"/>
        <v>0</v>
      </c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s="81" customFormat="1" ht="22.5" customHeight="1">
      <c r="A96" s="20">
        <v>312002</v>
      </c>
      <c r="B96" s="21" t="s">
        <v>799</v>
      </c>
      <c r="C96" s="20" t="s">
        <v>416</v>
      </c>
      <c r="D96" s="22" t="s">
        <v>805</v>
      </c>
      <c r="E96" s="45">
        <v>12182</v>
      </c>
      <c r="F96" s="45">
        <v>12707.11</v>
      </c>
      <c r="G96" s="169">
        <v>12707</v>
      </c>
      <c r="H96" s="45">
        <f t="shared" si="4"/>
        <v>104.31054014119192</v>
      </c>
      <c r="I96" s="130"/>
      <c r="J96" s="1"/>
      <c r="K96" s="130"/>
      <c r="L96" s="130"/>
      <c r="M96" s="130"/>
      <c r="N96" s="130"/>
      <c r="O96" s="130"/>
      <c r="P96" s="130"/>
      <c r="Q96" s="130"/>
    </row>
    <row r="97" spans="1:17" s="81" customFormat="1" ht="22.5" customHeight="1">
      <c r="A97" s="20">
        <v>312001</v>
      </c>
      <c r="B97" s="21" t="s">
        <v>806</v>
      </c>
      <c r="C97" s="20" t="s">
        <v>416</v>
      </c>
      <c r="D97" s="22" t="s">
        <v>49</v>
      </c>
      <c r="E97" s="45">
        <v>0</v>
      </c>
      <c r="F97" s="45"/>
      <c r="G97" s="169">
        <v>0</v>
      </c>
      <c r="H97" s="45">
        <f t="shared" si="4"/>
        <v>0</v>
      </c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s="81" customFormat="1" ht="22.5" customHeight="1">
      <c r="A98" s="20">
        <v>312001</v>
      </c>
      <c r="B98" s="21" t="s">
        <v>807</v>
      </c>
      <c r="C98" s="20" t="s">
        <v>416</v>
      </c>
      <c r="D98" s="22" t="s">
        <v>50</v>
      </c>
      <c r="E98" s="45">
        <v>0</v>
      </c>
      <c r="F98" s="45"/>
      <c r="G98" s="169">
        <v>0</v>
      </c>
      <c r="H98" s="45">
        <f t="shared" si="4"/>
        <v>0</v>
      </c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s="81" customFormat="1" ht="22.5" customHeight="1">
      <c r="A99" s="20">
        <v>312001</v>
      </c>
      <c r="B99" s="21" t="s">
        <v>808</v>
      </c>
      <c r="C99" s="20" t="s">
        <v>416</v>
      </c>
      <c r="D99" s="22" t="s">
        <v>693</v>
      </c>
      <c r="E99" s="45">
        <v>0</v>
      </c>
      <c r="F99" s="45">
        <v>7099</v>
      </c>
      <c r="G99" s="169">
        <v>0</v>
      </c>
      <c r="H99" s="45">
        <f t="shared" si="4"/>
        <v>0</v>
      </c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s="81" customFormat="1" ht="22.5" customHeight="1">
      <c r="A100" s="20">
        <v>312</v>
      </c>
      <c r="B100" s="21" t="s">
        <v>809</v>
      </c>
      <c r="C100" s="20" t="s">
        <v>416</v>
      </c>
      <c r="D100" s="22" t="s">
        <v>810</v>
      </c>
      <c r="E100" s="45">
        <v>0</v>
      </c>
      <c r="F100" s="45"/>
      <c r="G100" s="169">
        <v>0</v>
      </c>
      <c r="H100" s="45">
        <f t="shared" si="4"/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s="81" customFormat="1" ht="22.5" customHeight="1">
      <c r="A101" s="20">
        <v>312001</v>
      </c>
      <c r="B101" s="21" t="s">
        <v>811</v>
      </c>
      <c r="C101" s="20" t="s">
        <v>416</v>
      </c>
      <c r="D101" s="22" t="s">
        <v>812</v>
      </c>
      <c r="E101" s="45">
        <v>0</v>
      </c>
      <c r="F101" s="45">
        <v>104.82</v>
      </c>
      <c r="G101" s="169">
        <v>0</v>
      </c>
      <c r="H101" s="45">
        <f t="shared" si="4"/>
        <v>0</v>
      </c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s="81" customFormat="1" ht="22.5" customHeight="1">
      <c r="A102" s="20">
        <v>312001</v>
      </c>
      <c r="B102" s="21" t="s">
        <v>37</v>
      </c>
      <c r="C102" s="20" t="s">
        <v>416</v>
      </c>
      <c r="D102" s="30" t="s">
        <v>554</v>
      </c>
      <c r="E102" s="45">
        <v>0</v>
      </c>
      <c r="F102" s="45"/>
      <c r="G102" s="169">
        <v>0</v>
      </c>
      <c r="H102" s="45">
        <f t="shared" si="4"/>
        <v>0</v>
      </c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s="81" customFormat="1" ht="22.5" customHeight="1">
      <c r="A103" s="20">
        <v>312001</v>
      </c>
      <c r="B103" s="21" t="s">
        <v>38</v>
      </c>
      <c r="C103" s="20" t="s">
        <v>416</v>
      </c>
      <c r="D103" s="30" t="s">
        <v>552</v>
      </c>
      <c r="E103" s="45">
        <v>0</v>
      </c>
      <c r="F103" s="45"/>
      <c r="G103" s="169">
        <v>0</v>
      </c>
      <c r="H103" s="45">
        <f t="shared" si="4"/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s="81" customFormat="1" ht="22.5" customHeight="1">
      <c r="A104" s="20">
        <v>312001</v>
      </c>
      <c r="B104" s="21" t="s">
        <v>39</v>
      </c>
      <c r="C104" s="20" t="s">
        <v>416</v>
      </c>
      <c r="D104" s="30" t="s">
        <v>550</v>
      </c>
      <c r="E104" s="45">
        <v>0</v>
      </c>
      <c r="F104" s="45"/>
      <c r="G104" s="169">
        <v>0</v>
      </c>
      <c r="H104" s="45">
        <f t="shared" si="4"/>
        <v>0</v>
      </c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s="81" customFormat="1" ht="22.5" customHeight="1">
      <c r="A105" s="20">
        <v>312002</v>
      </c>
      <c r="B105" s="21" t="s">
        <v>40</v>
      </c>
      <c r="C105" s="20" t="s">
        <v>416</v>
      </c>
      <c r="D105" s="30" t="s">
        <v>553</v>
      </c>
      <c r="E105" s="45">
        <v>1500</v>
      </c>
      <c r="F105" s="45">
        <v>924.3</v>
      </c>
      <c r="G105" s="169">
        <v>880</v>
      </c>
      <c r="H105" s="45">
        <f t="shared" si="4"/>
        <v>61.62</v>
      </c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s="81" customFormat="1" ht="22.5" customHeight="1">
      <c r="A106" s="20">
        <v>312001</v>
      </c>
      <c r="B106" s="21" t="s">
        <v>41</v>
      </c>
      <c r="C106" s="20" t="s">
        <v>416</v>
      </c>
      <c r="D106" s="30" t="s">
        <v>51</v>
      </c>
      <c r="E106" s="45">
        <v>23000</v>
      </c>
      <c r="F106" s="45">
        <v>27979.06</v>
      </c>
      <c r="G106" s="169">
        <v>28689</v>
      </c>
      <c r="H106" s="45">
        <f t="shared" si="4"/>
        <v>121.64808695652174</v>
      </c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s="81" customFormat="1" ht="22.5" customHeight="1">
      <c r="A107" s="20">
        <v>312001</v>
      </c>
      <c r="B107" s="21" t="s">
        <v>42</v>
      </c>
      <c r="C107" s="20" t="s">
        <v>416</v>
      </c>
      <c r="D107" s="30" t="s">
        <v>549</v>
      </c>
      <c r="E107" s="45">
        <v>0</v>
      </c>
      <c r="F107" s="45">
        <v>1125.75</v>
      </c>
      <c r="G107" s="169">
        <v>0</v>
      </c>
      <c r="H107" s="45">
        <f t="shared" si="4"/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s="81" customFormat="1" ht="22.5" customHeight="1">
      <c r="A108" s="20">
        <v>312001</v>
      </c>
      <c r="B108" s="21" t="s">
        <v>43</v>
      </c>
      <c r="C108" s="20" t="s">
        <v>416</v>
      </c>
      <c r="D108" s="30" t="s">
        <v>551</v>
      </c>
      <c r="E108" s="45">
        <v>0</v>
      </c>
      <c r="F108" s="45">
        <v>16552.69</v>
      </c>
      <c r="G108" s="169">
        <v>0</v>
      </c>
      <c r="H108" s="45">
        <f t="shared" si="4"/>
        <v>0</v>
      </c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s="81" customFormat="1" ht="22.5" customHeight="1">
      <c r="A109" s="86" t="s">
        <v>1187</v>
      </c>
      <c r="B109" s="86" t="s">
        <v>1188</v>
      </c>
      <c r="C109" s="14" t="s">
        <v>1390</v>
      </c>
      <c r="D109" s="15" t="s">
        <v>1189</v>
      </c>
      <c r="E109" s="39"/>
      <c r="F109" s="39"/>
      <c r="G109" s="39"/>
      <c r="H109" s="39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s="81" customFormat="1" ht="22.5" customHeight="1">
      <c r="A110" s="40"/>
      <c r="B110" s="170">
        <v>41640</v>
      </c>
      <c r="C110" s="42" t="s">
        <v>1392</v>
      </c>
      <c r="D110" s="94" t="s">
        <v>1182</v>
      </c>
      <c r="E110" s="44">
        <f>SUM(E111:E111)</f>
        <v>0</v>
      </c>
      <c r="F110" s="44">
        <f>SUM(F111:F111)</f>
        <v>636.76</v>
      </c>
      <c r="G110" s="44">
        <f>SUM(G111:G111)</f>
        <v>0</v>
      </c>
      <c r="H110" s="44">
        <f>IF(E110=0,,F110/E110*100)</f>
        <v>0</v>
      </c>
      <c r="I110" s="130"/>
      <c r="J110" s="130"/>
      <c r="K110" s="130"/>
      <c r="L110" s="275"/>
      <c r="M110" s="130"/>
      <c r="N110" s="130"/>
      <c r="O110" s="130"/>
      <c r="P110" s="130"/>
      <c r="Q110" s="130"/>
    </row>
    <row r="111" spans="1:17" s="81" customFormat="1" ht="22.5" customHeight="1">
      <c r="A111" s="240">
        <v>312</v>
      </c>
      <c r="B111" s="240" t="s">
        <v>1190</v>
      </c>
      <c r="C111" s="32" t="s">
        <v>416</v>
      </c>
      <c r="D111" s="30" t="s">
        <v>1182</v>
      </c>
      <c r="E111" s="110">
        <v>0</v>
      </c>
      <c r="F111" s="169">
        <v>636.76</v>
      </c>
      <c r="G111" s="169">
        <v>0</v>
      </c>
      <c r="H111" s="169">
        <f>IF(E111=0,,F111/E111*100)</f>
        <v>0</v>
      </c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s="81" customFormat="1" ht="22.5" customHeight="1">
      <c r="A112" s="86" t="s">
        <v>1191</v>
      </c>
      <c r="B112" s="86" t="s">
        <v>1192</v>
      </c>
      <c r="C112" s="14" t="s">
        <v>1390</v>
      </c>
      <c r="D112" s="15" t="s">
        <v>1193</v>
      </c>
      <c r="E112" s="39"/>
      <c r="F112" s="39"/>
      <c r="G112" s="39"/>
      <c r="H112" s="39"/>
      <c r="I112" s="130"/>
      <c r="J112" s="130"/>
      <c r="K112" s="130"/>
      <c r="L112" s="243"/>
      <c r="M112" s="130"/>
      <c r="N112" s="130"/>
      <c r="O112" s="130"/>
      <c r="P112" s="130"/>
      <c r="Q112" s="130"/>
    </row>
    <row r="113" spans="1:17" s="81" customFormat="1" ht="22.5" customHeight="1">
      <c r="A113" s="40"/>
      <c r="B113" s="170">
        <v>42005</v>
      </c>
      <c r="C113" s="42" t="s">
        <v>1392</v>
      </c>
      <c r="D113" s="94" t="s">
        <v>1193</v>
      </c>
      <c r="E113" s="44">
        <f>SUM(E114:E114)</f>
        <v>1300</v>
      </c>
      <c r="F113" s="44">
        <f>SUM(F114:F114)</f>
        <v>639.73</v>
      </c>
      <c r="G113" s="44">
        <f>SUM(G114:G114)</f>
        <v>1300</v>
      </c>
      <c r="H113" s="44">
        <f>IF(E113=0,,F113/E113*100)</f>
        <v>49.21</v>
      </c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1:17" s="81" customFormat="1" ht="22.5" customHeight="1">
      <c r="A114" s="20">
        <v>311</v>
      </c>
      <c r="B114" s="21" t="s">
        <v>1194</v>
      </c>
      <c r="C114" s="20" t="s">
        <v>416</v>
      </c>
      <c r="D114" s="242" t="s">
        <v>1182</v>
      </c>
      <c r="E114" s="45">
        <v>1300</v>
      </c>
      <c r="F114" s="45">
        <v>639.73</v>
      </c>
      <c r="G114" s="45">
        <v>1300</v>
      </c>
      <c r="H114" s="169">
        <f>IF(E114=0,,F114/E114*100)</f>
        <v>49.21</v>
      </c>
      <c r="I114" s="130"/>
      <c r="J114" s="130"/>
      <c r="K114" s="275"/>
      <c r="L114" s="130"/>
      <c r="M114" s="130"/>
      <c r="N114" s="130"/>
      <c r="O114" s="130"/>
      <c r="P114" s="130"/>
      <c r="Q114" s="130"/>
    </row>
    <row r="115" spans="1:17" s="81" customFormat="1" ht="22.5" customHeight="1">
      <c r="A115" s="86" t="s">
        <v>1195</v>
      </c>
      <c r="B115" s="86" t="s">
        <v>1196</v>
      </c>
      <c r="C115" s="14" t="s">
        <v>1390</v>
      </c>
      <c r="D115" s="15" t="s">
        <v>1197</v>
      </c>
      <c r="E115" s="39"/>
      <c r="F115" s="39"/>
      <c r="G115" s="39"/>
      <c r="H115" s="39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1:17" s="81" customFormat="1" ht="22.5" customHeight="1">
      <c r="A116" s="40"/>
      <c r="B116" s="170">
        <v>42370</v>
      </c>
      <c r="C116" s="42" t="s">
        <v>1392</v>
      </c>
      <c r="D116" s="94" t="s">
        <v>1197</v>
      </c>
      <c r="E116" s="44">
        <f>SUM(E117:E117)</f>
        <v>0</v>
      </c>
      <c r="F116" s="44">
        <f>SUM(F117:F117)</f>
        <v>0</v>
      </c>
      <c r="G116" s="44">
        <f>SUM(G117:G117)</f>
        <v>0</v>
      </c>
      <c r="H116" s="44">
        <f>IF(F116=0,,F116/E116*100)</f>
        <v>0</v>
      </c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1:17" s="81" customFormat="1" ht="22.5" customHeight="1">
      <c r="A117" s="32"/>
      <c r="B117" s="32" t="s">
        <v>1198</v>
      </c>
      <c r="C117" s="32" t="s">
        <v>416</v>
      </c>
      <c r="D117" s="35"/>
      <c r="E117" s="110">
        <v>0</v>
      </c>
      <c r="F117" s="45"/>
      <c r="G117" s="45"/>
      <c r="H117" s="45">
        <f>IF(F117=0,,F117/E117*100)</f>
        <v>0</v>
      </c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1:17" s="81" customFormat="1" ht="22.5" customHeight="1">
      <c r="A118" s="48"/>
      <c r="B118" s="48"/>
      <c r="C118" s="48"/>
      <c r="D118" s="48" t="s">
        <v>1381</v>
      </c>
      <c r="E118" s="50">
        <f>SUM(E116,E113,E110,E84,E82)</f>
        <v>1066088</v>
      </c>
      <c r="F118" s="50">
        <f>SUM(F116,F113,F110,F84,F82)</f>
        <v>1086895.49</v>
      </c>
      <c r="G118" s="50">
        <f>SUM(G116,G113,G110,G84,G82)</f>
        <v>1053539.35</v>
      </c>
      <c r="H118" s="50">
        <f>IF(F118=0,,F118/E118*100)</f>
        <v>101.95176101785219</v>
      </c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1:17" s="81" customFormat="1" ht="8.25">
      <c r="A119" s="115"/>
      <c r="B119" s="115"/>
      <c r="C119" s="115"/>
      <c r="D119" s="115"/>
      <c r="E119" s="167"/>
      <c r="F119" s="167"/>
      <c r="G119" s="167"/>
      <c r="H119" s="167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1:17" s="81" customFormat="1" ht="8.25">
      <c r="A120" s="333" t="s">
        <v>72</v>
      </c>
      <c r="B120" s="333"/>
      <c r="C120" s="333"/>
      <c r="D120" s="333"/>
      <c r="E120" s="333"/>
      <c r="F120" s="333"/>
      <c r="G120" s="333"/>
      <c r="H120" s="334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1:17" s="81" customFormat="1" ht="51.75" customHeight="1">
      <c r="A121" s="335" t="s">
        <v>1561</v>
      </c>
      <c r="B121" s="336"/>
      <c r="C121" s="336"/>
      <c r="D121" s="336"/>
      <c r="E121" s="336"/>
      <c r="F121" s="336"/>
      <c r="G121" s="336"/>
      <c r="H121" s="336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1:17" s="81" customFormat="1" ht="8.25">
      <c r="A122" s="115"/>
      <c r="B122" s="115"/>
      <c r="C122" s="115"/>
      <c r="D122" s="115"/>
      <c r="E122" s="167"/>
      <c r="F122" s="167"/>
      <c r="G122" s="167"/>
      <c r="H122" s="167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1:17" s="81" customFormat="1" ht="22.5" customHeight="1">
      <c r="A123" s="95" t="s">
        <v>1385</v>
      </c>
      <c r="B123" s="97" t="s">
        <v>1386</v>
      </c>
      <c r="C123" s="97" t="s">
        <v>1387</v>
      </c>
      <c r="D123" s="98" t="s">
        <v>1365</v>
      </c>
      <c r="E123" s="95" t="s">
        <v>1379</v>
      </c>
      <c r="F123" s="95" t="s">
        <v>835</v>
      </c>
      <c r="G123" s="95" t="s">
        <v>836</v>
      </c>
      <c r="H123" s="95" t="s">
        <v>1380</v>
      </c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1:17" s="81" customFormat="1" ht="22.5" customHeight="1">
      <c r="A124" s="86" t="s">
        <v>1388</v>
      </c>
      <c r="B124" s="86" t="s">
        <v>1389</v>
      </c>
      <c r="C124" s="14" t="s">
        <v>1390</v>
      </c>
      <c r="D124" s="15" t="s">
        <v>1391</v>
      </c>
      <c r="E124" s="39"/>
      <c r="F124" s="39"/>
      <c r="G124" s="39"/>
      <c r="H124" s="39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1:17" s="81" customFormat="1" ht="22.5" customHeight="1">
      <c r="A125" s="40"/>
      <c r="B125" s="168">
        <v>40422</v>
      </c>
      <c r="C125" s="42" t="s">
        <v>1392</v>
      </c>
      <c r="D125" s="94" t="s">
        <v>1199</v>
      </c>
      <c r="E125" s="44">
        <f>SUM(E126:E127)</f>
        <v>2300</v>
      </c>
      <c r="F125" s="44">
        <f>SUM(F126:F127)</f>
        <v>1874.8600000000001</v>
      </c>
      <c r="G125" s="44">
        <f>SUM(G126:G127)</f>
        <v>2300</v>
      </c>
      <c r="H125" s="44">
        <f>IF(F125=0,,F125/E125*100)</f>
        <v>81.51565217391304</v>
      </c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1:17" s="81" customFormat="1" ht="22.5" customHeight="1">
      <c r="A126" s="20">
        <v>242</v>
      </c>
      <c r="B126" s="21" t="s">
        <v>1200</v>
      </c>
      <c r="C126" s="20" t="s">
        <v>416</v>
      </c>
      <c r="D126" s="30" t="s">
        <v>1199</v>
      </c>
      <c r="E126" s="45">
        <v>0</v>
      </c>
      <c r="F126" s="45">
        <v>1193.5</v>
      </c>
      <c r="G126" s="45">
        <v>0</v>
      </c>
      <c r="H126" s="45">
        <f>IF(E126=0,,F126/E126*100)</f>
        <v>0</v>
      </c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1:17" s="81" customFormat="1" ht="22.5" customHeight="1">
      <c r="A127" s="20">
        <v>244</v>
      </c>
      <c r="B127" s="21" t="s">
        <v>1201</v>
      </c>
      <c r="C127" s="20" t="s">
        <v>416</v>
      </c>
      <c r="D127" s="22" t="s">
        <v>813</v>
      </c>
      <c r="E127" s="102">
        <v>2300</v>
      </c>
      <c r="F127" s="45">
        <v>681.36</v>
      </c>
      <c r="G127" s="102">
        <v>2300</v>
      </c>
      <c r="H127" s="169">
        <f>IF(F127=0,,F127/E127*100)</f>
        <v>29.624347826086954</v>
      </c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1:17" s="81" customFormat="1" ht="22.5" customHeight="1">
      <c r="A128" s="40"/>
      <c r="B128" s="168">
        <v>40452</v>
      </c>
      <c r="C128" s="42" t="s">
        <v>1392</v>
      </c>
      <c r="D128" s="94" t="s">
        <v>1202</v>
      </c>
      <c r="E128" s="44">
        <f>SUM(E129:E129)</f>
        <v>0</v>
      </c>
      <c r="F128" s="44">
        <f>SUM(F129:F129)</f>
        <v>0</v>
      </c>
      <c r="G128" s="44">
        <f>SUM(G129:G129)</f>
        <v>0</v>
      </c>
      <c r="H128" s="44">
        <f>IF(E128=0,,F128/E128*100)</f>
        <v>0</v>
      </c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1:17" s="81" customFormat="1" ht="22.5" customHeight="1">
      <c r="A129" s="20"/>
      <c r="B129" s="21" t="s">
        <v>1203</v>
      </c>
      <c r="C129" s="20" t="s">
        <v>416</v>
      </c>
      <c r="D129" s="30"/>
      <c r="E129" s="45">
        <v>0</v>
      </c>
      <c r="F129" s="45"/>
      <c r="G129" s="45">
        <v>0</v>
      </c>
      <c r="H129" s="45">
        <f>IF(F129=0,,F129/E129*100)</f>
        <v>0</v>
      </c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1:17" s="81" customFormat="1" ht="22.5" customHeight="1">
      <c r="A130" s="40"/>
      <c r="B130" s="168">
        <v>40483</v>
      </c>
      <c r="C130" s="42" t="s">
        <v>1392</v>
      </c>
      <c r="D130" s="94" t="s">
        <v>1204</v>
      </c>
      <c r="E130" s="44">
        <f>SUM(E131:E135)</f>
        <v>20000</v>
      </c>
      <c r="F130" s="44">
        <f>SUM(F131:F135)</f>
        <v>40846.299999999996</v>
      </c>
      <c r="G130" s="44">
        <f>SUM(G131:G135)</f>
        <v>20000</v>
      </c>
      <c r="H130" s="44">
        <f>IF(F130=0,,F130/E130*100)</f>
        <v>204.23149999999998</v>
      </c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1:17" s="81" customFormat="1" ht="22.5" customHeight="1">
      <c r="A131" s="20">
        <v>292</v>
      </c>
      <c r="B131" s="21" t="s">
        <v>1205</v>
      </c>
      <c r="C131" s="20" t="s">
        <v>416</v>
      </c>
      <c r="D131" s="30" t="s">
        <v>814</v>
      </c>
      <c r="E131" s="45">
        <v>19000</v>
      </c>
      <c r="F131" s="45">
        <v>31042.98</v>
      </c>
      <c r="G131" s="45">
        <v>19000</v>
      </c>
      <c r="H131" s="45">
        <f aca="true" t="shared" si="5" ref="H131:H136">IF(E131=0,,F131/E131*100)</f>
        <v>163.3841052631579</v>
      </c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1:17" s="81" customFormat="1" ht="22.5" customHeight="1">
      <c r="A132" s="20">
        <v>292</v>
      </c>
      <c r="B132" s="21" t="s">
        <v>507</v>
      </c>
      <c r="C132" s="20" t="s">
        <v>416</v>
      </c>
      <c r="D132" s="22" t="s">
        <v>815</v>
      </c>
      <c r="E132" s="45">
        <v>0</v>
      </c>
      <c r="F132" s="45">
        <v>9214.89</v>
      </c>
      <c r="G132" s="45">
        <v>0</v>
      </c>
      <c r="H132" s="45">
        <f t="shared" si="5"/>
        <v>0</v>
      </c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1:17" s="81" customFormat="1" ht="22.5" customHeight="1">
      <c r="A133" s="20">
        <v>292</v>
      </c>
      <c r="B133" s="21" t="s">
        <v>624</v>
      </c>
      <c r="C133" s="20" t="s">
        <v>416</v>
      </c>
      <c r="D133" s="22" t="s">
        <v>547</v>
      </c>
      <c r="E133" s="45">
        <v>0</v>
      </c>
      <c r="F133" s="45">
        <v>242.11</v>
      </c>
      <c r="G133" s="45">
        <v>0</v>
      </c>
      <c r="H133" s="45">
        <f t="shared" si="5"/>
        <v>0</v>
      </c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1:17" s="81" customFormat="1" ht="22.5" customHeight="1">
      <c r="A134" s="20">
        <v>292</v>
      </c>
      <c r="B134" s="21" t="s">
        <v>508</v>
      </c>
      <c r="C134" s="20" t="s">
        <v>416</v>
      </c>
      <c r="D134" s="22" t="s">
        <v>546</v>
      </c>
      <c r="E134" s="45">
        <v>0</v>
      </c>
      <c r="F134" s="45">
        <v>0</v>
      </c>
      <c r="G134" s="45">
        <v>0</v>
      </c>
      <c r="H134" s="45">
        <f t="shared" si="5"/>
        <v>0</v>
      </c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1:17" s="81" customFormat="1" ht="22.5" customHeight="1">
      <c r="A135" s="20">
        <v>292</v>
      </c>
      <c r="B135" s="21" t="s">
        <v>625</v>
      </c>
      <c r="C135" s="20" t="s">
        <v>416</v>
      </c>
      <c r="D135" s="22" t="s">
        <v>816</v>
      </c>
      <c r="E135" s="45">
        <v>1000</v>
      </c>
      <c r="F135" s="45">
        <v>346.32</v>
      </c>
      <c r="G135" s="45">
        <v>1000</v>
      </c>
      <c r="H135" s="45">
        <f t="shared" si="5"/>
        <v>34.632000000000005</v>
      </c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1:17" s="81" customFormat="1" ht="22.5" customHeight="1">
      <c r="A136" s="104"/>
      <c r="B136" s="104"/>
      <c r="C136" s="104"/>
      <c r="D136" s="48" t="s">
        <v>1381</v>
      </c>
      <c r="E136" s="50">
        <f>SUM(E130,E128,E125)</f>
        <v>22300</v>
      </c>
      <c r="F136" s="50">
        <f>SUM(F130,F128,F125)</f>
        <v>42721.159999999996</v>
      </c>
      <c r="G136" s="50">
        <f>SUM(G130,G128,G125)</f>
        <v>22300</v>
      </c>
      <c r="H136" s="50">
        <f t="shared" si="5"/>
        <v>191.57470852017934</v>
      </c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1:17" s="81" customFormat="1" ht="8.25">
      <c r="A137" s="115"/>
      <c r="B137" s="115"/>
      <c r="C137" s="115"/>
      <c r="D137" s="115"/>
      <c r="E137" s="115"/>
      <c r="F137" s="115"/>
      <c r="G137" s="115"/>
      <c r="H137" s="115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1:17" s="81" customFormat="1" ht="8.25">
      <c r="A138" s="333" t="s">
        <v>72</v>
      </c>
      <c r="B138" s="333"/>
      <c r="C138" s="333"/>
      <c r="D138" s="333"/>
      <c r="E138" s="333"/>
      <c r="F138" s="333"/>
      <c r="G138" s="333"/>
      <c r="H138" s="334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1:17" s="81" customFormat="1" ht="41.25" customHeight="1">
      <c r="A139" s="335" t="s">
        <v>66</v>
      </c>
      <c r="B139" s="336"/>
      <c r="C139" s="336"/>
      <c r="D139" s="336"/>
      <c r="E139" s="336"/>
      <c r="F139" s="336"/>
      <c r="G139" s="336"/>
      <c r="H139" s="336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1:17" s="81" customFormat="1" ht="21.75" customHeight="1">
      <c r="A140" s="336"/>
      <c r="B140" s="336"/>
      <c r="C140" s="336"/>
      <c r="D140" s="336"/>
      <c r="E140" s="336"/>
      <c r="F140" s="336"/>
      <c r="G140" s="336"/>
      <c r="H140" s="336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1:17" s="81" customFormat="1" ht="8.25">
      <c r="A141" s="115"/>
      <c r="B141" s="115"/>
      <c r="C141" s="115"/>
      <c r="D141" s="115"/>
      <c r="E141" s="115"/>
      <c r="F141" s="115"/>
      <c r="G141" s="115"/>
      <c r="H141" s="115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1:17" s="81" customFormat="1" ht="22.5" customHeight="1">
      <c r="A142" s="343" t="s">
        <v>509</v>
      </c>
      <c r="B142" s="344"/>
      <c r="C142" s="344"/>
      <c r="D142" s="344"/>
      <c r="E142" s="344"/>
      <c r="F142" s="344"/>
      <c r="G142" s="344"/>
      <c r="H142" s="344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1:17" s="81" customFormat="1" ht="22.5" customHeight="1">
      <c r="A143" s="95" t="s">
        <v>1385</v>
      </c>
      <c r="B143" s="96" t="s">
        <v>1386</v>
      </c>
      <c r="C143" s="97" t="s">
        <v>1387</v>
      </c>
      <c r="D143" s="161" t="s">
        <v>1365</v>
      </c>
      <c r="E143" s="95" t="s">
        <v>1379</v>
      </c>
      <c r="F143" s="95" t="s">
        <v>835</v>
      </c>
      <c r="G143" s="95" t="s">
        <v>836</v>
      </c>
      <c r="H143" s="95" t="s">
        <v>1380</v>
      </c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1:17" s="81" customFormat="1" ht="22.5" customHeight="1">
      <c r="A144" s="37" t="s">
        <v>1388</v>
      </c>
      <c r="B144" s="37" t="s">
        <v>1389</v>
      </c>
      <c r="C144" s="14" t="s">
        <v>1390</v>
      </c>
      <c r="D144" s="38" t="s">
        <v>1391</v>
      </c>
      <c r="E144" s="39"/>
      <c r="F144" s="39"/>
      <c r="G144" s="39"/>
      <c r="H144" s="39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1:17" s="81" customFormat="1" ht="22.5" customHeight="1">
      <c r="A145" s="40"/>
      <c r="B145" s="41" t="s">
        <v>510</v>
      </c>
      <c r="C145" s="42" t="s">
        <v>1392</v>
      </c>
      <c r="D145" s="43" t="s">
        <v>1204</v>
      </c>
      <c r="E145" s="44">
        <f>SUM(E146:E148)</f>
        <v>6500</v>
      </c>
      <c r="F145" s="44">
        <f>SUM(F146:F148)</f>
        <v>12553.17</v>
      </c>
      <c r="G145" s="44">
        <f>SUM(G146:G148)</f>
        <v>6500</v>
      </c>
      <c r="H145" s="44">
        <f>IF(E145=0,,F145/E145*100)</f>
        <v>193.1256923076923</v>
      </c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1:17" s="81" customFormat="1" ht="22.5" customHeight="1">
      <c r="A146" s="20">
        <v>231</v>
      </c>
      <c r="B146" s="21" t="s">
        <v>511</v>
      </c>
      <c r="C146" s="20" t="s">
        <v>416</v>
      </c>
      <c r="D146" s="22" t="s">
        <v>817</v>
      </c>
      <c r="E146" s="45">
        <v>0</v>
      </c>
      <c r="F146" s="45">
        <v>9764.73</v>
      </c>
      <c r="G146" s="45">
        <v>0</v>
      </c>
      <c r="H146" s="45">
        <f>IF(E146=0,,F146/E146*100)</f>
        <v>0</v>
      </c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1:17" s="81" customFormat="1" ht="22.5" customHeight="1">
      <c r="A147" s="20">
        <v>233</v>
      </c>
      <c r="B147" s="21" t="s">
        <v>512</v>
      </c>
      <c r="C147" s="20" t="s">
        <v>416</v>
      </c>
      <c r="D147" s="22" t="s">
        <v>818</v>
      </c>
      <c r="E147" s="45">
        <v>6500</v>
      </c>
      <c r="F147" s="45">
        <v>2788.44</v>
      </c>
      <c r="G147" s="45">
        <v>6500</v>
      </c>
      <c r="H147" s="45">
        <f>IF(E147=0,,F147/E147*100)</f>
        <v>42.899076923076926</v>
      </c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1:17" s="81" customFormat="1" ht="22.5" customHeight="1">
      <c r="A148" s="20">
        <v>321</v>
      </c>
      <c r="B148" s="21" t="s">
        <v>513</v>
      </c>
      <c r="C148" s="20" t="s">
        <v>416</v>
      </c>
      <c r="D148" s="22" t="s">
        <v>52</v>
      </c>
      <c r="E148" s="45">
        <v>0</v>
      </c>
      <c r="F148" s="45">
        <v>0</v>
      </c>
      <c r="G148" s="45">
        <v>0</v>
      </c>
      <c r="H148" s="45">
        <f>IF(E148=0,,F148/E148*100)</f>
        <v>0</v>
      </c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1:17" s="81" customFormat="1" ht="22.5" customHeight="1">
      <c r="A149" s="37" t="s">
        <v>1179</v>
      </c>
      <c r="B149" s="37" t="s">
        <v>1180</v>
      </c>
      <c r="C149" s="14" t="s">
        <v>1390</v>
      </c>
      <c r="D149" s="38" t="s">
        <v>1181</v>
      </c>
      <c r="E149" s="39"/>
      <c r="F149" s="39"/>
      <c r="G149" s="39"/>
      <c r="H149" s="39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1:17" s="81" customFormat="1" ht="22.5" customHeight="1">
      <c r="A150" s="40"/>
      <c r="B150" s="41" t="s">
        <v>514</v>
      </c>
      <c r="C150" s="42" t="s">
        <v>1392</v>
      </c>
      <c r="D150" s="43" t="s">
        <v>1182</v>
      </c>
      <c r="E150" s="44">
        <f>SUM(E151:E156)</f>
        <v>618043</v>
      </c>
      <c r="F150" s="44">
        <f>SUM(F151:F156)</f>
        <v>213806.33000000002</v>
      </c>
      <c r="G150" s="44">
        <f>SUM(G151:G156)</f>
        <v>352816</v>
      </c>
      <c r="H150" s="44">
        <f>IF(F150=0,,F150/E150*100)</f>
        <v>34.594086495599825</v>
      </c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1:8" s="130" customFormat="1" ht="22.5" customHeight="1">
      <c r="A151" s="154">
        <v>322</v>
      </c>
      <c r="B151" s="154" t="s">
        <v>515</v>
      </c>
      <c r="C151" s="32" t="s">
        <v>416</v>
      </c>
      <c r="D151" s="35" t="s">
        <v>694</v>
      </c>
      <c r="E151" s="265">
        <v>0</v>
      </c>
      <c r="F151" s="46">
        <v>22993.03</v>
      </c>
      <c r="G151" s="46">
        <v>23000</v>
      </c>
      <c r="H151" s="46">
        <f aca="true" t="shared" si="6" ref="H151:H156">IF(E151=0,,F151/E151*100)</f>
        <v>0</v>
      </c>
    </row>
    <row r="152" spans="1:12" s="130" customFormat="1" ht="22.5" customHeight="1">
      <c r="A152" s="154">
        <v>322</v>
      </c>
      <c r="B152" s="154" t="s">
        <v>516</v>
      </c>
      <c r="C152" s="32" t="s">
        <v>416</v>
      </c>
      <c r="D152" s="35" t="s">
        <v>822</v>
      </c>
      <c r="E152" s="265">
        <v>0</v>
      </c>
      <c r="F152" s="46">
        <v>96937.8</v>
      </c>
      <c r="G152" s="46">
        <v>133511</v>
      </c>
      <c r="H152" s="46">
        <f t="shared" si="6"/>
        <v>0</v>
      </c>
      <c r="L152" s="243"/>
    </row>
    <row r="153" spans="1:8" s="130" customFormat="1" ht="22.5" customHeight="1">
      <c r="A153" s="154">
        <v>322</v>
      </c>
      <c r="B153" s="154" t="s">
        <v>517</v>
      </c>
      <c r="C153" s="32" t="s">
        <v>416</v>
      </c>
      <c r="D153" s="270" t="s">
        <v>1476</v>
      </c>
      <c r="E153" s="265">
        <v>0</v>
      </c>
      <c r="F153" s="46">
        <v>9316.87</v>
      </c>
      <c r="G153" s="46">
        <v>170305</v>
      </c>
      <c r="H153" s="46">
        <f t="shared" si="6"/>
        <v>0</v>
      </c>
    </row>
    <row r="154" spans="1:8" s="130" customFormat="1" ht="22.5" customHeight="1">
      <c r="A154" s="154">
        <v>322001</v>
      </c>
      <c r="B154" s="154" t="s">
        <v>819</v>
      </c>
      <c r="C154" s="32" t="s">
        <v>416</v>
      </c>
      <c r="D154" s="35" t="s">
        <v>706</v>
      </c>
      <c r="E154" s="265">
        <v>0</v>
      </c>
      <c r="F154" s="46">
        <v>59140.75</v>
      </c>
      <c r="G154" s="46">
        <v>0</v>
      </c>
      <c r="H154" s="46">
        <f t="shared" si="6"/>
        <v>0</v>
      </c>
    </row>
    <row r="155" spans="1:8" s="130" customFormat="1" ht="22.5" customHeight="1">
      <c r="A155" s="154">
        <v>322001</v>
      </c>
      <c r="B155" s="154" t="s">
        <v>555</v>
      </c>
      <c r="C155" s="32" t="s">
        <v>416</v>
      </c>
      <c r="D155" s="35" t="s">
        <v>53</v>
      </c>
      <c r="E155" s="265">
        <v>318013</v>
      </c>
      <c r="F155" s="46">
        <v>0</v>
      </c>
      <c r="G155" s="46">
        <v>0</v>
      </c>
      <c r="H155" s="46">
        <f t="shared" si="6"/>
        <v>0</v>
      </c>
    </row>
    <row r="156" spans="1:8" s="130" customFormat="1" ht="22.5" customHeight="1">
      <c r="A156" s="154">
        <v>322001</v>
      </c>
      <c r="B156" s="154" t="s">
        <v>556</v>
      </c>
      <c r="C156" s="32" t="s">
        <v>416</v>
      </c>
      <c r="D156" s="270" t="s">
        <v>54</v>
      </c>
      <c r="E156" s="265">
        <v>300030</v>
      </c>
      <c r="F156" s="46">
        <v>25417.88</v>
      </c>
      <c r="G156" s="46">
        <v>26000</v>
      </c>
      <c r="H156" s="46">
        <f t="shared" si="6"/>
        <v>8.471779488717795</v>
      </c>
    </row>
    <row r="157" spans="1:17" s="81" customFormat="1" ht="22.5" customHeight="1">
      <c r="A157" s="47" t="s">
        <v>1187</v>
      </c>
      <c r="B157" s="47" t="s">
        <v>1188</v>
      </c>
      <c r="C157" s="25" t="s">
        <v>1390</v>
      </c>
      <c r="D157" s="17" t="s">
        <v>1189</v>
      </c>
      <c r="E157" s="26"/>
      <c r="F157" s="39"/>
      <c r="G157" s="39"/>
      <c r="H157" s="39"/>
      <c r="I157" s="243"/>
      <c r="J157" s="130"/>
      <c r="K157" s="130"/>
      <c r="L157" s="130"/>
      <c r="M157" s="130"/>
      <c r="N157" s="130"/>
      <c r="O157" s="130"/>
      <c r="P157" s="130"/>
      <c r="Q157" s="130"/>
    </row>
    <row r="158" spans="1:17" s="81" customFormat="1" ht="22.5" customHeight="1">
      <c r="A158" s="18"/>
      <c r="B158" s="62" t="s">
        <v>518</v>
      </c>
      <c r="C158" s="27" t="s">
        <v>1392</v>
      </c>
      <c r="D158" s="271" t="s">
        <v>1182</v>
      </c>
      <c r="E158" s="266">
        <f>SUM(E159:E167)</f>
        <v>1592356</v>
      </c>
      <c r="F158" s="44">
        <f>SUM(F159:F167)</f>
        <v>1817353.56</v>
      </c>
      <c r="G158" s="44">
        <f>SUM(G159:G167)</f>
        <v>1539570</v>
      </c>
      <c r="H158" s="44">
        <f>IF(F158=0,,F158/E158*100)</f>
        <v>114.12985287209645</v>
      </c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1:8" s="130" customFormat="1" ht="22.5" customHeight="1">
      <c r="A159" s="154">
        <v>322</v>
      </c>
      <c r="B159" s="154" t="s">
        <v>519</v>
      </c>
      <c r="C159" s="32" t="s">
        <v>416</v>
      </c>
      <c r="D159" s="35" t="s">
        <v>338</v>
      </c>
      <c r="E159" s="136">
        <v>0</v>
      </c>
      <c r="F159" s="66">
        <v>502696.4</v>
      </c>
      <c r="G159" s="46">
        <v>0</v>
      </c>
      <c r="H159" s="46">
        <f>IF(E159=0,,F159/E159*100)</f>
        <v>0</v>
      </c>
    </row>
    <row r="160" spans="1:8" s="130" customFormat="1" ht="22.5" customHeight="1">
      <c r="A160" s="154">
        <v>322</v>
      </c>
      <c r="B160" s="154" t="s">
        <v>520</v>
      </c>
      <c r="C160" s="32" t="s">
        <v>416</v>
      </c>
      <c r="D160" s="35" t="s">
        <v>820</v>
      </c>
      <c r="E160" s="136">
        <v>150000</v>
      </c>
      <c r="F160" s="66">
        <v>195440.79</v>
      </c>
      <c r="G160" s="46">
        <v>127000</v>
      </c>
      <c r="H160" s="46">
        <f aca="true" t="shared" si="7" ref="H160:H168">IF(E160=0,,F160/E160*100)</f>
        <v>130.29386</v>
      </c>
    </row>
    <row r="161" spans="1:8" s="130" customFormat="1" ht="22.5" customHeight="1">
      <c r="A161" s="154">
        <v>322</v>
      </c>
      <c r="B161" s="154" t="s">
        <v>933</v>
      </c>
      <c r="C161" s="32" t="s">
        <v>416</v>
      </c>
      <c r="D161" s="35" t="s">
        <v>705</v>
      </c>
      <c r="E161" s="136">
        <v>0</v>
      </c>
      <c r="F161" s="66">
        <v>216052.01</v>
      </c>
      <c r="G161" s="46">
        <v>274030</v>
      </c>
      <c r="H161" s="46">
        <f t="shared" si="7"/>
        <v>0</v>
      </c>
    </row>
    <row r="162" spans="1:8" s="130" customFormat="1" ht="22.5" customHeight="1">
      <c r="A162" s="154">
        <v>322</v>
      </c>
      <c r="B162" s="154" t="s">
        <v>821</v>
      </c>
      <c r="C162" s="32" t="s">
        <v>416</v>
      </c>
      <c r="D162" s="35" t="s">
        <v>822</v>
      </c>
      <c r="E162" s="136">
        <v>1192858</v>
      </c>
      <c r="F162" s="66">
        <v>823971.26</v>
      </c>
      <c r="G162" s="46">
        <v>1059347</v>
      </c>
      <c r="H162" s="46">
        <f t="shared" si="7"/>
        <v>69.07538533505246</v>
      </c>
    </row>
    <row r="163" spans="1:8" s="130" customFormat="1" ht="22.5" customHeight="1">
      <c r="A163" s="154">
        <v>322</v>
      </c>
      <c r="B163" s="154" t="s">
        <v>823</v>
      </c>
      <c r="C163" s="32" t="s">
        <v>695</v>
      </c>
      <c r="D163" s="270" t="s">
        <v>1476</v>
      </c>
      <c r="E163" s="136">
        <v>249498</v>
      </c>
      <c r="F163" s="66">
        <v>79193.1</v>
      </c>
      <c r="G163" s="46">
        <v>79193</v>
      </c>
      <c r="H163" s="46">
        <f t="shared" si="7"/>
        <v>31.740975879566168</v>
      </c>
    </row>
    <row r="164" spans="1:8" s="130" customFormat="1" ht="22.5" customHeight="1">
      <c r="A164" s="154">
        <v>341</v>
      </c>
      <c r="B164" s="154" t="s">
        <v>824</v>
      </c>
      <c r="C164" s="32" t="s">
        <v>416</v>
      </c>
      <c r="D164" s="270" t="s">
        <v>825</v>
      </c>
      <c r="E164" s="267">
        <v>0</v>
      </c>
      <c r="F164" s="267">
        <v>0</v>
      </c>
      <c r="G164" s="267">
        <v>0</v>
      </c>
      <c r="H164" s="46">
        <f t="shared" si="7"/>
        <v>0</v>
      </c>
    </row>
    <row r="165" spans="1:8" s="130" customFormat="1" ht="22.5" customHeight="1">
      <c r="A165" s="146">
        <v>322</v>
      </c>
      <c r="B165" s="146" t="s">
        <v>557</v>
      </c>
      <c r="C165" s="65" t="s">
        <v>416</v>
      </c>
      <c r="D165" s="70" t="s">
        <v>560</v>
      </c>
      <c r="E165" s="267">
        <v>0</v>
      </c>
      <c r="F165" s="267">
        <v>0</v>
      </c>
      <c r="G165" s="267">
        <v>0</v>
      </c>
      <c r="H165" s="46">
        <f t="shared" si="7"/>
        <v>0</v>
      </c>
    </row>
    <row r="166" spans="1:8" s="130" customFormat="1" ht="22.5" customHeight="1">
      <c r="A166" s="146">
        <v>322</v>
      </c>
      <c r="B166" s="146" t="s">
        <v>558</v>
      </c>
      <c r="C166" s="65" t="s">
        <v>416</v>
      </c>
      <c r="D166" s="70" t="s">
        <v>561</v>
      </c>
      <c r="E166" s="267">
        <v>0</v>
      </c>
      <c r="F166" s="267">
        <v>0</v>
      </c>
      <c r="G166" s="267">
        <v>0</v>
      </c>
      <c r="H166" s="46">
        <f t="shared" si="7"/>
        <v>0</v>
      </c>
    </row>
    <row r="167" spans="1:8" s="130" customFormat="1" ht="22.5" customHeight="1">
      <c r="A167" s="146">
        <v>322</v>
      </c>
      <c r="B167" s="146" t="s">
        <v>559</v>
      </c>
      <c r="C167" s="65" t="s">
        <v>416</v>
      </c>
      <c r="D167" s="70" t="s">
        <v>562</v>
      </c>
      <c r="E167" s="267">
        <v>0</v>
      </c>
      <c r="F167" s="267">
        <v>0</v>
      </c>
      <c r="G167" s="267">
        <v>0</v>
      </c>
      <c r="H167" s="46">
        <f t="shared" si="7"/>
        <v>0</v>
      </c>
    </row>
    <row r="168" spans="1:17" s="81" customFormat="1" ht="22.5" customHeight="1">
      <c r="A168" s="48"/>
      <c r="B168" s="49"/>
      <c r="C168" s="48"/>
      <c r="D168" s="49" t="s">
        <v>1381</v>
      </c>
      <c r="E168" s="50">
        <f>SUM(E158,E150,E145)</f>
        <v>2216899</v>
      </c>
      <c r="F168" s="50">
        <f>SUM(F158,F150,F145)</f>
        <v>2043713.06</v>
      </c>
      <c r="G168" s="50">
        <f>SUM(G158,G150,G145)</f>
        <v>1898886</v>
      </c>
      <c r="H168" s="50">
        <f t="shared" si="7"/>
        <v>92.18791925117021</v>
      </c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1:17" s="81" customFormat="1" ht="8.25">
      <c r="A169" s="51"/>
      <c r="B169" s="52"/>
      <c r="C169" s="51"/>
      <c r="D169" s="36"/>
      <c r="E169" s="53"/>
      <c r="F169" s="53"/>
      <c r="G169" s="54"/>
      <c r="H169" s="51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1:17" s="81" customFormat="1" ht="8.25">
      <c r="A170" s="333" t="s">
        <v>72</v>
      </c>
      <c r="B170" s="333"/>
      <c r="C170" s="333"/>
      <c r="D170" s="333"/>
      <c r="E170" s="333"/>
      <c r="F170" s="333"/>
      <c r="G170" s="333"/>
      <c r="H170" s="334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1:17" s="81" customFormat="1" ht="17.25" customHeight="1">
      <c r="A171" s="335" t="s">
        <v>67</v>
      </c>
      <c r="B171" s="336"/>
      <c r="C171" s="336"/>
      <c r="D171" s="336"/>
      <c r="E171" s="336"/>
      <c r="F171" s="336"/>
      <c r="G171" s="336"/>
      <c r="H171" s="336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1:17" s="81" customFormat="1" ht="20.25" customHeight="1">
      <c r="A172" s="336"/>
      <c r="B172" s="336"/>
      <c r="C172" s="336"/>
      <c r="D172" s="336"/>
      <c r="E172" s="336"/>
      <c r="F172" s="336"/>
      <c r="G172" s="336"/>
      <c r="H172" s="336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1:17" s="81" customFormat="1" ht="8.25">
      <c r="A173" s="51"/>
      <c r="B173" s="52"/>
      <c r="C173" s="51"/>
      <c r="D173" s="36"/>
      <c r="E173" s="53"/>
      <c r="F173" s="53"/>
      <c r="G173" s="54"/>
      <c r="H173" s="51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1:17" s="81" customFormat="1" ht="22.5" customHeight="1">
      <c r="A174" s="343" t="s">
        <v>523</v>
      </c>
      <c r="B174" s="344"/>
      <c r="C174" s="344"/>
      <c r="D174" s="344"/>
      <c r="E174" s="344"/>
      <c r="F174" s="344"/>
      <c r="G174" s="344"/>
      <c r="H174" s="344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1:17" s="81" customFormat="1" ht="22.5" customHeight="1">
      <c r="A175" s="95" t="s">
        <v>1385</v>
      </c>
      <c r="B175" s="96" t="s">
        <v>1386</v>
      </c>
      <c r="C175" s="97" t="s">
        <v>1387</v>
      </c>
      <c r="D175" s="161" t="s">
        <v>1365</v>
      </c>
      <c r="E175" s="95" t="s">
        <v>1379</v>
      </c>
      <c r="F175" s="95" t="s">
        <v>835</v>
      </c>
      <c r="G175" s="95" t="s">
        <v>836</v>
      </c>
      <c r="H175" s="95" t="s">
        <v>1380</v>
      </c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1:17" s="81" customFormat="1" ht="22.5" customHeight="1">
      <c r="A176" s="37" t="s">
        <v>1179</v>
      </c>
      <c r="B176" s="37" t="s">
        <v>1180</v>
      </c>
      <c r="C176" s="14" t="s">
        <v>1390</v>
      </c>
      <c r="D176" s="38" t="s">
        <v>1181</v>
      </c>
      <c r="E176" s="39"/>
      <c r="F176" s="39"/>
      <c r="G176" s="39"/>
      <c r="H176" s="39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1:17" s="81" customFormat="1" ht="22.5" customHeight="1">
      <c r="A177" s="40"/>
      <c r="B177" s="41" t="s">
        <v>524</v>
      </c>
      <c r="C177" s="42" t="s">
        <v>1392</v>
      </c>
      <c r="D177" s="43" t="s">
        <v>703</v>
      </c>
      <c r="E177" s="44">
        <f>SUM(E178:E178)</f>
        <v>0</v>
      </c>
      <c r="F177" s="44">
        <f>SUM(F178:F178)</f>
        <v>78072.5</v>
      </c>
      <c r="G177" s="44">
        <f>SUM(G178:G178)</f>
        <v>0</v>
      </c>
      <c r="H177" s="44">
        <f>IF(E177=0,,F177/E177*100)</f>
        <v>0</v>
      </c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1:17" s="81" customFormat="1" ht="22.5" customHeight="1">
      <c r="A178" s="20">
        <v>513</v>
      </c>
      <c r="B178" s="21" t="s">
        <v>525</v>
      </c>
      <c r="C178" s="20" t="s">
        <v>416</v>
      </c>
      <c r="D178" s="22" t="s">
        <v>698</v>
      </c>
      <c r="E178" s="45">
        <v>0</v>
      </c>
      <c r="F178" s="45">
        <v>78072.5</v>
      </c>
      <c r="G178" s="45">
        <v>0</v>
      </c>
      <c r="H178" s="45">
        <f>IF(E178=0,,F178/E178*100)</f>
        <v>0</v>
      </c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1:17" s="81" customFormat="1" ht="22.5" customHeight="1">
      <c r="A179" s="37" t="s">
        <v>1388</v>
      </c>
      <c r="B179" s="37" t="s">
        <v>1389</v>
      </c>
      <c r="C179" s="14" t="s">
        <v>1390</v>
      </c>
      <c r="D179" s="38" t="s">
        <v>1391</v>
      </c>
      <c r="E179" s="39"/>
      <c r="F179" s="39"/>
      <c r="G179" s="39"/>
      <c r="H179" s="39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1:17" s="81" customFormat="1" ht="22.5" customHeight="1">
      <c r="A180" s="40"/>
      <c r="B180" s="41" t="s">
        <v>526</v>
      </c>
      <c r="C180" s="42" t="s">
        <v>1392</v>
      </c>
      <c r="D180" s="43" t="s">
        <v>527</v>
      </c>
      <c r="E180" s="44">
        <f>SUM(E181:E186)</f>
        <v>387362</v>
      </c>
      <c r="F180" s="44">
        <f>SUM(F181:F186)</f>
        <v>748659.48</v>
      </c>
      <c r="G180" s="44">
        <f>SUM(G181:G186)</f>
        <v>697352</v>
      </c>
      <c r="H180" s="44">
        <f aca="true" t="shared" si="8" ref="H180:H186">IF(E180=0,,F180/E180*100)</f>
        <v>193.27127596408528</v>
      </c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1:17" s="81" customFormat="1" ht="22.5" customHeight="1">
      <c r="A181" s="20">
        <v>411</v>
      </c>
      <c r="B181" s="21" t="s">
        <v>528</v>
      </c>
      <c r="C181" s="20" t="s">
        <v>416</v>
      </c>
      <c r="D181" s="22" t="s">
        <v>826</v>
      </c>
      <c r="E181" s="45">
        <v>564</v>
      </c>
      <c r="F181" s="45">
        <v>631.84</v>
      </c>
      <c r="G181" s="45">
        <v>0</v>
      </c>
      <c r="H181" s="45">
        <f t="shared" si="8"/>
        <v>112.02836879432625</v>
      </c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1:17" s="81" customFormat="1" ht="22.5" customHeight="1">
      <c r="A182" s="20">
        <v>451</v>
      </c>
      <c r="B182" s="21" t="s">
        <v>529</v>
      </c>
      <c r="C182" s="20">
        <v>20</v>
      </c>
      <c r="D182" s="22" t="s">
        <v>696</v>
      </c>
      <c r="E182" s="45">
        <v>0</v>
      </c>
      <c r="F182" s="45">
        <v>248755.32</v>
      </c>
      <c r="G182" s="45">
        <v>248755</v>
      </c>
      <c r="H182" s="45">
        <f t="shared" si="8"/>
        <v>0</v>
      </c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1:17" s="81" customFormat="1" ht="22.5" customHeight="1">
      <c r="A183" s="20">
        <v>454</v>
      </c>
      <c r="B183" s="21" t="s">
        <v>530</v>
      </c>
      <c r="C183" s="20" t="s">
        <v>697</v>
      </c>
      <c r="D183" s="22" t="s">
        <v>563</v>
      </c>
      <c r="E183" s="45">
        <v>305956</v>
      </c>
      <c r="F183" s="45">
        <v>28366.32</v>
      </c>
      <c r="G183" s="45">
        <v>28366</v>
      </c>
      <c r="H183" s="45">
        <f t="shared" si="8"/>
        <v>9.271372354194721</v>
      </c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1:17" s="81" customFormat="1" ht="22.5" customHeight="1">
      <c r="A184" s="20">
        <v>454</v>
      </c>
      <c r="B184" s="21" t="s">
        <v>55</v>
      </c>
      <c r="C184" s="20" t="s">
        <v>416</v>
      </c>
      <c r="D184" s="22" t="s">
        <v>827</v>
      </c>
      <c r="E184" s="45">
        <v>80842</v>
      </c>
      <c r="F184" s="46">
        <v>470906</v>
      </c>
      <c r="G184" s="45">
        <v>386798</v>
      </c>
      <c r="H184" s="45">
        <f t="shared" si="8"/>
        <v>582.5016699240493</v>
      </c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1:17" s="81" customFormat="1" ht="22.5" customHeight="1">
      <c r="A185" s="20">
        <v>514</v>
      </c>
      <c r="B185" s="21" t="s">
        <v>701</v>
      </c>
      <c r="C185" s="20" t="s">
        <v>416</v>
      </c>
      <c r="D185" s="22" t="s">
        <v>699</v>
      </c>
      <c r="E185" s="45">
        <v>0</v>
      </c>
      <c r="F185" s="45">
        <v>0</v>
      </c>
      <c r="G185" s="45">
        <v>14712</v>
      </c>
      <c r="H185" s="45">
        <f t="shared" si="8"/>
        <v>0</v>
      </c>
      <c r="I185" s="130"/>
      <c r="J185" s="130"/>
      <c r="K185" s="130"/>
      <c r="L185" s="243"/>
      <c r="M185" s="130"/>
      <c r="N185" s="130"/>
      <c r="O185" s="130"/>
      <c r="P185" s="130"/>
      <c r="Q185" s="130"/>
    </row>
    <row r="186" spans="1:17" s="81" customFormat="1" ht="22.5" customHeight="1">
      <c r="A186" s="20">
        <v>514</v>
      </c>
      <c r="B186" s="21" t="s">
        <v>702</v>
      </c>
      <c r="C186" s="20" t="s">
        <v>416</v>
      </c>
      <c r="D186" s="22" t="s">
        <v>700</v>
      </c>
      <c r="E186" s="45">
        <v>0</v>
      </c>
      <c r="F186" s="46">
        <v>0</v>
      </c>
      <c r="G186" s="45">
        <v>18721</v>
      </c>
      <c r="H186" s="45">
        <f t="shared" si="8"/>
        <v>0</v>
      </c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1:17" s="81" customFormat="1" ht="22.5" customHeight="1">
      <c r="A187" s="37" t="s">
        <v>531</v>
      </c>
      <c r="B187" s="37" t="s">
        <v>532</v>
      </c>
      <c r="C187" s="14" t="s">
        <v>1390</v>
      </c>
      <c r="D187" s="38" t="s">
        <v>533</v>
      </c>
      <c r="E187" s="39"/>
      <c r="F187" s="39"/>
      <c r="G187" s="39"/>
      <c r="H187" s="39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1:17" s="81" customFormat="1" ht="22.5" customHeight="1">
      <c r="A188" s="40"/>
      <c r="B188" s="41" t="s">
        <v>534</v>
      </c>
      <c r="C188" s="42" t="s">
        <v>1392</v>
      </c>
      <c r="D188" s="43" t="s">
        <v>533</v>
      </c>
      <c r="E188" s="44">
        <f>SUM(E189:E190)</f>
        <v>41400</v>
      </c>
      <c r="F188" s="44">
        <f>SUM(F189:F190)</f>
        <v>0</v>
      </c>
      <c r="G188" s="44">
        <f>SUM(G189:G190)</f>
        <v>13034</v>
      </c>
      <c r="H188" s="44">
        <f>IF(F188=0,,F188/E188*100)</f>
        <v>0</v>
      </c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1:17" s="81" customFormat="1" ht="22.5" customHeight="1">
      <c r="A189" s="20">
        <v>454</v>
      </c>
      <c r="B189" s="21" t="s">
        <v>535</v>
      </c>
      <c r="C189" s="20" t="s">
        <v>416</v>
      </c>
      <c r="D189" s="22" t="s">
        <v>828</v>
      </c>
      <c r="E189" s="45">
        <v>41400</v>
      </c>
      <c r="F189" s="45">
        <v>0</v>
      </c>
      <c r="G189" s="45">
        <v>13034</v>
      </c>
      <c r="H189" s="46">
        <f>IF(F189=0,,F189/E189*100)</f>
        <v>0</v>
      </c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1:17" s="81" customFormat="1" ht="22.5" customHeight="1">
      <c r="A190" s="20">
        <v>453</v>
      </c>
      <c r="B190" s="21" t="s">
        <v>536</v>
      </c>
      <c r="C190" s="20" t="s">
        <v>416</v>
      </c>
      <c r="D190" s="22" t="s">
        <v>829</v>
      </c>
      <c r="E190" s="45">
        <v>0</v>
      </c>
      <c r="F190" s="45"/>
      <c r="G190" s="45"/>
      <c r="H190" s="45">
        <f>IF(F190=0,,F190/E190*100)</f>
        <v>0</v>
      </c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1:17" s="81" customFormat="1" ht="22.5" customHeight="1">
      <c r="A191" s="37" t="s">
        <v>1187</v>
      </c>
      <c r="B191" s="37" t="s">
        <v>537</v>
      </c>
      <c r="C191" s="14" t="s">
        <v>1390</v>
      </c>
      <c r="D191" s="38" t="s">
        <v>1189</v>
      </c>
      <c r="E191" s="39"/>
      <c r="F191" s="39"/>
      <c r="G191" s="39"/>
      <c r="H191" s="39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1:17" s="81" customFormat="1" ht="22.5" customHeight="1">
      <c r="A192" s="40"/>
      <c r="B192" s="41" t="s">
        <v>538</v>
      </c>
      <c r="C192" s="42" t="s">
        <v>1392</v>
      </c>
      <c r="D192" s="43" t="s">
        <v>1189</v>
      </c>
      <c r="E192" s="44">
        <f>SUM(E193:E193)</f>
        <v>0</v>
      </c>
      <c r="F192" s="44">
        <f>SUM(F193:F193)</f>
        <v>0</v>
      </c>
      <c r="G192" s="44">
        <f>SUM(G193:G193)</f>
        <v>0</v>
      </c>
      <c r="H192" s="44">
        <f>IF(F192=0,,F192/E192*100)</f>
        <v>0</v>
      </c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1:17" s="81" customFormat="1" ht="22.5" customHeight="1">
      <c r="A193" s="20"/>
      <c r="B193" s="21" t="s">
        <v>539</v>
      </c>
      <c r="C193" s="20" t="s">
        <v>416</v>
      </c>
      <c r="D193" s="22"/>
      <c r="E193" s="45">
        <v>0</v>
      </c>
      <c r="F193" s="45"/>
      <c r="G193" s="45"/>
      <c r="H193" s="45">
        <f>IF(F193=0,,F193/E193*100)</f>
        <v>0</v>
      </c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1:17" s="81" customFormat="1" ht="22.5" customHeight="1">
      <c r="A194" s="37" t="s">
        <v>564</v>
      </c>
      <c r="B194" s="37" t="s">
        <v>542</v>
      </c>
      <c r="C194" s="14" t="s">
        <v>1390</v>
      </c>
      <c r="D194" s="38" t="s">
        <v>540</v>
      </c>
      <c r="E194" s="39"/>
      <c r="F194" s="39"/>
      <c r="G194" s="39"/>
      <c r="H194" s="39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1:17" s="81" customFormat="1" ht="22.5" customHeight="1">
      <c r="A195" s="40"/>
      <c r="B195" s="41" t="s">
        <v>543</v>
      </c>
      <c r="C195" s="42" t="s">
        <v>1392</v>
      </c>
      <c r="D195" s="43" t="s">
        <v>540</v>
      </c>
      <c r="E195" s="44">
        <f>SUM(E196:E203)</f>
        <v>1718048</v>
      </c>
      <c r="F195" s="44">
        <f>SUM(F196:F203)</f>
        <v>78667.5</v>
      </c>
      <c r="G195" s="44">
        <f>SUM(G196:G203)</f>
        <v>1718048</v>
      </c>
      <c r="H195" s="44">
        <f>IF(F195=0,,F195/E195*100)</f>
        <v>4.5788883663320235</v>
      </c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1:17" s="81" customFormat="1" ht="22.5" customHeight="1">
      <c r="A196" s="20">
        <v>513</v>
      </c>
      <c r="B196" s="21" t="s">
        <v>544</v>
      </c>
      <c r="C196" s="20" t="s">
        <v>416</v>
      </c>
      <c r="D196" s="22" t="s">
        <v>1109</v>
      </c>
      <c r="E196" s="45">
        <v>254411</v>
      </c>
      <c r="F196" s="45">
        <v>0</v>
      </c>
      <c r="G196" s="45">
        <v>254411</v>
      </c>
      <c r="H196" s="45">
        <f aca="true" t="shared" si="9" ref="H196:H203">IF(E196=0,,F196/E196*100)</f>
        <v>0</v>
      </c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1:17" s="81" customFormat="1" ht="22.5" customHeight="1">
      <c r="A197" s="20">
        <v>513</v>
      </c>
      <c r="B197" s="21" t="s">
        <v>545</v>
      </c>
      <c r="C197" s="20" t="s">
        <v>416</v>
      </c>
      <c r="D197" s="22" t="s">
        <v>830</v>
      </c>
      <c r="E197" s="45">
        <v>0</v>
      </c>
      <c r="F197" s="45">
        <v>0</v>
      </c>
      <c r="G197" s="45">
        <v>0</v>
      </c>
      <c r="H197" s="45">
        <f t="shared" si="9"/>
        <v>0</v>
      </c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1:17" s="81" customFormat="1" ht="22.5" customHeight="1">
      <c r="A198" s="20">
        <v>513</v>
      </c>
      <c r="B198" s="21" t="s">
        <v>831</v>
      </c>
      <c r="C198" s="20" t="s">
        <v>416</v>
      </c>
      <c r="D198" s="22" t="s">
        <v>832</v>
      </c>
      <c r="E198" s="46">
        <v>0</v>
      </c>
      <c r="F198" s="46">
        <v>9201.52</v>
      </c>
      <c r="G198" s="45">
        <v>0</v>
      </c>
      <c r="H198" s="45">
        <f t="shared" si="9"/>
        <v>0</v>
      </c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1:17" s="81" customFormat="1" ht="22.5" customHeight="1">
      <c r="A199" s="20">
        <v>513</v>
      </c>
      <c r="B199" s="21" t="s">
        <v>833</v>
      </c>
      <c r="C199" s="20" t="s">
        <v>416</v>
      </c>
      <c r="D199" s="22" t="s">
        <v>834</v>
      </c>
      <c r="E199" s="46">
        <v>14508</v>
      </c>
      <c r="F199" s="46">
        <v>14243.87</v>
      </c>
      <c r="G199" s="45">
        <v>14508</v>
      </c>
      <c r="H199" s="45">
        <f t="shared" si="9"/>
        <v>98.17941825199891</v>
      </c>
      <c r="I199" s="130"/>
      <c r="J199" s="130"/>
      <c r="K199" s="243"/>
      <c r="L199" s="130"/>
      <c r="M199" s="130"/>
      <c r="N199" s="130"/>
      <c r="O199" s="130"/>
      <c r="P199" s="130"/>
      <c r="Q199" s="130"/>
    </row>
    <row r="200" spans="1:17" s="81" customFormat="1" ht="22.5" customHeight="1">
      <c r="A200" s="20">
        <v>513</v>
      </c>
      <c r="B200" s="21" t="s">
        <v>565</v>
      </c>
      <c r="C200" s="20" t="s">
        <v>416</v>
      </c>
      <c r="D200" s="22" t="s">
        <v>566</v>
      </c>
      <c r="E200" s="46">
        <v>55221</v>
      </c>
      <c r="F200" s="46">
        <v>55222.11</v>
      </c>
      <c r="G200" s="46">
        <v>55221</v>
      </c>
      <c r="H200" s="45">
        <f t="shared" si="9"/>
        <v>100.00201010485141</v>
      </c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1:17" s="81" customFormat="1" ht="22.5" customHeight="1">
      <c r="A201" s="20">
        <v>513</v>
      </c>
      <c r="B201" s="21" t="s">
        <v>56</v>
      </c>
      <c r="C201" s="20" t="s">
        <v>416</v>
      </c>
      <c r="D201" s="22" t="s">
        <v>57</v>
      </c>
      <c r="E201" s="46">
        <v>240024</v>
      </c>
      <c r="F201" s="46">
        <v>0</v>
      </c>
      <c r="G201" s="46">
        <v>240024</v>
      </c>
      <c r="H201" s="45">
        <f t="shared" si="9"/>
        <v>0</v>
      </c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1:17" s="81" customFormat="1" ht="22.5" customHeight="1">
      <c r="A202" s="20">
        <v>513</v>
      </c>
      <c r="B202" s="21" t="s">
        <v>58</v>
      </c>
      <c r="C202" s="20" t="s">
        <v>416</v>
      </c>
      <c r="D202" s="22" t="s">
        <v>59</v>
      </c>
      <c r="E202" s="46">
        <v>954286</v>
      </c>
      <c r="F202" s="46">
        <v>0</v>
      </c>
      <c r="G202" s="46">
        <v>954286</v>
      </c>
      <c r="H202" s="45">
        <f t="shared" si="9"/>
        <v>0</v>
      </c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1:17" s="81" customFormat="1" ht="22.5" customHeight="1">
      <c r="A203" s="20">
        <v>513</v>
      </c>
      <c r="B203" s="21" t="s">
        <v>60</v>
      </c>
      <c r="C203" s="20" t="s">
        <v>416</v>
      </c>
      <c r="D203" s="22" t="s">
        <v>61</v>
      </c>
      <c r="E203" s="46">
        <v>199598</v>
      </c>
      <c r="F203" s="46">
        <v>0</v>
      </c>
      <c r="G203" s="46">
        <v>199598</v>
      </c>
      <c r="H203" s="45">
        <f t="shared" si="9"/>
        <v>0</v>
      </c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1:17" s="81" customFormat="1" ht="22.5" customHeight="1">
      <c r="A204" s="37" t="s">
        <v>1191</v>
      </c>
      <c r="B204" s="37" t="s">
        <v>1192</v>
      </c>
      <c r="C204" s="14" t="s">
        <v>1390</v>
      </c>
      <c r="D204" s="38" t="s">
        <v>1193</v>
      </c>
      <c r="E204" s="39"/>
      <c r="F204" s="39"/>
      <c r="G204" s="39"/>
      <c r="H204" s="39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1:17" s="81" customFormat="1" ht="22.5" customHeight="1">
      <c r="A205" s="40"/>
      <c r="B205" s="41" t="s">
        <v>522</v>
      </c>
      <c r="C205" s="42" t="s">
        <v>1392</v>
      </c>
      <c r="D205" s="43" t="s">
        <v>1193</v>
      </c>
      <c r="E205" s="44">
        <f>SUM(E206:E206)</f>
        <v>0</v>
      </c>
      <c r="F205" s="44">
        <f>SUM(F206:F206)</f>
        <v>0</v>
      </c>
      <c r="G205" s="44">
        <f>SUM(G206:G206)</f>
        <v>0</v>
      </c>
      <c r="H205" s="44">
        <f>IF(F205=0,,F205/E205*100)</f>
        <v>0</v>
      </c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1:17" s="81" customFormat="1" ht="22.5" customHeight="1">
      <c r="A206" s="20"/>
      <c r="B206" s="21" t="s">
        <v>1213</v>
      </c>
      <c r="C206" s="20" t="s">
        <v>416</v>
      </c>
      <c r="D206" s="22"/>
      <c r="E206" s="45">
        <v>0</v>
      </c>
      <c r="F206" s="45">
        <v>0</v>
      </c>
      <c r="G206" s="45">
        <v>0</v>
      </c>
      <c r="H206" s="45">
        <f>IF(F206=0,,F206/E206*100)</f>
        <v>0</v>
      </c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1:17" s="81" customFormat="1" ht="22.5" customHeight="1">
      <c r="A207" s="48"/>
      <c r="B207" s="49"/>
      <c r="C207" s="48"/>
      <c r="D207" s="49" t="s">
        <v>1381</v>
      </c>
      <c r="E207" s="50">
        <f>SUM(E205,E195,E192,E188,E180,E177)</f>
        <v>2146810</v>
      </c>
      <c r="F207" s="50">
        <f>SUM(F205,F195,F192,F188,F180,F177)</f>
        <v>905399.48</v>
      </c>
      <c r="G207" s="50">
        <f>SUM(G205,G195,G192,G188,G180,G177)</f>
        <v>2428434</v>
      </c>
      <c r="H207" s="50">
        <f>IF(F207=0,,F207/E207*100)</f>
        <v>42.17417843218543</v>
      </c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1:17" s="81" customFormat="1" ht="8.25">
      <c r="A208" s="115"/>
      <c r="B208" s="115"/>
      <c r="C208" s="115"/>
      <c r="D208" s="115"/>
      <c r="E208" s="115"/>
      <c r="F208" s="115"/>
      <c r="G208" s="115"/>
      <c r="H208" s="115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1:17" s="81" customFormat="1" ht="8.25">
      <c r="A209" s="333" t="s">
        <v>72</v>
      </c>
      <c r="B209" s="333"/>
      <c r="C209" s="333"/>
      <c r="D209" s="333"/>
      <c r="E209" s="333"/>
      <c r="F209" s="333"/>
      <c r="G209" s="333"/>
      <c r="H209" s="334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1:17" s="81" customFormat="1" ht="22.5" customHeight="1">
      <c r="A210" s="335" t="s">
        <v>68</v>
      </c>
      <c r="B210" s="336"/>
      <c r="C210" s="336"/>
      <c r="D210" s="336"/>
      <c r="E210" s="336"/>
      <c r="F210" s="336"/>
      <c r="G210" s="336"/>
      <c r="H210" s="336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1:17" s="81" customFormat="1" ht="16.5" customHeight="1">
      <c r="A211" s="336"/>
      <c r="B211" s="336"/>
      <c r="C211" s="336"/>
      <c r="D211" s="336"/>
      <c r="E211" s="336"/>
      <c r="F211" s="336"/>
      <c r="G211" s="336"/>
      <c r="H211" s="336"/>
      <c r="I211" s="130"/>
      <c r="J211" s="130"/>
      <c r="K211" s="130"/>
      <c r="L211" s="130"/>
      <c r="M211" s="130"/>
      <c r="N211" s="130"/>
      <c r="O211" s="130"/>
      <c r="P211" s="130"/>
      <c r="Q211" s="130"/>
    </row>
  </sheetData>
  <mergeCells count="23">
    <mergeCell ref="A209:H209"/>
    <mergeCell ref="A210:H211"/>
    <mergeCell ref="A138:H138"/>
    <mergeCell ref="A139:H140"/>
    <mergeCell ref="A170:H170"/>
    <mergeCell ref="A171:H172"/>
    <mergeCell ref="A142:H142"/>
    <mergeCell ref="A174:H174"/>
    <mergeCell ref="A121:H121"/>
    <mergeCell ref="A40:H41"/>
    <mergeCell ref="A76:H76"/>
    <mergeCell ref="A77:H78"/>
    <mergeCell ref="A120:H120"/>
    <mergeCell ref="A5:D5"/>
    <mergeCell ref="A54:H54"/>
    <mergeCell ref="A55:H56"/>
    <mergeCell ref="A6:D6"/>
    <mergeCell ref="A7:D7"/>
    <mergeCell ref="A8:D8"/>
    <mergeCell ref="A9:D9"/>
    <mergeCell ref="A22:H23"/>
    <mergeCell ref="A21:H21"/>
    <mergeCell ref="A39:H39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&amp;C&amp;A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">
      <selection activeCell="K14" sqref="K14"/>
    </sheetView>
  </sheetViews>
  <sheetFormatPr defaultColWidth="9.140625" defaultRowHeight="12.75"/>
  <cols>
    <col min="1" max="1" width="28.57421875" style="0" customWidth="1"/>
    <col min="2" max="4" width="18.421875" style="0" customWidth="1"/>
  </cols>
  <sheetData>
    <row r="2" spans="1:9" ht="12.75">
      <c r="A2" s="227" t="s">
        <v>1354</v>
      </c>
      <c r="B2" s="3"/>
      <c r="C2" s="3"/>
      <c r="D2" s="3"/>
      <c r="E2" s="12"/>
      <c r="F2" s="12"/>
      <c r="G2" s="12"/>
      <c r="H2" s="12"/>
      <c r="I2" s="12"/>
    </row>
    <row r="3" ht="12.75">
      <c r="A3" s="150" t="s">
        <v>839</v>
      </c>
    </row>
    <row r="7" s="147" customFormat="1" ht="8.25">
      <c r="A7" s="228" t="s">
        <v>1362</v>
      </c>
    </row>
    <row r="8" spans="1:9" s="147" customFormat="1" ht="6" customHeight="1">
      <c r="A8" s="345" t="s">
        <v>1363</v>
      </c>
      <c r="B8" s="345"/>
      <c r="C8" s="345"/>
      <c r="D8" s="345"/>
      <c r="E8" s="229"/>
      <c r="F8" s="229"/>
      <c r="G8" s="229"/>
      <c r="H8" s="229"/>
      <c r="I8" s="229"/>
    </row>
    <row r="9" spans="1:9" s="147" customFormat="1" ht="6" customHeight="1">
      <c r="A9" s="345"/>
      <c r="B9" s="345"/>
      <c r="C9" s="345"/>
      <c r="D9" s="345"/>
      <c r="E9" s="229"/>
      <c r="F9" s="229"/>
      <c r="G9" s="229"/>
      <c r="H9" s="229"/>
      <c r="I9" s="229"/>
    </row>
    <row r="10" spans="1:9" s="147" customFormat="1" ht="6" customHeight="1">
      <c r="A10" s="345"/>
      <c r="B10" s="345"/>
      <c r="C10" s="345"/>
      <c r="D10" s="345"/>
      <c r="E10" s="229"/>
      <c r="F10" s="229"/>
      <c r="G10" s="229"/>
      <c r="H10" s="229"/>
      <c r="I10" s="229"/>
    </row>
    <row r="11" s="147" customFormat="1" ht="8.25"/>
    <row r="12" spans="1:4" s="147" customFormat="1" ht="21" customHeight="1">
      <c r="A12" s="19" t="s">
        <v>1364</v>
      </c>
      <c r="B12" s="346">
        <v>2011</v>
      </c>
      <c r="C12" s="347"/>
      <c r="D12" s="348"/>
    </row>
    <row r="13" spans="1:4" s="147" customFormat="1" ht="21" customHeight="1">
      <c r="A13" s="80" t="s">
        <v>1365</v>
      </c>
      <c r="B13" s="230" t="s">
        <v>1379</v>
      </c>
      <c r="C13" s="76" t="s">
        <v>835</v>
      </c>
      <c r="D13" s="76" t="s">
        <v>1366</v>
      </c>
    </row>
    <row r="14" spans="1:4" s="147" customFormat="1" ht="21" customHeight="1">
      <c r="A14" s="33" t="s">
        <v>1367</v>
      </c>
      <c r="B14" s="144"/>
      <c r="C14" s="231"/>
      <c r="D14" s="232">
        <f>IF(C14=0,,C14/B14*100)</f>
        <v>0</v>
      </c>
    </row>
    <row r="15" spans="1:4" s="147" customFormat="1" ht="21" customHeight="1">
      <c r="A15" s="33" t="s">
        <v>1368</v>
      </c>
      <c r="B15" s="67"/>
      <c r="C15" s="231"/>
      <c r="D15" s="232">
        <f>IF(C15=0,,C15/B15*100)</f>
        <v>0</v>
      </c>
    </row>
    <row r="16" spans="1:4" s="147" customFormat="1" ht="21" customHeight="1">
      <c r="A16" s="33" t="s">
        <v>1369</v>
      </c>
      <c r="B16" s="67"/>
      <c r="C16" s="231"/>
      <c r="D16" s="232">
        <f>IF(C16=0,,C16/B16*100)</f>
        <v>0</v>
      </c>
    </row>
    <row r="17" spans="1:4" s="147" customFormat="1" ht="21" customHeight="1">
      <c r="A17" s="24" t="s">
        <v>1370</v>
      </c>
      <c r="B17" s="233">
        <f>SUM(B14:B16)</f>
        <v>0</v>
      </c>
      <c r="C17" s="233">
        <f>SUM(C14:C16)</f>
        <v>0</v>
      </c>
      <c r="D17" s="234">
        <f>AVERAGE(D14:D16)</f>
        <v>0</v>
      </c>
    </row>
    <row r="18" s="147" customFormat="1" ht="21" customHeight="1"/>
    <row r="19" spans="1:4" s="147" customFormat="1" ht="21" customHeight="1">
      <c r="A19" s="19" t="s">
        <v>1371</v>
      </c>
      <c r="B19" s="346">
        <v>2011</v>
      </c>
      <c r="C19" s="347"/>
      <c r="D19" s="348"/>
    </row>
    <row r="20" spans="1:4" s="147" customFormat="1" ht="21" customHeight="1">
      <c r="A20" s="80" t="s">
        <v>1365</v>
      </c>
      <c r="B20" s="230" t="s">
        <v>1379</v>
      </c>
      <c r="C20" s="76" t="s">
        <v>835</v>
      </c>
      <c r="D20" s="76" t="s">
        <v>1366</v>
      </c>
    </row>
    <row r="21" spans="1:4" s="147" customFormat="1" ht="21" customHeight="1">
      <c r="A21" s="33" t="s">
        <v>1372</v>
      </c>
      <c r="B21" s="144"/>
      <c r="C21" s="231"/>
      <c r="D21" s="232">
        <f>IF(C21=0,,C21/B21*100)</f>
        <v>0</v>
      </c>
    </row>
    <row r="22" spans="1:4" s="147" customFormat="1" ht="21" customHeight="1">
      <c r="A22" s="33" t="s">
        <v>1373</v>
      </c>
      <c r="B22" s="67"/>
      <c r="C22" s="231"/>
      <c r="D22" s="232">
        <f>IF(C22=0,,C22/B22*100)</f>
        <v>0</v>
      </c>
    </row>
    <row r="23" spans="1:4" s="147" customFormat="1" ht="21" customHeight="1">
      <c r="A23" s="33" t="s">
        <v>1374</v>
      </c>
      <c r="B23" s="67"/>
      <c r="C23" s="231"/>
      <c r="D23" s="232">
        <f>IF(C23=0,,C23/B23*100)</f>
        <v>0</v>
      </c>
    </row>
    <row r="24" spans="1:4" s="147" customFormat="1" ht="21" customHeight="1">
      <c r="A24" s="24" t="s">
        <v>1370</v>
      </c>
      <c r="B24" s="233">
        <f>SUM(B21:B23)</f>
        <v>0</v>
      </c>
      <c r="C24" s="233">
        <f>SUM(C21:C23)</f>
        <v>0</v>
      </c>
      <c r="D24" s="234">
        <f>AVERAGE(D21:D23)</f>
        <v>0</v>
      </c>
    </row>
    <row r="25" spans="5:7" s="147" customFormat="1" ht="21" customHeight="1">
      <c r="E25" s="235"/>
      <c r="F25" s="235"/>
      <c r="G25" s="235"/>
    </row>
    <row r="26" spans="1:7" s="147" customFormat="1" ht="21" customHeight="1">
      <c r="A26" s="79" t="s">
        <v>1375</v>
      </c>
      <c r="B26" s="236">
        <f>B17-B24</f>
        <v>0</v>
      </c>
      <c r="C26" s="236">
        <f>C17-C24</f>
        <v>0</v>
      </c>
      <c r="D26" s="237"/>
      <c r="E26" s="235"/>
      <c r="F26" s="235"/>
      <c r="G26" s="235"/>
    </row>
    <row r="27" spans="5:7" s="147" customFormat="1" ht="8.25">
      <c r="E27" s="235"/>
      <c r="F27" s="235"/>
      <c r="G27" s="235"/>
    </row>
    <row r="28" spans="1:7" s="147" customFormat="1" ht="8.25">
      <c r="A28" s="238" t="s">
        <v>1376</v>
      </c>
      <c r="B28" s="238"/>
      <c r="C28" s="238"/>
      <c r="D28" s="238"/>
      <c r="E28" s="238"/>
      <c r="F28" s="238"/>
      <c r="G28" s="238"/>
    </row>
    <row r="29" spans="1:7" s="147" customFormat="1" ht="7.5" customHeight="1">
      <c r="A29" s="349"/>
      <c r="B29" s="349"/>
      <c r="C29" s="349"/>
      <c r="D29" s="349"/>
      <c r="E29" s="239"/>
      <c r="F29" s="239"/>
      <c r="G29" s="239"/>
    </row>
    <row r="30" spans="1:8" s="147" customFormat="1" ht="7.5" customHeight="1">
      <c r="A30" s="349"/>
      <c r="B30" s="349"/>
      <c r="C30" s="349"/>
      <c r="D30" s="349"/>
      <c r="E30" s="239"/>
      <c r="F30" s="239"/>
      <c r="G30" s="239"/>
      <c r="H30" s="235"/>
    </row>
    <row r="31" spans="1:8" s="147" customFormat="1" ht="7.5" customHeight="1">
      <c r="A31" s="349"/>
      <c r="B31" s="349"/>
      <c r="C31" s="349"/>
      <c r="D31" s="349"/>
      <c r="E31" s="239"/>
      <c r="F31" s="239"/>
      <c r="G31" s="239"/>
      <c r="H31" s="235"/>
    </row>
    <row r="32" spans="1:8" s="147" customFormat="1" ht="7.5" customHeight="1">
      <c r="A32" s="349"/>
      <c r="B32" s="349"/>
      <c r="C32" s="349"/>
      <c r="D32" s="349"/>
      <c r="E32" s="239"/>
      <c r="F32" s="239"/>
      <c r="G32" s="239"/>
      <c r="H32" s="235"/>
    </row>
    <row r="33" spans="5:7" s="147" customFormat="1" ht="8.25">
      <c r="E33" s="235"/>
      <c r="F33" s="235"/>
      <c r="G33" s="235"/>
    </row>
    <row r="34" spans="5:7" s="147" customFormat="1" ht="8.25">
      <c r="E34" s="235"/>
      <c r="F34" s="235"/>
      <c r="G34" s="235"/>
    </row>
    <row r="35" spans="1:4" s="147" customFormat="1" ht="8.25">
      <c r="A35" s="272" t="s">
        <v>1377</v>
      </c>
      <c r="B35" s="235"/>
      <c r="C35" s="235"/>
      <c r="D35" s="235"/>
    </row>
    <row r="36" spans="1:4" s="147" customFormat="1" ht="5.25" customHeight="1">
      <c r="A36" s="345" t="s">
        <v>1378</v>
      </c>
      <c r="B36" s="345"/>
      <c r="C36" s="345"/>
      <c r="D36" s="345"/>
    </row>
    <row r="37" spans="1:4" s="147" customFormat="1" ht="5.25" customHeight="1">
      <c r="A37" s="345"/>
      <c r="B37" s="345"/>
      <c r="C37" s="345"/>
      <c r="D37" s="345"/>
    </row>
    <row r="38" s="147" customFormat="1" ht="21" customHeight="1"/>
    <row r="39" spans="1:4" s="147" customFormat="1" ht="21" customHeight="1">
      <c r="A39" s="19" t="s">
        <v>1364</v>
      </c>
      <c r="B39" s="346">
        <v>2011</v>
      </c>
      <c r="C39" s="347"/>
      <c r="D39" s="348"/>
    </row>
    <row r="40" spans="1:4" s="147" customFormat="1" ht="21" customHeight="1">
      <c r="A40" s="80" t="s">
        <v>1365</v>
      </c>
      <c r="B40" s="230" t="s">
        <v>1379</v>
      </c>
      <c r="C40" s="76" t="s">
        <v>835</v>
      </c>
      <c r="D40" s="76" t="s">
        <v>1366</v>
      </c>
    </row>
    <row r="41" spans="1:4" s="147" customFormat="1" ht="21" customHeight="1">
      <c r="A41" s="33"/>
      <c r="B41" s="144"/>
      <c r="C41" s="231"/>
      <c r="D41" s="232">
        <f>IF(C41=0,,C41/B41*100)</f>
        <v>0</v>
      </c>
    </row>
    <row r="42" spans="1:4" s="147" customFormat="1" ht="21" customHeight="1">
      <c r="A42" s="33"/>
      <c r="B42" s="67"/>
      <c r="C42" s="231"/>
      <c r="D42" s="232">
        <f>IF(C42=0,,C42/B42*100)</f>
        <v>0</v>
      </c>
    </row>
    <row r="43" spans="1:4" s="147" customFormat="1" ht="21" customHeight="1">
      <c r="A43" s="33"/>
      <c r="B43" s="67"/>
      <c r="C43" s="231"/>
      <c r="D43" s="232">
        <f>IF(C43=0,,C43/B43*100)</f>
        <v>0</v>
      </c>
    </row>
    <row r="44" spans="1:4" s="147" customFormat="1" ht="21" customHeight="1">
      <c r="A44" s="24" t="s">
        <v>1370</v>
      </c>
      <c r="B44" s="233">
        <f>SUM(B41:B43)</f>
        <v>0</v>
      </c>
      <c r="C44" s="233">
        <f>SUM(C41:C43)</f>
        <v>0</v>
      </c>
      <c r="D44" s="234">
        <f>AVERAGE(D41:D43)</f>
        <v>0</v>
      </c>
    </row>
    <row r="45" s="147" customFormat="1" ht="21" customHeight="1"/>
    <row r="46" spans="1:4" s="147" customFormat="1" ht="21" customHeight="1">
      <c r="A46" s="19" t="s">
        <v>1371</v>
      </c>
      <c r="B46" s="346">
        <v>2011</v>
      </c>
      <c r="C46" s="347"/>
      <c r="D46" s="348"/>
    </row>
    <row r="47" spans="1:4" s="147" customFormat="1" ht="21" customHeight="1">
      <c r="A47" s="80" t="s">
        <v>1365</v>
      </c>
      <c r="B47" s="230" t="s">
        <v>1379</v>
      </c>
      <c r="C47" s="76" t="s">
        <v>835</v>
      </c>
      <c r="D47" s="76" t="s">
        <v>1366</v>
      </c>
    </row>
    <row r="48" spans="1:4" s="147" customFormat="1" ht="21" customHeight="1">
      <c r="A48" s="33"/>
      <c r="B48" s="144"/>
      <c r="C48" s="231"/>
      <c r="D48" s="232">
        <f>IF(C48=0,,C48/B48*100)</f>
        <v>0</v>
      </c>
    </row>
    <row r="49" spans="1:4" s="147" customFormat="1" ht="21" customHeight="1">
      <c r="A49" s="33"/>
      <c r="B49" s="67"/>
      <c r="C49" s="231"/>
      <c r="D49" s="232">
        <f>IF(C49=0,,C49/B49*100)</f>
        <v>0</v>
      </c>
    </row>
    <row r="50" spans="1:4" s="147" customFormat="1" ht="21" customHeight="1">
      <c r="A50" s="33"/>
      <c r="B50" s="67"/>
      <c r="C50" s="231"/>
      <c r="D50" s="232">
        <f>IF(C50=0,,C50/B50*100)</f>
        <v>0</v>
      </c>
    </row>
    <row r="51" spans="1:4" s="147" customFormat="1" ht="21" customHeight="1">
      <c r="A51" s="24" t="s">
        <v>1370</v>
      </c>
      <c r="B51" s="233">
        <f>SUM(B48:B50)</f>
        <v>0</v>
      </c>
      <c r="C51" s="233">
        <f>SUM(C48:C50)</f>
        <v>0</v>
      </c>
      <c r="D51" s="234">
        <f>AVERAGE(D48:D50)</f>
        <v>0</v>
      </c>
    </row>
    <row r="52" s="147" customFormat="1" ht="21" customHeight="1"/>
    <row r="53" spans="1:4" s="147" customFormat="1" ht="21" customHeight="1">
      <c r="A53" s="79" t="s">
        <v>1375</v>
      </c>
      <c r="B53" s="236">
        <f>B44-B51</f>
        <v>0</v>
      </c>
      <c r="C53" s="236">
        <f>C44-C51</f>
        <v>0</v>
      </c>
      <c r="D53" s="237"/>
    </row>
    <row r="54" s="147" customFormat="1" ht="8.25"/>
    <row r="55" spans="1:4" s="147" customFormat="1" ht="8.25">
      <c r="A55" s="238" t="s">
        <v>1376</v>
      </c>
      <c r="B55" s="238"/>
      <c r="C55" s="238"/>
      <c r="D55" s="238"/>
    </row>
    <row r="56" spans="1:4" s="147" customFormat="1" ht="12" customHeight="1">
      <c r="A56" s="349"/>
      <c r="B56" s="349"/>
      <c r="C56" s="349"/>
      <c r="D56" s="349"/>
    </row>
    <row r="57" spans="1:4" s="147" customFormat="1" ht="12" customHeight="1">
      <c r="A57" s="349"/>
      <c r="B57" s="349"/>
      <c r="C57" s="349"/>
      <c r="D57" s="349"/>
    </row>
    <row r="58" spans="1:4" s="147" customFormat="1" ht="12" customHeight="1">
      <c r="A58" s="349"/>
      <c r="B58" s="349"/>
      <c r="C58" s="349"/>
      <c r="D58" s="349"/>
    </row>
  </sheetData>
  <mergeCells count="8">
    <mergeCell ref="A36:D37"/>
    <mergeCell ref="B39:D39"/>
    <mergeCell ref="B46:D46"/>
    <mergeCell ref="A56:D58"/>
    <mergeCell ref="A8:D10"/>
    <mergeCell ref="B12:D12"/>
    <mergeCell ref="B19:D19"/>
    <mergeCell ref="A29:D3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50"/>
  <sheetViews>
    <sheetView workbookViewId="0" topLeftCell="A1">
      <selection activeCell="I7" sqref="I7"/>
    </sheetView>
  </sheetViews>
  <sheetFormatPr defaultColWidth="9.140625" defaultRowHeight="12.75"/>
  <cols>
    <col min="1" max="2" width="7.00390625" style="81" customWidth="1"/>
    <col min="3" max="3" width="11.00390625" style="81" customWidth="1"/>
    <col min="4" max="4" width="21.00390625" style="81" customWidth="1"/>
    <col min="5" max="8" width="10.8515625" style="81" customWidth="1"/>
    <col min="9" max="16384" width="9.140625" style="81" customWidth="1"/>
  </cols>
  <sheetData>
    <row r="2" spans="1:7" ht="11.25" customHeight="1">
      <c r="A2" s="350" t="s">
        <v>96</v>
      </c>
      <c r="B2" s="350"/>
      <c r="C2" s="350"/>
      <c r="D2" s="350"/>
      <c r="E2" s="350"/>
      <c r="F2" s="350"/>
      <c r="G2" s="350"/>
    </row>
    <row r="3" spans="1:7" ht="8.25">
      <c r="A3" s="115"/>
      <c r="B3" s="36"/>
      <c r="C3" s="115"/>
      <c r="D3" s="115"/>
      <c r="E3" s="115"/>
      <c r="F3" s="115"/>
      <c r="G3" s="115"/>
    </row>
    <row r="4" spans="1:7" ht="18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8" customHeight="1">
      <c r="A5" s="351" t="s">
        <v>97</v>
      </c>
      <c r="B5" s="352"/>
      <c r="C5" s="353"/>
      <c r="D5" s="48" t="s">
        <v>1381</v>
      </c>
      <c r="E5" s="222">
        <f>SUM(E6:E8)</f>
        <v>80509</v>
      </c>
      <c r="F5" s="222">
        <f>SUM(F6:F8)</f>
        <v>87649.99</v>
      </c>
      <c r="G5" s="162">
        <f>SUM(G6:G8)</f>
        <v>108.86980337602009</v>
      </c>
    </row>
    <row r="6" spans="1:7" ht="18" customHeight="1">
      <c r="A6" s="354"/>
      <c r="B6" s="355"/>
      <c r="C6" s="356"/>
      <c r="D6" s="69" t="s">
        <v>98</v>
      </c>
      <c r="E6" s="87">
        <f>SUM(E108)</f>
        <v>80509</v>
      </c>
      <c r="F6" s="87">
        <f>SUM(E109)</f>
        <v>87649.99</v>
      </c>
      <c r="G6" s="88">
        <f>SUM(E110)</f>
        <v>108.86980337602009</v>
      </c>
    </row>
    <row r="7" spans="1:7" ht="18" customHeight="1">
      <c r="A7" s="354"/>
      <c r="B7" s="355"/>
      <c r="C7" s="356"/>
      <c r="D7" s="69" t="s">
        <v>99</v>
      </c>
      <c r="E7" s="87">
        <f>SUM(F108)</f>
        <v>0</v>
      </c>
      <c r="F7" s="87">
        <f>SUM(F109)</f>
        <v>0</v>
      </c>
      <c r="G7" s="88">
        <f>SUM(F110)</f>
        <v>0</v>
      </c>
    </row>
    <row r="8" spans="1:7" ht="18" customHeight="1">
      <c r="A8" s="357"/>
      <c r="B8" s="358"/>
      <c r="C8" s="359"/>
      <c r="D8" s="69" t="s">
        <v>1384</v>
      </c>
      <c r="E8" s="87">
        <f>SUM(G108)</f>
        <v>0</v>
      </c>
      <c r="F8" s="87">
        <f>SUM(G109)</f>
        <v>0</v>
      </c>
      <c r="G8" s="88">
        <f>SUM(G110)</f>
        <v>0</v>
      </c>
    </row>
    <row r="11" spans="1:8" ht="18" customHeight="1">
      <c r="A11" s="89" t="s">
        <v>73</v>
      </c>
      <c r="B11" s="90"/>
      <c r="C11" s="91"/>
      <c r="D11" s="92"/>
      <c r="E11" s="93">
        <f>SUM(E23,E37,E50,E59,E68,E82)</f>
        <v>80509</v>
      </c>
      <c r="F11" s="93">
        <f>SUM(F23,F37,F50,F59,F68,F82)</f>
        <v>87649.99</v>
      </c>
      <c r="G11" s="93">
        <f>SUM(G23,G37,G50,G59,G68,G82)</f>
        <v>87608</v>
      </c>
      <c r="H11" s="93">
        <f>IF(E11=0,,F11/E11*100)</f>
        <v>108.86980337602009</v>
      </c>
    </row>
    <row r="12" spans="1:8" ht="18" customHeight="1">
      <c r="A12" s="86"/>
      <c r="B12" s="37" t="s">
        <v>74</v>
      </c>
      <c r="C12" s="14" t="s">
        <v>1392</v>
      </c>
      <c r="D12" s="15" t="s">
        <v>944</v>
      </c>
      <c r="E12" s="86" t="s">
        <v>1379</v>
      </c>
      <c r="F12" s="86" t="s">
        <v>835</v>
      </c>
      <c r="G12" s="86" t="s">
        <v>836</v>
      </c>
      <c r="H12" s="86" t="s">
        <v>100</v>
      </c>
    </row>
    <row r="13" spans="1:8" ht="18" customHeight="1">
      <c r="A13" s="95" t="s">
        <v>1385</v>
      </c>
      <c r="B13" s="128"/>
      <c r="C13" s="97" t="s">
        <v>1387</v>
      </c>
      <c r="D13" s="98" t="s">
        <v>1365</v>
      </c>
      <c r="E13" s="99"/>
      <c r="F13" s="99"/>
      <c r="G13" s="99"/>
      <c r="H13" s="99"/>
    </row>
    <row r="14" spans="1:8" ht="18" customHeight="1">
      <c r="A14" s="37" t="s">
        <v>1388</v>
      </c>
      <c r="B14" s="37" t="s">
        <v>1389</v>
      </c>
      <c r="C14" s="14" t="s">
        <v>1390</v>
      </c>
      <c r="D14" s="38" t="s">
        <v>945</v>
      </c>
      <c r="E14" s="105">
        <f>SUM(E15:E22)</f>
        <v>57850</v>
      </c>
      <c r="F14" s="105">
        <f>SUM(F15:F22)</f>
        <v>53538.100000000006</v>
      </c>
      <c r="G14" s="105">
        <f>SUM(G15:G22)</f>
        <v>57850</v>
      </c>
      <c r="H14" s="105">
        <f>IF(E14=0,,F14/E14*100)</f>
        <v>92.5464131374244</v>
      </c>
    </row>
    <row r="15" spans="1:8" ht="18" customHeight="1">
      <c r="A15" s="68">
        <v>61</v>
      </c>
      <c r="B15" s="21" t="s">
        <v>417</v>
      </c>
      <c r="C15" s="20" t="s">
        <v>416</v>
      </c>
      <c r="D15" s="69" t="s">
        <v>614</v>
      </c>
      <c r="E15" s="45">
        <v>34920</v>
      </c>
      <c r="F15" s="45">
        <v>30121.4</v>
      </c>
      <c r="G15" s="45">
        <v>34920</v>
      </c>
      <c r="H15" s="45">
        <f aca="true" t="shared" si="0" ref="H15:H23">IF(E15=0,,F15/E15*100)</f>
        <v>86.25830469644903</v>
      </c>
    </row>
    <row r="16" spans="1:8" ht="18" customHeight="1">
      <c r="A16" s="68">
        <v>62</v>
      </c>
      <c r="B16" s="21" t="s">
        <v>1149</v>
      </c>
      <c r="C16" s="20" t="s">
        <v>416</v>
      </c>
      <c r="D16" s="69" t="s">
        <v>90</v>
      </c>
      <c r="E16" s="45">
        <v>10930</v>
      </c>
      <c r="F16" s="45">
        <v>9956.27</v>
      </c>
      <c r="G16" s="45">
        <v>10930</v>
      </c>
      <c r="H16" s="45">
        <f t="shared" si="0"/>
        <v>91.09121683440074</v>
      </c>
    </row>
    <row r="17" spans="1:8" ht="18" customHeight="1">
      <c r="A17" s="20">
        <v>631</v>
      </c>
      <c r="B17" s="21" t="s">
        <v>1150</v>
      </c>
      <c r="C17" s="20" t="s">
        <v>416</v>
      </c>
      <c r="D17" s="101" t="s">
        <v>75</v>
      </c>
      <c r="E17" s="45">
        <v>0</v>
      </c>
      <c r="F17" s="45">
        <v>0</v>
      </c>
      <c r="G17" s="45">
        <v>0</v>
      </c>
      <c r="H17" s="45">
        <f t="shared" si="0"/>
        <v>0</v>
      </c>
    </row>
    <row r="18" spans="1:8" ht="18" customHeight="1">
      <c r="A18" s="20">
        <v>632</v>
      </c>
      <c r="B18" s="21" t="s">
        <v>1151</v>
      </c>
      <c r="C18" s="20" t="s">
        <v>416</v>
      </c>
      <c r="D18" s="101" t="s">
        <v>626</v>
      </c>
      <c r="E18" s="45">
        <v>0</v>
      </c>
      <c r="F18" s="45">
        <v>0</v>
      </c>
      <c r="G18" s="45">
        <v>0</v>
      </c>
      <c r="H18" s="45">
        <f t="shared" si="0"/>
        <v>0</v>
      </c>
    </row>
    <row r="19" spans="1:8" ht="18" customHeight="1">
      <c r="A19" s="20">
        <v>633</v>
      </c>
      <c r="B19" s="21" t="s">
        <v>952</v>
      </c>
      <c r="C19" s="20" t="s">
        <v>416</v>
      </c>
      <c r="D19" s="101" t="s">
        <v>129</v>
      </c>
      <c r="E19" s="45">
        <v>6000</v>
      </c>
      <c r="F19" s="45">
        <v>5893.16</v>
      </c>
      <c r="G19" s="45">
        <v>6000</v>
      </c>
      <c r="H19" s="45">
        <f t="shared" si="0"/>
        <v>98.21933333333334</v>
      </c>
    </row>
    <row r="20" spans="1:8" ht="18" customHeight="1">
      <c r="A20" s="20">
        <v>634</v>
      </c>
      <c r="B20" s="21" t="s">
        <v>953</v>
      </c>
      <c r="C20" s="20" t="s">
        <v>416</v>
      </c>
      <c r="D20" s="101" t="s">
        <v>130</v>
      </c>
      <c r="E20" s="45">
        <v>0</v>
      </c>
      <c r="F20" s="45">
        <v>0</v>
      </c>
      <c r="G20" s="45">
        <v>0</v>
      </c>
      <c r="H20" s="45">
        <f>IF(E20=0,,F20/E20*100)</f>
        <v>0</v>
      </c>
    </row>
    <row r="21" spans="1:8" ht="18" customHeight="1">
      <c r="A21" s="20">
        <v>637</v>
      </c>
      <c r="B21" s="21" t="s">
        <v>954</v>
      </c>
      <c r="C21" s="20" t="s">
        <v>416</v>
      </c>
      <c r="D21" s="101" t="s">
        <v>81</v>
      </c>
      <c r="E21" s="45">
        <v>0</v>
      </c>
      <c r="F21" s="45">
        <v>0</v>
      </c>
      <c r="G21" s="45">
        <v>0</v>
      </c>
      <c r="H21" s="45">
        <f>IF(E21=0,,F21/E21*100)</f>
        <v>0</v>
      </c>
    </row>
    <row r="22" spans="1:8" ht="18" customHeight="1">
      <c r="A22" s="20">
        <v>637027</v>
      </c>
      <c r="B22" s="21" t="s">
        <v>955</v>
      </c>
      <c r="C22" s="20" t="s">
        <v>416</v>
      </c>
      <c r="D22" s="101" t="s">
        <v>956</v>
      </c>
      <c r="E22" s="45">
        <v>6000</v>
      </c>
      <c r="F22" s="45">
        <v>7567.27</v>
      </c>
      <c r="G22" s="45">
        <v>6000</v>
      </c>
      <c r="H22" s="45">
        <f>IF(E22=0,,F22/E22*100)</f>
        <v>126.12116666666668</v>
      </c>
    </row>
    <row r="23" spans="1:8" ht="18" customHeight="1">
      <c r="A23" s="104"/>
      <c r="B23" s="103"/>
      <c r="C23" s="104"/>
      <c r="D23" s="48" t="s">
        <v>76</v>
      </c>
      <c r="E23" s="50">
        <f>SUM(E14)</f>
        <v>57850</v>
      </c>
      <c r="F23" s="50">
        <f>SUM(F14)</f>
        <v>53538.100000000006</v>
      </c>
      <c r="G23" s="50">
        <f>SUM(G14)</f>
        <v>57850</v>
      </c>
      <c r="H23" s="50">
        <f t="shared" si="0"/>
        <v>92.5464131374244</v>
      </c>
    </row>
    <row r="24" spans="1:8" ht="18" customHeight="1">
      <c r="A24" s="58"/>
      <c r="B24" s="59"/>
      <c r="C24" s="60"/>
      <c r="D24" s="61"/>
      <c r="E24" s="58"/>
      <c r="F24" s="58"/>
      <c r="G24" s="58"/>
      <c r="H24" s="58"/>
    </row>
    <row r="25" spans="1:8" ht="18" customHeight="1">
      <c r="A25" s="333" t="s">
        <v>72</v>
      </c>
      <c r="B25" s="333"/>
      <c r="C25" s="333"/>
      <c r="D25" s="333"/>
      <c r="E25" s="333"/>
      <c r="F25" s="333"/>
      <c r="G25" s="333"/>
      <c r="H25" s="333"/>
    </row>
    <row r="26" spans="1:8" ht="23.25" customHeight="1">
      <c r="A26" s="335" t="s">
        <v>69</v>
      </c>
      <c r="B26" s="335"/>
      <c r="C26" s="335"/>
      <c r="D26" s="335"/>
      <c r="E26" s="335"/>
      <c r="F26" s="335"/>
      <c r="G26" s="335"/>
      <c r="H26" s="335"/>
    </row>
    <row r="27" spans="1:8" ht="18.75" customHeight="1">
      <c r="A27" s="335"/>
      <c r="B27" s="335"/>
      <c r="C27" s="335"/>
      <c r="D27" s="335"/>
      <c r="E27" s="335"/>
      <c r="F27" s="335"/>
      <c r="G27" s="335"/>
      <c r="H27" s="335"/>
    </row>
    <row r="28" spans="1:8" ht="18" customHeight="1">
      <c r="A28" s="58"/>
      <c r="B28" s="59"/>
      <c r="C28" s="60"/>
      <c r="D28" s="61"/>
      <c r="E28" s="58"/>
      <c r="F28" s="58"/>
      <c r="G28" s="58"/>
      <c r="H28" s="58"/>
    </row>
    <row r="29" spans="1:8" ht="18" customHeight="1">
      <c r="A29" s="86"/>
      <c r="B29" s="13" t="s">
        <v>77</v>
      </c>
      <c r="C29" s="14" t="s">
        <v>1392</v>
      </c>
      <c r="D29" s="15" t="s">
        <v>78</v>
      </c>
      <c r="E29" s="86" t="s">
        <v>1379</v>
      </c>
      <c r="F29" s="86" t="s">
        <v>835</v>
      </c>
      <c r="G29" s="86" t="s">
        <v>836</v>
      </c>
      <c r="H29" s="86" t="s">
        <v>1380</v>
      </c>
    </row>
    <row r="30" spans="1:8" ht="18" customHeight="1">
      <c r="A30" s="95" t="s">
        <v>1385</v>
      </c>
      <c r="B30" s="96" t="s">
        <v>1386</v>
      </c>
      <c r="C30" s="97" t="s">
        <v>1387</v>
      </c>
      <c r="D30" s="98" t="s">
        <v>1365</v>
      </c>
      <c r="E30" s="99"/>
      <c r="F30" s="99"/>
      <c r="G30" s="99"/>
      <c r="H30" s="99"/>
    </row>
    <row r="31" spans="1:8" ht="18" customHeight="1">
      <c r="A31" s="37" t="s">
        <v>1388</v>
      </c>
      <c r="B31" s="37" t="s">
        <v>1389</v>
      </c>
      <c r="C31" s="14" t="s">
        <v>1390</v>
      </c>
      <c r="D31" s="38" t="s">
        <v>945</v>
      </c>
      <c r="E31" s="105">
        <f>SUM(E32:E36)</f>
        <v>2271</v>
      </c>
      <c r="F31" s="105">
        <f>SUM(F32:F36)</f>
        <v>3971.5</v>
      </c>
      <c r="G31" s="105">
        <f>SUM(G32:G36)</f>
        <v>2271</v>
      </c>
      <c r="H31" s="105">
        <f aca="true" t="shared" si="1" ref="H31:H37">IF(E31=0,,F31/E31*100)</f>
        <v>174.87890797005724</v>
      </c>
    </row>
    <row r="32" spans="1:8" ht="18" customHeight="1">
      <c r="A32" s="28">
        <v>642006</v>
      </c>
      <c r="B32" s="29" t="s">
        <v>1153</v>
      </c>
      <c r="C32" s="28" t="s">
        <v>416</v>
      </c>
      <c r="D32" s="75" t="s">
        <v>957</v>
      </c>
      <c r="E32" s="45">
        <v>1033</v>
      </c>
      <c r="F32" s="45">
        <v>2357.63</v>
      </c>
      <c r="G32" s="45">
        <v>1033</v>
      </c>
      <c r="H32" s="45">
        <f t="shared" si="1"/>
        <v>228.23136495643757</v>
      </c>
    </row>
    <row r="33" spans="1:8" ht="18" customHeight="1">
      <c r="A33" s="28">
        <v>642006</v>
      </c>
      <c r="B33" s="29" t="s">
        <v>1154</v>
      </c>
      <c r="C33" s="28" t="s">
        <v>416</v>
      </c>
      <c r="D33" s="75" t="s">
        <v>958</v>
      </c>
      <c r="E33" s="45">
        <v>318</v>
      </c>
      <c r="F33" s="45">
        <v>358.07</v>
      </c>
      <c r="G33" s="45">
        <v>318</v>
      </c>
      <c r="H33" s="45">
        <f t="shared" si="1"/>
        <v>112.60062893081762</v>
      </c>
    </row>
    <row r="34" spans="1:8" ht="18" customHeight="1">
      <c r="A34" s="28">
        <v>642006</v>
      </c>
      <c r="B34" s="29" t="s">
        <v>1155</v>
      </c>
      <c r="C34" s="28" t="s">
        <v>416</v>
      </c>
      <c r="D34" s="75" t="s">
        <v>959</v>
      </c>
      <c r="E34" s="45">
        <v>344</v>
      </c>
      <c r="F34" s="45">
        <v>687.3</v>
      </c>
      <c r="G34" s="45">
        <v>344</v>
      </c>
      <c r="H34" s="45">
        <f t="shared" si="1"/>
        <v>199.79651162790697</v>
      </c>
    </row>
    <row r="35" spans="1:8" ht="18" customHeight="1">
      <c r="A35" s="28">
        <v>642006</v>
      </c>
      <c r="B35" s="29" t="s">
        <v>1156</v>
      </c>
      <c r="C35" s="28" t="s">
        <v>416</v>
      </c>
      <c r="D35" s="75" t="s">
        <v>960</v>
      </c>
      <c r="E35" s="45">
        <v>170</v>
      </c>
      <c r="F35" s="45">
        <v>170</v>
      </c>
      <c r="G35" s="45">
        <v>170</v>
      </c>
      <c r="H35" s="45">
        <f t="shared" si="1"/>
        <v>100</v>
      </c>
    </row>
    <row r="36" spans="1:8" ht="18" customHeight="1">
      <c r="A36" s="28">
        <v>642006</v>
      </c>
      <c r="B36" s="29" t="s">
        <v>765</v>
      </c>
      <c r="C36" s="28" t="s">
        <v>416</v>
      </c>
      <c r="D36" s="75" t="s">
        <v>876</v>
      </c>
      <c r="E36" s="45">
        <v>406</v>
      </c>
      <c r="F36" s="45">
        <v>398.5</v>
      </c>
      <c r="G36" s="45">
        <v>406</v>
      </c>
      <c r="H36" s="45">
        <f t="shared" si="1"/>
        <v>98.15270935960592</v>
      </c>
    </row>
    <row r="37" spans="1:8" ht="18" customHeight="1">
      <c r="A37" s="48"/>
      <c r="B37" s="103"/>
      <c r="C37" s="104"/>
      <c r="D37" s="48" t="s">
        <v>1381</v>
      </c>
      <c r="E37" s="50">
        <f>SUM(E31)</f>
        <v>2271</v>
      </c>
      <c r="F37" s="50">
        <f>SUM(F31)</f>
        <v>3971.5</v>
      </c>
      <c r="G37" s="50">
        <f>SUM(G31)</f>
        <v>2271</v>
      </c>
      <c r="H37" s="50">
        <f t="shared" si="1"/>
        <v>174.87890797005724</v>
      </c>
    </row>
    <row r="38" spans="1:8" ht="18" customHeight="1">
      <c r="A38" s="58"/>
      <c r="B38" s="59"/>
      <c r="C38" s="60"/>
      <c r="D38" s="61"/>
      <c r="E38" s="58"/>
      <c r="F38" s="58"/>
      <c r="G38" s="58"/>
      <c r="H38" s="58"/>
    </row>
    <row r="39" spans="1:8" ht="8.25">
      <c r="A39" s="333" t="s">
        <v>72</v>
      </c>
      <c r="B39" s="333"/>
      <c r="C39" s="333"/>
      <c r="D39" s="333"/>
      <c r="E39" s="333"/>
      <c r="F39" s="333"/>
      <c r="G39" s="333"/>
      <c r="H39" s="333"/>
    </row>
    <row r="40" spans="1:8" ht="35.25" customHeight="1">
      <c r="A40" s="335" t="s">
        <v>70</v>
      </c>
      <c r="B40" s="335"/>
      <c r="C40" s="335"/>
      <c r="D40" s="335"/>
      <c r="E40" s="335"/>
      <c r="F40" s="335"/>
      <c r="G40" s="335"/>
      <c r="H40" s="335"/>
    </row>
    <row r="41" spans="1:8" ht="18" customHeight="1">
      <c r="A41" s="58"/>
      <c r="B41" s="59"/>
      <c r="C41" s="60"/>
      <c r="D41" s="61"/>
      <c r="E41" s="58"/>
      <c r="F41" s="58"/>
      <c r="G41" s="58"/>
      <c r="H41" s="58"/>
    </row>
    <row r="42" spans="1:8" ht="18" customHeight="1">
      <c r="A42" s="86"/>
      <c r="B42" s="37" t="s">
        <v>79</v>
      </c>
      <c r="C42" s="14" t="s">
        <v>1392</v>
      </c>
      <c r="D42" s="15" t="s">
        <v>80</v>
      </c>
      <c r="E42" s="86" t="s">
        <v>1379</v>
      </c>
      <c r="F42" s="86" t="s">
        <v>835</v>
      </c>
      <c r="G42" s="86" t="s">
        <v>836</v>
      </c>
      <c r="H42" s="86" t="s">
        <v>1380</v>
      </c>
    </row>
    <row r="43" spans="1:8" ht="18" customHeight="1">
      <c r="A43" s="95" t="s">
        <v>1385</v>
      </c>
      <c r="B43" s="128" t="s">
        <v>1386</v>
      </c>
      <c r="C43" s="97"/>
      <c r="D43" s="98" t="s">
        <v>1365</v>
      </c>
      <c r="E43" s="99"/>
      <c r="F43" s="99"/>
      <c r="G43" s="99"/>
      <c r="H43" s="99"/>
    </row>
    <row r="44" spans="1:8" ht="18" customHeight="1">
      <c r="A44" s="37" t="s">
        <v>1388</v>
      </c>
      <c r="B44" s="37" t="s">
        <v>1389</v>
      </c>
      <c r="C44" s="14" t="s">
        <v>1390</v>
      </c>
      <c r="D44" s="38" t="s">
        <v>945</v>
      </c>
      <c r="E44" s="105">
        <f>SUM(E45:E49)</f>
        <v>20388</v>
      </c>
      <c r="F44" s="105">
        <f>SUM(F45:F49)</f>
        <v>22118.59</v>
      </c>
      <c r="G44" s="105">
        <f>SUM(G45:G49)</f>
        <v>20388</v>
      </c>
      <c r="H44" s="105">
        <f aca="true" t="shared" si="2" ref="H44:H50">IF(E44=0,,F44/E44*100)</f>
        <v>108.48827741808907</v>
      </c>
    </row>
    <row r="45" spans="1:8" ht="18" customHeight="1">
      <c r="A45" s="28">
        <v>61</v>
      </c>
      <c r="B45" s="29" t="s">
        <v>1158</v>
      </c>
      <c r="C45" s="28" t="s">
        <v>416</v>
      </c>
      <c r="D45" s="75" t="s">
        <v>614</v>
      </c>
      <c r="E45" s="45">
        <v>15130</v>
      </c>
      <c r="F45" s="45">
        <v>15715.01</v>
      </c>
      <c r="G45" s="45">
        <v>15130</v>
      </c>
      <c r="H45" s="45">
        <f t="shared" si="2"/>
        <v>103.86655651024455</v>
      </c>
    </row>
    <row r="46" spans="1:8" ht="18" customHeight="1">
      <c r="A46" s="28">
        <v>62</v>
      </c>
      <c r="B46" s="29" t="s">
        <v>961</v>
      </c>
      <c r="C46" s="28" t="s">
        <v>416</v>
      </c>
      <c r="D46" s="75" t="s">
        <v>90</v>
      </c>
      <c r="E46" s="45">
        <v>5258</v>
      </c>
      <c r="F46" s="45">
        <v>5405.87</v>
      </c>
      <c r="G46" s="45">
        <v>5258</v>
      </c>
      <c r="H46" s="45">
        <f t="shared" si="2"/>
        <v>102.8122860403195</v>
      </c>
    </row>
    <row r="47" spans="1:8" ht="18" customHeight="1">
      <c r="A47" s="28">
        <v>637</v>
      </c>
      <c r="B47" s="29" t="s">
        <v>962</v>
      </c>
      <c r="C47" s="28" t="s">
        <v>416</v>
      </c>
      <c r="D47" s="75" t="s">
        <v>963</v>
      </c>
      <c r="E47" s="45">
        <v>0</v>
      </c>
      <c r="F47" s="45">
        <v>770.92</v>
      </c>
      <c r="G47" s="45">
        <v>0</v>
      </c>
      <c r="H47" s="45">
        <f t="shared" si="2"/>
        <v>0</v>
      </c>
    </row>
    <row r="48" spans="1:8" ht="18" customHeight="1">
      <c r="A48" s="28">
        <v>632</v>
      </c>
      <c r="B48" s="29" t="s">
        <v>877</v>
      </c>
      <c r="C48" s="28" t="s">
        <v>416</v>
      </c>
      <c r="D48" s="101" t="s">
        <v>626</v>
      </c>
      <c r="E48" s="45">
        <v>0</v>
      </c>
      <c r="F48" s="45">
        <v>120</v>
      </c>
      <c r="G48" s="45">
        <v>0</v>
      </c>
      <c r="H48" s="45">
        <f t="shared" si="2"/>
        <v>0</v>
      </c>
    </row>
    <row r="49" spans="1:10" ht="18" customHeight="1">
      <c r="A49" s="28">
        <v>637</v>
      </c>
      <c r="B49" s="29" t="s">
        <v>878</v>
      </c>
      <c r="C49" s="28" t="s">
        <v>416</v>
      </c>
      <c r="D49" s="75" t="s">
        <v>879</v>
      </c>
      <c r="E49" s="45">
        <v>0</v>
      </c>
      <c r="F49" s="45">
        <v>106.79</v>
      </c>
      <c r="G49" s="45">
        <v>0</v>
      </c>
      <c r="H49" s="45">
        <f t="shared" si="2"/>
        <v>0</v>
      </c>
      <c r="J49" s="244"/>
    </row>
    <row r="50" spans="1:8" ht="18" customHeight="1">
      <c r="A50" s="48"/>
      <c r="B50" s="103"/>
      <c r="C50" s="104" t="s">
        <v>416</v>
      </c>
      <c r="D50" s="48" t="s">
        <v>1381</v>
      </c>
      <c r="E50" s="50">
        <f>SUM(E44)</f>
        <v>20388</v>
      </c>
      <c r="F50" s="50">
        <f>SUM(F44)</f>
        <v>22118.59</v>
      </c>
      <c r="G50" s="50">
        <f>SUM(G44)</f>
        <v>20388</v>
      </c>
      <c r="H50" s="50">
        <f t="shared" si="2"/>
        <v>108.48827741808907</v>
      </c>
    </row>
    <row r="51" spans="1:8" ht="18" customHeight="1">
      <c r="A51" s="58"/>
      <c r="B51" s="59"/>
      <c r="C51" s="60"/>
      <c r="D51" s="61"/>
      <c r="E51" s="58"/>
      <c r="F51" s="58"/>
      <c r="G51" s="58"/>
      <c r="H51" s="58"/>
    </row>
    <row r="52" spans="1:8" ht="8.25">
      <c r="A52" s="333" t="s">
        <v>72</v>
      </c>
      <c r="B52" s="333"/>
      <c r="C52" s="333"/>
      <c r="D52" s="333"/>
      <c r="E52" s="333"/>
      <c r="F52" s="333"/>
      <c r="G52" s="333"/>
      <c r="H52" s="333"/>
    </row>
    <row r="53" spans="1:8" ht="35.25" customHeight="1">
      <c r="A53" s="335" t="s">
        <v>71</v>
      </c>
      <c r="B53" s="335"/>
      <c r="C53" s="335"/>
      <c r="D53" s="335"/>
      <c r="E53" s="335"/>
      <c r="F53" s="335"/>
      <c r="G53" s="335"/>
      <c r="H53" s="335"/>
    </row>
    <row r="54" spans="1:8" ht="18" customHeight="1">
      <c r="A54" s="58"/>
      <c r="B54" s="59"/>
      <c r="C54" s="60"/>
      <c r="D54" s="61"/>
      <c r="E54" s="58"/>
      <c r="F54" s="58"/>
      <c r="G54" s="58"/>
      <c r="H54" s="58"/>
    </row>
    <row r="55" spans="1:8" ht="18" customHeight="1">
      <c r="A55" s="86"/>
      <c r="B55" s="13" t="s">
        <v>82</v>
      </c>
      <c r="C55" s="14" t="s">
        <v>1392</v>
      </c>
      <c r="D55" s="15" t="s">
        <v>83</v>
      </c>
      <c r="E55" s="86" t="s">
        <v>1379</v>
      </c>
      <c r="F55" s="86" t="s">
        <v>835</v>
      </c>
      <c r="G55" s="86" t="s">
        <v>836</v>
      </c>
      <c r="H55" s="86" t="s">
        <v>1380</v>
      </c>
    </row>
    <row r="56" spans="1:8" ht="18" customHeight="1">
      <c r="A56" s="95" t="s">
        <v>1385</v>
      </c>
      <c r="B56" s="96" t="s">
        <v>1386</v>
      </c>
      <c r="C56" s="97"/>
      <c r="D56" s="98" t="s">
        <v>1365</v>
      </c>
      <c r="E56" s="99"/>
      <c r="F56" s="99"/>
      <c r="G56" s="99"/>
      <c r="H56" s="99"/>
    </row>
    <row r="57" spans="1:8" ht="18" customHeight="1">
      <c r="A57" s="37" t="s">
        <v>1388</v>
      </c>
      <c r="B57" s="37" t="s">
        <v>1389</v>
      </c>
      <c r="C57" s="14" t="s">
        <v>1390</v>
      </c>
      <c r="D57" s="38" t="s">
        <v>945</v>
      </c>
      <c r="E57" s="105">
        <f>SUM(E58:E58)</f>
        <v>0</v>
      </c>
      <c r="F57" s="105">
        <f>SUM(F58:F58)</f>
        <v>922.8</v>
      </c>
      <c r="G57" s="105">
        <f>SUM(G58:G58)</f>
        <v>0</v>
      </c>
      <c r="H57" s="105">
        <f>IF(E57=0,,F57/E57*100)</f>
        <v>0</v>
      </c>
    </row>
    <row r="58" spans="1:8" ht="18" customHeight="1">
      <c r="A58" s="20">
        <v>637</v>
      </c>
      <c r="B58" s="21" t="s">
        <v>1160</v>
      </c>
      <c r="C58" s="20" t="s">
        <v>416</v>
      </c>
      <c r="D58" s="101" t="s">
        <v>81</v>
      </c>
      <c r="E58" s="45">
        <v>0</v>
      </c>
      <c r="F58" s="45">
        <v>922.8</v>
      </c>
      <c r="G58" s="45">
        <v>0</v>
      </c>
      <c r="H58" s="45">
        <f>IF(E58=0,,F58/E58*100)</f>
        <v>0</v>
      </c>
    </row>
    <row r="59" spans="1:8" ht="18" customHeight="1">
      <c r="A59" s="48"/>
      <c r="B59" s="103"/>
      <c r="C59" s="104" t="s">
        <v>416</v>
      </c>
      <c r="D59" s="48" t="s">
        <v>1381</v>
      </c>
      <c r="E59" s="50">
        <f>SUM(E57)</f>
        <v>0</v>
      </c>
      <c r="F59" s="50">
        <f>SUM(F57)</f>
        <v>922.8</v>
      </c>
      <c r="G59" s="50">
        <f>SUM(G57)</f>
        <v>0</v>
      </c>
      <c r="H59" s="50">
        <f>IF(E59=0,,F59/E59*100)</f>
        <v>0</v>
      </c>
    </row>
    <row r="60" spans="1:8" ht="18" customHeight="1">
      <c r="A60" s="58"/>
      <c r="B60" s="59"/>
      <c r="C60" s="60"/>
      <c r="D60" s="61"/>
      <c r="E60" s="58"/>
      <c r="F60" s="58"/>
      <c r="G60" s="58"/>
      <c r="H60" s="58"/>
    </row>
    <row r="61" spans="1:8" ht="8.25">
      <c r="A61" s="333" t="s">
        <v>72</v>
      </c>
      <c r="B61" s="333"/>
      <c r="C61" s="333"/>
      <c r="D61" s="333"/>
      <c r="E61" s="333"/>
      <c r="F61" s="333"/>
      <c r="G61" s="333"/>
      <c r="H61" s="333"/>
    </row>
    <row r="62" spans="1:8" ht="58.5" customHeight="1">
      <c r="A62" s="335" t="s">
        <v>1100</v>
      </c>
      <c r="B62" s="335"/>
      <c r="C62" s="335"/>
      <c r="D62" s="335"/>
      <c r="E62" s="335"/>
      <c r="F62" s="335"/>
      <c r="G62" s="335"/>
      <c r="H62" s="335"/>
    </row>
    <row r="63" spans="1:8" ht="18" customHeight="1">
      <c r="A63" s="58"/>
      <c r="B63" s="59"/>
      <c r="C63" s="60"/>
      <c r="D63" s="61"/>
      <c r="E63" s="58"/>
      <c r="F63" s="58"/>
      <c r="G63" s="58"/>
      <c r="H63" s="58"/>
    </row>
    <row r="64" spans="1:8" ht="18" customHeight="1">
      <c r="A64" s="86"/>
      <c r="B64" s="13" t="s">
        <v>85</v>
      </c>
      <c r="C64" s="14" t="s">
        <v>1392</v>
      </c>
      <c r="D64" s="15" t="s">
        <v>86</v>
      </c>
      <c r="E64" s="86" t="s">
        <v>1379</v>
      </c>
      <c r="F64" s="86" t="s">
        <v>835</v>
      </c>
      <c r="G64" s="86" t="s">
        <v>836</v>
      </c>
      <c r="H64" s="86" t="s">
        <v>1380</v>
      </c>
    </row>
    <row r="65" spans="1:8" ht="18" customHeight="1">
      <c r="A65" s="95" t="s">
        <v>1385</v>
      </c>
      <c r="B65" s="96" t="s">
        <v>1386</v>
      </c>
      <c r="C65" s="97" t="s">
        <v>1387</v>
      </c>
      <c r="D65" s="98" t="s">
        <v>1365</v>
      </c>
      <c r="E65" s="99"/>
      <c r="F65" s="99"/>
      <c r="G65" s="99"/>
      <c r="H65" s="99"/>
    </row>
    <row r="66" spans="1:8" ht="18" customHeight="1">
      <c r="A66" s="37" t="s">
        <v>1388</v>
      </c>
      <c r="B66" s="37" t="s">
        <v>1389</v>
      </c>
      <c r="C66" s="14" t="s">
        <v>1390</v>
      </c>
      <c r="D66" s="38" t="s">
        <v>945</v>
      </c>
      <c r="E66" s="105">
        <f>SUM(E67:E67)</f>
        <v>0</v>
      </c>
      <c r="F66" s="105">
        <f>SUM(F67:F67)</f>
        <v>0</v>
      </c>
      <c r="G66" s="105">
        <f>SUM(G67:G67)</f>
        <v>0</v>
      </c>
      <c r="H66" s="105">
        <f>IF(E66=0,,F66/E66*100)</f>
        <v>0</v>
      </c>
    </row>
    <row r="67" spans="1:8" ht="18.75" customHeight="1">
      <c r="A67" s="20"/>
      <c r="B67" s="21" t="s">
        <v>1164</v>
      </c>
      <c r="C67" s="20" t="s">
        <v>416</v>
      </c>
      <c r="D67" s="101" t="s">
        <v>1176</v>
      </c>
      <c r="E67" s="45">
        <v>0</v>
      </c>
      <c r="F67" s="45">
        <v>0</v>
      </c>
      <c r="G67" s="45">
        <v>0</v>
      </c>
      <c r="H67" s="102">
        <f>IF(E67=0,,F67/E67*100)</f>
        <v>0</v>
      </c>
    </row>
    <row r="68" spans="1:8" ht="18" customHeight="1">
      <c r="A68" s="48"/>
      <c r="B68" s="103"/>
      <c r="C68" s="104"/>
      <c r="D68" s="48" t="s">
        <v>1381</v>
      </c>
      <c r="E68" s="132">
        <f>SUM(E66)</f>
        <v>0</v>
      </c>
      <c r="F68" s="50">
        <f>SUM(F66)</f>
        <v>0</v>
      </c>
      <c r="G68" s="132">
        <f>SUM(G66)</f>
        <v>0</v>
      </c>
      <c r="H68" s="132">
        <f>IF(E68=0,,F68/E68*100)</f>
        <v>0</v>
      </c>
    </row>
    <row r="69" spans="1:8" ht="18" customHeight="1">
      <c r="A69" s="58"/>
      <c r="B69" s="59"/>
      <c r="C69" s="60"/>
      <c r="D69" s="61"/>
      <c r="E69" s="58"/>
      <c r="F69" s="58"/>
      <c r="G69" s="58"/>
      <c r="H69" s="58"/>
    </row>
    <row r="70" spans="1:8" ht="18" customHeight="1">
      <c r="A70" s="333" t="s">
        <v>72</v>
      </c>
      <c r="B70" s="333"/>
      <c r="C70" s="333"/>
      <c r="D70" s="333"/>
      <c r="E70" s="333"/>
      <c r="F70" s="333"/>
      <c r="G70" s="333"/>
      <c r="H70" s="333"/>
    </row>
    <row r="71" spans="1:8" ht="28.5" customHeight="1">
      <c r="A71" s="335" t="s">
        <v>1101</v>
      </c>
      <c r="B71" s="335"/>
      <c r="C71" s="335"/>
      <c r="D71" s="335"/>
      <c r="E71" s="335"/>
      <c r="F71" s="335"/>
      <c r="G71" s="335"/>
      <c r="H71" s="335"/>
    </row>
    <row r="72" spans="1:8" ht="18" customHeight="1">
      <c r="A72" s="58"/>
      <c r="B72" s="59"/>
      <c r="C72" s="60"/>
      <c r="D72" s="61"/>
      <c r="E72" s="58"/>
      <c r="F72" s="58"/>
      <c r="G72" s="58"/>
      <c r="H72" s="58"/>
    </row>
    <row r="73" spans="1:8" ht="18" customHeight="1">
      <c r="A73" s="86"/>
      <c r="B73" s="13" t="s">
        <v>87</v>
      </c>
      <c r="C73" s="14" t="s">
        <v>1392</v>
      </c>
      <c r="D73" s="15" t="s">
        <v>88</v>
      </c>
      <c r="E73" s="86" t="s">
        <v>1379</v>
      </c>
      <c r="F73" s="86" t="s">
        <v>835</v>
      </c>
      <c r="G73" s="86" t="s">
        <v>836</v>
      </c>
      <c r="H73" s="86" t="s">
        <v>1380</v>
      </c>
    </row>
    <row r="74" spans="1:8" ht="18" customHeight="1">
      <c r="A74" s="95" t="s">
        <v>1385</v>
      </c>
      <c r="B74" s="96" t="s">
        <v>1386</v>
      </c>
      <c r="C74" s="97" t="s">
        <v>1387</v>
      </c>
      <c r="D74" s="98" t="s">
        <v>1365</v>
      </c>
      <c r="E74" s="99"/>
      <c r="F74" s="99"/>
      <c r="G74" s="99"/>
      <c r="H74" s="99"/>
    </row>
    <row r="75" spans="1:8" ht="18" customHeight="1">
      <c r="A75" s="37" t="s">
        <v>1179</v>
      </c>
      <c r="B75" s="37" t="s">
        <v>1180</v>
      </c>
      <c r="C75" s="14" t="s">
        <v>1390</v>
      </c>
      <c r="D75" s="15" t="s">
        <v>84</v>
      </c>
      <c r="E75" s="39">
        <f>SUM(E76:E81)</f>
        <v>0</v>
      </c>
      <c r="F75" s="39">
        <f>SUM(F76:F81)</f>
        <v>7099</v>
      </c>
      <c r="G75" s="39">
        <f>SUM(G76:G81)</f>
        <v>7099</v>
      </c>
      <c r="H75" s="39">
        <f aca="true" t="shared" si="3" ref="H75:H82">IF(E75=0,,F75/E75*100)</f>
        <v>0</v>
      </c>
    </row>
    <row r="76" spans="1:8" ht="18" customHeight="1">
      <c r="A76" s="20">
        <v>614</v>
      </c>
      <c r="B76" s="21" t="s">
        <v>89</v>
      </c>
      <c r="C76" s="20" t="s">
        <v>416</v>
      </c>
      <c r="D76" s="101" t="s">
        <v>1472</v>
      </c>
      <c r="E76" s="45">
        <v>0</v>
      </c>
      <c r="F76" s="45">
        <v>54.98</v>
      </c>
      <c r="G76" s="45">
        <v>54.98</v>
      </c>
      <c r="H76" s="46">
        <f t="shared" si="3"/>
        <v>0</v>
      </c>
    </row>
    <row r="77" spans="1:8" ht="18" customHeight="1">
      <c r="A77" s="28">
        <v>631</v>
      </c>
      <c r="B77" s="29" t="s">
        <v>91</v>
      </c>
      <c r="C77" s="28" t="s">
        <v>416</v>
      </c>
      <c r="D77" s="75" t="s">
        <v>75</v>
      </c>
      <c r="E77" s="45">
        <v>0</v>
      </c>
      <c r="F77" s="45">
        <v>0</v>
      </c>
      <c r="G77" s="45">
        <v>0</v>
      </c>
      <c r="H77" s="46">
        <f t="shared" si="3"/>
        <v>0</v>
      </c>
    </row>
    <row r="78" spans="1:8" ht="18" customHeight="1">
      <c r="A78" s="28">
        <v>632</v>
      </c>
      <c r="B78" s="29" t="s">
        <v>92</v>
      </c>
      <c r="C78" s="28" t="s">
        <v>416</v>
      </c>
      <c r="D78" s="75" t="s">
        <v>626</v>
      </c>
      <c r="E78" s="45">
        <v>0</v>
      </c>
      <c r="F78" s="45">
        <v>0</v>
      </c>
      <c r="G78" s="45">
        <v>0</v>
      </c>
      <c r="H78" s="46">
        <f t="shared" si="3"/>
        <v>0</v>
      </c>
    </row>
    <row r="79" spans="1:8" ht="18" customHeight="1">
      <c r="A79" s="28">
        <v>633</v>
      </c>
      <c r="B79" s="29" t="s">
        <v>93</v>
      </c>
      <c r="C79" s="28" t="s">
        <v>416</v>
      </c>
      <c r="D79" s="75" t="s">
        <v>129</v>
      </c>
      <c r="E79" s="45">
        <v>0</v>
      </c>
      <c r="F79" s="45">
        <v>26.02</v>
      </c>
      <c r="G79" s="45">
        <v>26.02</v>
      </c>
      <c r="H79" s="46">
        <f t="shared" si="3"/>
        <v>0</v>
      </c>
    </row>
    <row r="80" spans="1:8" ht="18" customHeight="1">
      <c r="A80" s="74">
        <v>634</v>
      </c>
      <c r="B80" s="29" t="s">
        <v>94</v>
      </c>
      <c r="C80" s="28" t="s">
        <v>416</v>
      </c>
      <c r="D80" s="75" t="s">
        <v>130</v>
      </c>
      <c r="E80" s="45">
        <v>0</v>
      </c>
      <c r="F80" s="45">
        <v>0</v>
      </c>
      <c r="G80" s="45">
        <v>0</v>
      </c>
      <c r="H80" s="46">
        <f t="shared" si="3"/>
        <v>0</v>
      </c>
    </row>
    <row r="81" spans="1:8" ht="18" customHeight="1">
      <c r="A81" s="74">
        <v>637</v>
      </c>
      <c r="B81" s="29" t="s">
        <v>95</v>
      </c>
      <c r="C81" s="28" t="s">
        <v>416</v>
      </c>
      <c r="D81" s="75" t="s">
        <v>81</v>
      </c>
      <c r="E81" s="45">
        <v>0</v>
      </c>
      <c r="F81" s="45">
        <v>7018</v>
      </c>
      <c r="G81" s="45">
        <v>7018</v>
      </c>
      <c r="H81" s="46">
        <f t="shared" si="3"/>
        <v>0</v>
      </c>
    </row>
    <row r="82" spans="1:8" ht="18" customHeight="1">
      <c r="A82" s="48"/>
      <c r="B82" s="103"/>
      <c r="C82" s="104"/>
      <c r="D82" s="48" t="s">
        <v>1381</v>
      </c>
      <c r="E82" s="50">
        <f>SUM(E75)</f>
        <v>0</v>
      </c>
      <c r="F82" s="50">
        <f>SUM(F75)</f>
        <v>7099</v>
      </c>
      <c r="G82" s="50">
        <f>SUM(G75)</f>
        <v>7099</v>
      </c>
      <c r="H82" s="50">
        <f t="shared" si="3"/>
        <v>0</v>
      </c>
    </row>
    <row r="83" ht="18" customHeight="1"/>
    <row r="84" spans="1:8" ht="18" customHeight="1">
      <c r="A84" s="333" t="s">
        <v>72</v>
      </c>
      <c r="B84" s="333"/>
      <c r="C84" s="333"/>
      <c r="D84" s="333"/>
      <c r="E84" s="333"/>
      <c r="F84" s="333"/>
      <c r="G84" s="333"/>
      <c r="H84" s="333"/>
    </row>
    <row r="85" spans="1:8" ht="42.75" customHeight="1">
      <c r="A85" s="335" t="s">
        <v>1102</v>
      </c>
      <c r="B85" s="335"/>
      <c r="C85" s="335"/>
      <c r="D85" s="335"/>
      <c r="E85" s="335"/>
      <c r="F85" s="335"/>
      <c r="G85" s="335"/>
      <c r="H85" s="335"/>
    </row>
    <row r="88" spans="1:8" ht="18" customHeight="1">
      <c r="A88" s="330" t="s">
        <v>101</v>
      </c>
      <c r="B88" s="360"/>
      <c r="C88" s="360"/>
      <c r="D88" s="361"/>
      <c r="E88" s="372">
        <v>2011</v>
      </c>
      <c r="F88" s="373"/>
      <c r="G88" s="373"/>
      <c r="H88" s="374"/>
    </row>
    <row r="89" spans="1:8" ht="18" customHeight="1">
      <c r="A89" s="86" t="s">
        <v>1385</v>
      </c>
      <c r="B89" s="37" t="s">
        <v>1386</v>
      </c>
      <c r="C89" s="14" t="s">
        <v>1387</v>
      </c>
      <c r="D89" s="15" t="s">
        <v>1365</v>
      </c>
      <c r="E89" s="86" t="s">
        <v>98</v>
      </c>
      <c r="F89" s="86" t="s">
        <v>99</v>
      </c>
      <c r="G89" s="86" t="s">
        <v>1384</v>
      </c>
      <c r="H89" s="86" t="s">
        <v>1381</v>
      </c>
    </row>
    <row r="90" spans="1:8" ht="18" customHeight="1">
      <c r="A90" s="106" t="s">
        <v>102</v>
      </c>
      <c r="B90" s="363" t="s">
        <v>103</v>
      </c>
      <c r="C90" s="366" t="s">
        <v>1392</v>
      </c>
      <c r="D90" s="369" t="s">
        <v>944</v>
      </c>
      <c r="E90" s="107">
        <f>SUM(E15:E22)</f>
        <v>57850</v>
      </c>
      <c r="F90" s="107"/>
      <c r="G90" s="107"/>
      <c r="H90" s="107">
        <f>SUM(E90:G90)</f>
        <v>57850</v>
      </c>
    </row>
    <row r="91" spans="1:8" ht="18" customHeight="1">
      <c r="A91" s="106" t="s">
        <v>104</v>
      </c>
      <c r="B91" s="364"/>
      <c r="C91" s="367"/>
      <c r="D91" s="370"/>
      <c r="E91" s="110">
        <f>SUM(F15:F22)</f>
        <v>53538.100000000006</v>
      </c>
      <c r="F91" s="110"/>
      <c r="G91" s="110"/>
      <c r="H91" s="107">
        <f>SUM(E91:G91)</f>
        <v>53538.100000000006</v>
      </c>
    </row>
    <row r="92" spans="1:8" ht="18" customHeight="1">
      <c r="A92" s="106" t="s">
        <v>105</v>
      </c>
      <c r="B92" s="365"/>
      <c r="C92" s="368"/>
      <c r="D92" s="371"/>
      <c r="E92" s="110">
        <f>IF(E91=0,,E91/E90*100)</f>
        <v>92.5464131374244</v>
      </c>
      <c r="F92" s="110">
        <f>IF(F91=0,,F91/F90*100)</f>
        <v>0</v>
      </c>
      <c r="G92" s="110">
        <f>IF(G91=0,,G91/G90*100)</f>
        <v>0</v>
      </c>
      <c r="H92" s="110">
        <f>IF(H91=0,,H91/H90*100)</f>
        <v>92.5464131374244</v>
      </c>
    </row>
    <row r="93" spans="1:8" ht="18" customHeight="1">
      <c r="A93" s="106" t="s">
        <v>102</v>
      </c>
      <c r="B93" s="363" t="s">
        <v>77</v>
      </c>
      <c r="C93" s="366" t="s">
        <v>1392</v>
      </c>
      <c r="D93" s="369" t="s">
        <v>78</v>
      </c>
      <c r="E93" s="110">
        <f>SUM(E37)</f>
        <v>2271</v>
      </c>
      <c r="F93" s="110"/>
      <c r="G93" s="110"/>
      <c r="H93" s="110">
        <f>SUM(E93:G93)</f>
        <v>2271</v>
      </c>
    </row>
    <row r="94" spans="1:8" ht="18" customHeight="1">
      <c r="A94" s="106" t="s">
        <v>104</v>
      </c>
      <c r="B94" s="364"/>
      <c r="C94" s="367"/>
      <c r="D94" s="370"/>
      <c r="E94" s="110">
        <f>F37</f>
        <v>3971.5</v>
      </c>
      <c r="F94" s="110"/>
      <c r="G94" s="110"/>
      <c r="H94" s="110">
        <f>SUM(E94:G94)</f>
        <v>3971.5</v>
      </c>
    </row>
    <row r="95" spans="1:8" ht="18" customHeight="1">
      <c r="A95" s="106" t="s">
        <v>105</v>
      </c>
      <c r="B95" s="365"/>
      <c r="C95" s="368"/>
      <c r="D95" s="371"/>
      <c r="E95" s="110">
        <f>IF(E94=0,,E94/E93*100)</f>
        <v>174.87890797005724</v>
      </c>
      <c r="F95" s="110">
        <f>IF(F94=0,,F94/F93*100)</f>
        <v>0</v>
      </c>
      <c r="G95" s="110">
        <f>IF(G94=0,,G94/G93*100)</f>
        <v>0</v>
      </c>
      <c r="H95" s="110">
        <f>IF(H94=0,,H94/H93*100)</f>
        <v>174.87890797005724</v>
      </c>
    </row>
    <row r="96" spans="1:8" ht="18" customHeight="1">
      <c r="A96" s="106" t="s">
        <v>102</v>
      </c>
      <c r="B96" s="363" t="s">
        <v>79</v>
      </c>
      <c r="C96" s="366" t="s">
        <v>1392</v>
      </c>
      <c r="D96" s="369" t="s">
        <v>80</v>
      </c>
      <c r="E96" s="110">
        <f>SUM(E45:E49)</f>
        <v>20388</v>
      </c>
      <c r="F96" s="110"/>
      <c r="G96" s="110"/>
      <c r="H96" s="110">
        <f>SUM(E96:G96)</f>
        <v>20388</v>
      </c>
    </row>
    <row r="97" spans="1:8" ht="18" customHeight="1">
      <c r="A97" s="106" t="s">
        <v>104</v>
      </c>
      <c r="B97" s="364"/>
      <c r="C97" s="367"/>
      <c r="D97" s="370"/>
      <c r="E97" s="110">
        <f>SUM(F45:F49)</f>
        <v>22118.59</v>
      </c>
      <c r="F97" s="110"/>
      <c r="G97" s="110"/>
      <c r="H97" s="110">
        <f>SUM(E97:G97)</f>
        <v>22118.59</v>
      </c>
    </row>
    <row r="98" spans="1:8" ht="18" customHeight="1">
      <c r="A98" s="106" t="s">
        <v>105</v>
      </c>
      <c r="B98" s="365"/>
      <c r="C98" s="368"/>
      <c r="D98" s="371"/>
      <c r="E98" s="110">
        <f>IF(E97=0,,E97/E96*100)</f>
        <v>108.48827741808907</v>
      </c>
      <c r="F98" s="110">
        <f>IF(F97=0,,F97/F96*100)</f>
        <v>0</v>
      </c>
      <c r="G98" s="110">
        <f>IF(G97=0,,G97/G96*100)</f>
        <v>0</v>
      </c>
      <c r="H98" s="110">
        <f>IF(H97=0,,H97/H96*100)</f>
        <v>108.48827741808907</v>
      </c>
    </row>
    <row r="99" spans="1:8" ht="18" customHeight="1">
      <c r="A99" s="106" t="s">
        <v>102</v>
      </c>
      <c r="B99" s="363" t="s">
        <v>82</v>
      </c>
      <c r="C99" s="366" t="s">
        <v>1392</v>
      </c>
      <c r="D99" s="369" t="s">
        <v>83</v>
      </c>
      <c r="E99" s="110">
        <f>SUM(E59)</f>
        <v>0</v>
      </c>
      <c r="F99" s="110"/>
      <c r="G99" s="110"/>
      <c r="H99" s="110">
        <f>SUM(E99:G99)</f>
        <v>0</v>
      </c>
    </row>
    <row r="100" spans="1:8" ht="18" customHeight="1">
      <c r="A100" s="106" t="s">
        <v>104</v>
      </c>
      <c r="B100" s="364"/>
      <c r="C100" s="367"/>
      <c r="D100" s="370"/>
      <c r="E100" s="110">
        <f>SUM(F59)</f>
        <v>922.8</v>
      </c>
      <c r="F100" s="110"/>
      <c r="G100" s="110"/>
      <c r="H100" s="110">
        <f>SUM(E100:G100)</f>
        <v>922.8</v>
      </c>
    </row>
    <row r="101" spans="1:8" ht="18" customHeight="1">
      <c r="A101" s="106" t="s">
        <v>105</v>
      </c>
      <c r="B101" s="365"/>
      <c r="C101" s="368"/>
      <c r="D101" s="371"/>
      <c r="E101" s="110">
        <f>IF(E99=0,,E100/E99*100)</f>
        <v>0</v>
      </c>
      <c r="F101" s="110">
        <f>IF(F100=0,,F100/F99*100)</f>
        <v>0</v>
      </c>
      <c r="G101" s="110">
        <f>IF(G100=0,,G100/G99*100)</f>
        <v>0</v>
      </c>
      <c r="H101" s="110" t="e">
        <f>IF(H100=0,,H100/H99*100)</f>
        <v>#DIV/0!</v>
      </c>
    </row>
    <row r="102" spans="1:8" ht="18" customHeight="1">
      <c r="A102" s="106" t="s">
        <v>102</v>
      </c>
      <c r="B102" s="363" t="s">
        <v>85</v>
      </c>
      <c r="C102" s="366" t="s">
        <v>1392</v>
      </c>
      <c r="D102" s="369" t="s">
        <v>86</v>
      </c>
      <c r="E102" s="110">
        <f>SUM(E68)</f>
        <v>0</v>
      </c>
      <c r="F102" s="110"/>
      <c r="G102" s="110"/>
      <c r="H102" s="110">
        <f>SUM(E102:G102)</f>
        <v>0</v>
      </c>
    </row>
    <row r="103" spans="1:8" ht="18" customHeight="1">
      <c r="A103" s="106" t="s">
        <v>104</v>
      </c>
      <c r="B103" s="364"/>
      <c r="C103" s="367"/>
      <c r="D103" s="370"/>
      <c r="E103" s="110">
        <f>SUM(F68)</f>
        <v>0</v>
      </c>
      <c r="F103" s="110"/>
      <c r="G103" s="110"/>
      <c r="H103" s="110">
        <f>SUM(E103:G103)</f>
        <v>0</v>
      </c>
    </row>
    <row r="104" spans="1:8" ht="18" customHeight="1">
      <c r="A104" s="106" t="s">
        <v>105</v>
      </c>
      <c r="B104" s="365"/>
      <c r="C104" s="368"/>
      <c r="D104" s="371"/>
      <c r="E104" s="110">
        <f>IF(E102=0,,E103/E102*100)</f>
        <v>0</v>
      </c>
      <c r="F104" s="110">
        <f>IF(F103=0,,F103/F102*100)</f>
        <v>0</v>
      </c>
      <c r="G104" s="110">
        <f>IF(G103=0,,G103/G102*100)</f>
        <v>0</v>
      </c>
      <c r="H104" s="110">
        <f>IF(H102=0,,H103/H102*100)</f>
        <v>0</v>
      </c>
    </row>
    <row r="105" spans="1:8" ht="18" customHeight="1">
      <c r="A105" s="106" t="s">
        <v>102</v>
      </c>
      <c r="B105" s="363" t="s">
        <v>87</v>
      </c>
      <c r="C105" s="366" t="s">
        <v>1392</v>
      </c>
      <c r="D105" s="369" t="s">
        <v>88</v>
      </c>
      <c r="E105" s="110">
        <f>SUM(E82)</f>
        <v>0</v>
      </c>
      <c r="F105" s="110"/>
      <c r="G105" s="110"/>
      <c r="H105" s="110">
        <f>SUM(E105:G105)</f>
        <v>0</v>
      </c>
    </row>
    <row r="106" spans="1:8" ht="18" customHeight="1">
      <c r="A106" s="106" t="s">
        <v>104</v>
      </c>
      <c r="B106" s="364"/>
      <c r="C106" s="367"/>
      <c r="D106" s="370"/>
      <c r="E106" s="110">
        <f>SUM(F82)</f>
        <v>7099</v>
      </c>
      <c r="F106" s="110"/>
      <c r="G106" s="110"/>
      <c r="H106" s="110">
        <f>SUM(E106:G106)</f>
        <v>7099</v>
      </c>
    </row>
    <row r="107" spans="1:8" ht="18" customHeight="1">
      <c r="A107" s="106" t="s">
        <v>105</v>
      </c>
      <c r="B107" s="365"/>
      <c r="C107" s="368"/>
      <c r="D107" s="371"/>
      <c r="E107" s="110">
        <f>IF(E105=0,,E106/E105*100)</f>
        <v>0</v>
      </c>
      <c r="F107" s="110">
        <f>IF(F105=0,,F106/F105*100)</f>
        <v>0</v>
      </c>
      <c r="G107" s="110">
        <f>IF(G105=0,,G106/G105*100)</f>
        <v>0</v>
      </c>
      <c r="H107" s="110">
        <f>IF(H105=0,,H106/H105*100)</f>
        <v>0</v>
      </c>
    </row>
    <row r="108" spans="1:8" ht="18" customHeight="1">
      <c r="A108" s="111" t="s">
        <v>102</v>
      </c>
      <c r="B108" s="112"/>
      <c r="C108" s="111"/>
      <c r="D108" s="48" t="s">
        <v>837</v>
      </c>
      <c r="E108" s="113">
        <f aca="true" t="shared" si="4" ref="E108:G109">SUM(E105,E102,E99,E96,E93,E90)</f>
        <v>80509</v>
      </c>
      <c r="F108" s="113">
        <f t="shared" si="4"/>
        <v>0</v>
      </c>
      <c r="G108" s="113">
        <f t="shared" si="4"/>
        <v>0</v>
      </c>
      <c r="H108" s="113">
        <f>SUM(E108:G108)</f>
        <v>80509</v>
      </c>
    </row>
    <row r="109" spans="1:8" ht="18" customHeight="1">
      <c r="A109" s="111" t="s">
        <v>104</v>
      </c>
      <c r="B109" s="112"/>
      <c r="C109" s="111"/>
      <c r="D109" s="48" t="s">
        <v>838</v>
      </c>
      <c r="E109" s="113">
        <f t="shared" si="4"/>
        <v>87649.99</v>
      </c>
      <c r="F109" s="113">
        <f t="shared" si="4"/>
        <v>0</v>
      </c>
      <c r="G109" s="113">
        <f t="shared" si="4"/>
        <v>0</v>
      </c>
      <c r="H109" s="113">
        <f>SUM(E109:G109)</f>
        <v>87649.99</v>
      </c>
    </row>
    <row r="110" spans="1:8" ht="18" customHeight="1">
      <c r="A110" s="111" t="s">
        <v>105</v>
      </c>
      <c r="B110" s="112"/>
      <c r="C110" s="111"/>
      <c r="D110" s="48" t="s">
        <v>106</v>
      </c>
      <c r="E110" s="113">
        <f>IF(E109=0,,E109/E108*100)</f>
        <v>108.86980337602009</v>
      </c>
      <c r="F110" s="113">
        <f>IF(F109=0,,F109/F108*100)</f>
        <v>0</v>
      </c>
      <c r="G110" s="113">
        <f>IF(G109=0,,G109/G108*100)</f>
        <v>0</v>
      </c>
      <c r="H110" s="113">
        <f>IF(H109=0,,H109/H108*100)</f>
        <v>108.86980337602009</v>
      </c>
    </row>
    <row r="111" spans="1:7" ht="8.25">
      <c r="A111" s="115"/>
      <c r="B111" s="52"/>
      <c r="C111" s="51"/>
      <c r="D111" s="115"/>
      <c r="E111" s="115"/>
      <c r="F111" s="115"/>
      <c r="G111" s="116"/>
    </row>
    <row r="112" spans="1:7" ht="8.25">
      <c r="A112" s="115" t="s">
        <v>102</v>
      </c>
      <c r="B112" s="52" t="s">
        <v>837</v>
      </c>
      <c r="C112" s="51"/>
      <c r="D112" s="115"/>
      <c r="E112" s="115"/>
      <c r="F112" s="115"/>
      <c r="G112" s="116"/>
    </row>
    <row r="113" spans="1:7" ht="8.25">
      <c r="A113" s="115" t="s">
        <v>104</v>
      </c>
      <c r="B113" s="52" t="s">
        <v>838</v>
      </c>
      <c r="C113" s="51"/>
      <c r="D113" s="115"/>
      <c r="E113" s="115"/>
      <c r="F113" s="115"/>
      <c r="G113" s="116"/>
    </row>
    <row r="114" spans="1:7" ht="8.25">
      <c r="A114" s="115" t="s">
        <v>105</v>
      </c>
      <c r="B114" s="52" t="s">
        <v>106</v>
      </c>
      <c r="C114" s="51"/>
      <c r="D114" s="115"/>
      <c r="E114" s="115"/>
      <c r="F114" s="115"/>
      <c r="G114" s="116"/>
    </row>
    <row r="115" spans="1:7" ht="8.25">
      <c r="A115" s="115"/>
      <c r="B115" s="52"/>
      <c r="C115" s="51"/>
      <c r="D115" s="115"/>
      <c r="E115" s="115"/>
      <c r="F115" s="115"/>
      <c r="G115" s="116"/>
    </row>
    <row r="116" spans="1:7" ht="8.25">
      <c r="A116" s="333" t="s">
        <v>1376</v>
      </c>
      <c r="B116" s="333"/>
      <c r="C116" s="333"/>
      <c r="D116" s="333"/>
      <c r="E116" s="333"/>
      <c r="F116" s="333"/>
      <c r="G116" s="333"/>
    </row>
    <row r="117" spans="1:8" ht="8.25" customHeight="1">
      <c r="A117" s="335" t="s">
        <v>1103</v>
      </c>
      <c r="B117" s="335"/>
      <c r="C117" s="335"/>
      <c r="D117" s="335"/>
      <c r="E117" s="335"/>
      <c r="F117" s="335"/>
      <c r="G117" s="335"/>
      <c r="H117" s="335"/>
    </row>
    <row r="118" spans="1:8" ht="8.25">
      <c r="A118" s="335"/>
      <c r="B118" s="335"/>
      <c r="C118" s="335"/>
      <c r="D118" s="335"/>
      <c r="E118" s="335"/>
      <c r="F118" s="335"/>
      <c r="G118" s="335"/>
      <c r="H118" s="335"/>
    </row>
    <row r="119" spans="1:8" ht="30" customHeight="1">
      <c r="A119" s="335"/>
      <c r="B119" s="335"/>
      <c r="C119" s="335"/>
      <c r="D119" s="335"/>
      <c r="E119" s="335"/>
      <c r="F119" s="335"/>
      <c r="G119" s="335"/>
      <c r="H119" s="335"/>
    </row>
    <row r="122" spans="1:5" ht="8.25">
      <c r="A122" s="362" t="s">
        <v>1392</v>
      </c>
      <c r="B122" s="362"/>
      <c r="C122" s="362" t="s">
        <v>944</v>
      </c>
      <c r="D122" s="362"/>
      <c r="E122" s="362"/>
    </row>
    <row r="123" spans="1:5" ht="8.25">
      <c r="A123" s="117" t="s">
        <v>107</v>
      </c>
      <c r="B123" s="117"/>
      <c r="C123" s="362" t="s">
        <v>946</v>
      </c>
      <c r="D123" s="362"/>
      <c r="E123" s="362"/>
    </row>
    <row r="124" spans="1:5" ht="8.25">
      <c r="A124" s="362" t="s">
        <v>108</v>
      </c>
      <c r="B124" s="362"/>
      <c r="C124" s="362" t="s">
        <v>965</v>
      </c>
      <c r="D124" s="362"/>
      <c r="E124" s="362"/>
    </row>
    <row r="125" spans="1:5" ht="8.25">
      <c r="A125" s="117" t="s">
        <v>109</v>
      </c>
      <c r="B125" s="117" t="s">
        <v>110</v>
      </c>
      <c r="C125" s="362" t="s">
        <v>734</v>
      </c>
      <c r="D125" s="362"/>
      <c r="E125" s="362"/>
    </row>
    <row r="126" spans="1:8" ht="8.25">
      <c r="A126" s="375" t="s">
        <v>111</v>
      </c>
      <c r="B126" s="375"/>
      <c r="C126" s="375"/>
      <c r="D126" s="378" t="s">
        <v>839</v>
      </c>
      <c r="E126" s="379"/>
      <c r="F126" s="379"/>
      <c r="G126" s="379"/>
      <c r="H126" s="379"/>
    </row>
    <row r="127" spans="1:8" ht="8.25">
      <c r="A127" s="362" t="s">
        <v>112</v>
      </c>
      <c r="B127" s="362"/>
      <c r="C127" s="362"/>
      <c r="D127" s="376">
        <v>12</v>
      </c>
      <c r="E127" s="376"/>
      <c r="F127" s="376"/>
      <c r="G127" s="376"/>
      <c r="H127" s="376"/>
    </row>
    <row r="128" spans="1:8" ht="8.25">
      <c r="A128" s="362" t="s">
        <v>113</v>
      </c>
      <c r="B128" s="362"/>
      <c r="C128" s="362"/>
      <c r="D128" s="376">
        <v>10</v>
      </c>
      <c r="E128" s="376"/>
      <c r="F128" s="376"/>
      <c r="G128" s="376"/>
      <c r="H128" s="376"/>
    </row>
    <row r="129" spans="1:8" ht="8.25">
      <c r="A129" s="362" t="s">
        <v>1380</v>
      </c>
      <c r="B129" s="362"/>
      <c r="C129" s="362"/>
      <c r="D129" s="377">
        <f>IF(D127=0,,D128/D127*100)</f>
        <v>83.33333333333334</v>
      </c>
      <c r="E129" s="377"/>
      <c r="F129" s="377"/>
      <c r="G129" s="377"/>
      <c r="H129" s="377"/>
    </row>
    <row r="130" spans="1:8" ht="8.25">
      <c r="A130" s="362" t="s">
        <v>114</v>
      </c>
      <c r="B130" s="362"/>
      <c r="C130" s="362"/>
      <c r="D130" s="376"/>
      <c r="E130" s="376"/>
      <c r="F130" s="376"/>
      <c r="G130" s="376"/>
      <c r="H130" s="376"/>
    </row>
    <row r="131" spans="1:5" ht="8.25">
      <c r="A131" s="121"/>
      <c r="B131" s="121"/>
      <c r="C131" s="121"/>
      <c r="D131" s="121"/>
      <c r="E131" s="121"/>
    </row>
    <row r="132" spans="1:5" ht="8.25">
      <c r="A132" s="117" t="s">
        <v>109</v>
      </c>
      <c r="B132" s="117" t="s">
        <v>110</v>
      </c>
      <c r="C132" s="362" t="s">
        <v>964</v>
      </c>
      <c r="D132" s="362"/>
      <c r="E132" s="362"/>
    </row>
    <row r="133" spans="1:8" ht="8.25">
      <c r="A133" s="362" t="s">
        <v>112</v>
      </c>
      <c r="B133" s="362"/>
      <c r="C133" s="362"/>
      <c r="D133" s="376">
        <v>9</v>
      </c>
      <c r="E133" s="376"/>
      <c r="F133" s="376"/>
      <c r="G133" s="376"/>
      <c r="H133" s="376"/>
    </row>
    <row r="134" spans="1:8" ht="8.25">
      <c r="A134" s="362" t="s">
        <v>113</v>
      </c>
      <c r="B134" s="362"/>
      <c r="C134" s="362"/>
      <c r="D134" s="376">
        <v>10</v>
      </c>
      <c r="E134" s="376"/>
      <c r="F134" s="376"/>
      <c r="G134" s="376"/>
      <c r="H134" s="376"/>
    </row>
    <row r="135" spans="1:8" ht="8.25">
      <c r="A135" s="362" t="s">
        <v>1380</v>
      </c>
      <c r="B135" s="362"/>
      <c r="C135" s="362"/>
      <c r="D135" s="377">
        <f>IF(D133=0,,D134/D133*100)</f>
        <v>111.11111111111111</v>
      </c>
      <c r="E135" s="377"/>
      <c r="F135" s="377"/>
      <c r="G135" s="377"/>
      <c r="H135" s="377"/>
    </row>
    <row r="136" spans="1:8" ht="8.25">
      <c r="A136" s="362" t="s">
        <v>114</v>
      </c>
      <c r="B136" s="362"/>
      <c r="C136" s="362"/>
      <c r="D136" s="376"/>
      <c r="E136" s="376"/>
      <c r="F136" s="376"/>
      <c r="G136" s="376"/>
      <c r="H136" s="376"/>
    </row>
    <row r="137" spans="1:8" ht="8.25">
      <c r="A137" s="121"/>
      <c r="B137" s="121"/>
      <c r="C137" s="121"/>
      <c r="D137" s="376"/>
      <c r="E137" s="376"/>
      <c r="F137" s="376"/>
      <c r="G137" s="376"/>
      <c r="H137" s="376"/>
    </row>
    <row r="138" spans="1:5" ht="8.25">
      <c r="A138" s="117" t="s">
        <v>109</v>
      </c>
      <c r="B138" s="117" t="s">
        <v>110</v>
      </c>
      <c r="C138" s="362" t="s">
        <v>115</v>
      </c>
      <c r="D138" s="362"/>
      <c r="E138" s="362"/>
    </row>
    <row r="139" spans="1:8" ht="8.25">
      <c r="A139" s="362" t="s">
        <v>112</v>
      </c>
      <c r="B139" s="362"/>
      <c r="C139" s="362"/>
      <c r="D139" s="376">
        <v>10</v>
      </c>
      <c r="E139" s="376"/>
      <c r="F139" s="376"/>
      <c r="G139" s="376"/>
      <c r="H139" s="376"/>
    </row>
    <row r="140" spans="1:8" ht="8.25">
      <c r="A140" s="362" t="s">
        <v>113</v>
      </c>
      <c r="B140" s="362"/>
      <c r="C140" s="362"/>
      <c r="D140" s="376">
        <v>9</v>
      </c>
      <c r="E140" s="376"/>
      <c r="F140" s="376"/>
      <c r="G140" s="376"/>
      <c r="H140" s="376"/>
    </row>
    <row r="141" spans="1:8" ht="8.25">
      <c r="A141" s="362" t="s">
        <v>1380</v>
      </c>
      <c r="B141" s="362"/>
      <c r="C141" s="362"/>
      <c r="D141" s="377">
        <f>IF(D139=0,,D140/D139*100)</f>
        <v>90</v>
      </c>
      <c r="E141" s="377"/>
      <c r="F141" s="377"/>
      <c r="G141" s="377"/>
      <c r="H141" s="377"/>
    </row>
    <row r="142" spans="1:8" ht="8.25">
      <c r="A142" s="362" t="s">
        <v>114</v>
      </c>
      <c r="B142" s="362"/>
      <c r="C142" s="362"/>
      <c r="D142" s="376"/>
      <c r="E142" s="376"/>
      <c r="F142" s="376"/>
      <c r="G142" s="376"/>
      <c r="H142" s="376"/>
    </row>
    <row r="143" spans="1:5" ht="8.25">
      <c r="A143" s="121"/>
      <c r="B143" s="121"/>
      <c r="C143" s="121"/>
      <c r="D143" s="121"/>
      <c r="E143" s="121"/>
    </row>
    <row r="144" spans="1:5" ht="8.25">
      <c r="A144" s="117" t="s">
        <v>109</v>
      </c>
      <c r="B144" s="117" t="s">
        <v>110</v>
      </c>
      <c r="C144" s="362" t="s">
        <v>118</v>
      </c>
      <c r="D144" s="362"/>
      <c r="E144" s="362"/>
    </row>
    <row r="145" spans="1:8" ht="8.25">
      <c r="A145" s="362" t="s">
        <v>112</v>
      </c>
      <c r="B145" s="362"/>
      <c r="C145" s="362"/>
      <c r="D145" s="376">
        <v>1</v>
      </c>
      <c r="E145" s="376"/>
      <c r="F145" s="376"/>
      <c r="G145" s="376"/>
      <c r="H145" s="376"/>
    </row>
    <row r="146" spans="1:8" ht="8.25">
      <c r="A146" s="362" t="s">
        <v>113</v>
      </c>
      <c r="B146" s="362"/>
      <c r="C146" s="362"/>
      <c r="D146" s="376">
        <v>1</v>
      </c>
      <c r="E146" s="376"/>
      <c r="F146" s="376"/>
      <c r="G146" s="376"/>
      <c r="H146" s="376"/>
    </row>
    <row r="147" spans="1:8" ht="8.25">
      <c r="A147" s="362" t="s">
        <v>1380</v>
      </c>
      <c r="B147" s="362"/>
      <c r="C147" s="362"/>
      <c r="D147" s="377">
        <f>IF(D145=0,,D146/D145*100)</f>
        <v>100</v>
      </c>
      <c r="E147" s="377"/>
      <c r="F147" s="377"/>
      <c r="G147" s="377"/>
      <c r="H147" s="377"/>
    </row>
    <row r="148" spans="1:8" ht="8.25">
      <c r="A148" s="362"/>
      <c r="B148" s="362"/>
      <c r="C148" s="362"/>
      <c r="D148" s="376"/>
      <c r="E148" s="376"/>
      <c r="F148" s="376"/>
      <c r="G148" s="376"/>
      <c r="H148" s="376"/>
    </row>
    <row r="150" spans="1:7" ht="8.25">
      <c r="A150" s="333" t="s">
        <v>1376</v>
      </c>
      <c r="B150" s="333"/>
      <c r="C150" s="333"/>
      <c r="D150" s="333"/>
      <c r="E150" s="333"/>
      <c r="F150" s="333"/>
      <c r="G150" s="333"/>
    </row>
    <row r="151" spans="1:8" ht="8.25" customHeight="1">
      <c r="A151" s="335" t="s">
        <v>1104</v>
      </c>
      <c r="B151" s="335"/>
      <c r="C151" s="335"/>
      <c r="D151" s="335"/>
      <c r="E151" s="335"/>
      <c r="F151" s="335"/>
      <c r="G151" s="335"/>
      <c r="H151" s="335"/>
    </row>
    <row r="152" spans="1:8" ht="24" customHeight="1">
      <c r="A152" s="335"/>
      <c r="B152" s="335"/>
      <c r="C152" s="335"/>
      <c r="D152" s="335"/>
      <c r="E152" s="335"/>
      <c r="F152" s="335"/>
      <c r="G152" s="335"/>
      <c r="H152" s="335"/>
    </row>
    <row r="153" spans="1:8" ht="8.25">
      <c r="A153" s="335"/>
      <c r="B153" s="335"/>
      <c r="C153" s="335"/>
      <c r="D153" s="335"/>
      <c r="E153" s="335"/>
      <c r="F153" s="335"/>
      <c r="G153" s="335"/>
      <c r="H153" s="335"/>
    </row>
    <row r="155" spans="1:5" ht="8.25">
      <c r="A155" s="362" t="s">
        <v>1392</v>
      </c>
      <c r="B155" s="362"/>
      <c r="C155" s="362" t="s">
        <v>78</v>
      </c>
      <c r="D155" s="362"/>
      <c r="E155" s="362"/>
    </row>
    <row r="156" spans="1:5" ht="8.25">
      <c r="A156" s="117" t="s">
        <v>107</v>
      </c>
      <c r="B156" s="117"/>
      <c r="C156" s="362" t="s">
        <v>947</v>
      </c>
      <c r="D156" s="362"/>
      <c r="E156" s="362"/>
    </row>
    <row r="157" spans="1:5" ht="8.25">
      <c r="A157" s="362" t="s">
        <v>108</v>
      </c>
      <c r="B157" s="362"/>
      <c r="C157" s="362" t="s">
        <v>965</v>
      </c>
      <c r="D157" s="362"/>
      <c r="E157" s="362"/>
    </row>
    <row r="158" spans="1:5" ht="8.25">
      <c r="A158" s="117" t="s">
        <v>109</v>
      </c>
      <c r="B158" s="118" t="s">
        <v>110</v>
      </c>
      <c r="C158" s="362" t="s">
        <v>116</v>
      </c>
      <c r="D158" s="362"/>
      <c r="E158" s="362"/>
    </row>
    <row r="159" spans="1:8" ht="8.25">
      <c r="A159" s="375" t="s">
        <v>111</v>
      </c>
      <c r="B159" s="375"/>
      <c r="C159" s="375"/>
      <c r="D159" s="378" t="s">
        <v>839</v>
      </c>
      <c r="E159" s="379"/>
      <c r="F159" s="379"/>
      <c r="G159" s="379"/>
      <c r="H159" s="379"/>
    </row>
    <row r="160" spans="1:8" ht="8.25">
      <c r="A160" s="362" t="s">
        <v>112</v>
      </c>
      <c r="B160" s="362"/>
      <c r="C160" s="362"/>
      <c r="D160" s="376">
        <v>5</v>
      </c>
      <c r="E160" s="376"/>
      <c r="F160" s="376"/>
      <c r="G160" s="376"/>
      <c r="H160" s="376"/>
    </row>
    <row r="161" spans="1:8" ht="8.25">
      <c r="A161" s="362" t="s">
        <v>113</v>
      </c>
      <c r="B161" s="362"/>
      <c r="C161" s="362"/>
      <c r="D161" s="376">
        <v>6</v>
      </c>
      <c r="E161" s="376"/>
      <c r="F161" s="376"/>
      <c r="G161" s="376"/>
      <c r="H161" s="376"/>
    </row>
    <row r="162" spans="1:8" ht="8.25">
      <c r="A162" s="362" t="s">
        <v>1380</v>
      </c>
      <c r="B162" s="362"/>
      <c r="C162" s="362"/>
      <c r="D162" s="377">
        <f>IF(D160=0,,D161/D160*100)</f>
        <v>120</v>
      </c>
      <c r="E162" s="377"/>
      <c r="F162" s="377"/>
      <c r="G162" s="377"/>
      <c r="H162" s="377"/>
    </row>
    <row r="163" spans="1:5" ht="8.25">
      <c r="A163" s="121"/>
      <c r="B163" s="121"/>
      <c r="C163" s="121"/>
      <c r="D163" s="121"/>
      <c r="E163" s="121"/>
    </row>
    <row r="164" spans="1:5" ht="8.25">
      <c r="A164" s="117" t="s">
        <v>109</v>
      </c>
      <c r="B164" s="118" t="s">
        <v>110</v>
      </c>
      <c r="C164" s="362" t="s">
        <v>951</v>
      </c>
      <c r="D164" s="362"/>
      <c r="E164" s="362"/>
    </row>
    <row r="165" spans="1:8" ht="8.25">
      <c r="A165" s="362" t="s">
        <v>117</v>
      </c>
      <c r="B165" s="362"/>
      <c r="C165" s="362"/>
      <c r="D165" s="376">
        <v>100</v>
      </c>
      <c r="E165" s="376"/>
      <c r="F165" s="376"/>
      <c r="G165" s="376"/>
      <c r="H165" s="376"/>
    </row>
    <row r="166" spans="1:8" ht="8.25">
      <c r="A166" s="362" t="s">
        <v>113</v>
      </c>
      <c r="B166" s="362"/>
      <c r="C166" s="362"/>
      <c r="D166" s="376">
        <v>100</v>
      </c>
      <c r="E166" s="376"/>
      <c r="F166" s="376"/>
      <c r="G166" s="376"/>
      <c r="H166" s="376"/>
    </row>
    <row r="167" spans="1:8" ht="8.25">
      <c r="A167" s="362" t="s">
        <v>1380</v>
      </c>
      <c r="B167" s="362"/>
      <c r="C167" s="362"/>
      <c r="D167" s="377">
        <f>IF(D165=0,,D166/D165*100)</f>
        <v>100</v>
      </c>
      <c r="E167" s="377"/>
      <c r="F167" s="377"/>
      <c r="G167" s="377"/>
      <c r="H167" s="377"/>
    </row>
    <row r="168" spans="1:8" ht="8.25">
      <c r="A168" s="362"/>
      <c r="B168" s="362"/>
      <c r="C168" s="362"/>
      <c r="D168" s="376"/>
      <c r="E168" s="376"/>
      <c r="F168" s="376"/>
      <c r="G168" s="376"/>
      <c r="H168" s="376"/>
    </row>
    <row r="170" spans="1:7" ht="8.25">
      <c r="A170" s="333" t="s">
        <v>1376</v>
      </c>
      <c r="B170" s="333"/>
      <c r="C170" s="333"/>
      <c r="D170" s="333"/>
      <c r="E170" s="333"/>
      <c r="F170" s="333"/>
      <c r="G170" s="333"/>
    </row>
    <row r="171" spans="1:8" ht="8.25" customHeight="1">
      <c r="A171" s="335" t="s">
        <v>1105</v>
      </c>
      <c r="B171" s="335"/>
      <c r="C171" s="335"/>
      <c r="D171" s="335"/>
      <c r="E171" s="335"/>
      <c r="F171" s="335"/>
      <c r="G171" s="335"/>
      <c r="H171" s="335"/>
    </row>
    <row r="172" spans="1:8" ht="25.5" customHeight="1">
      <c r="A172" s="335"/>
      <c r="B172" s="335"/>
      <c r="C172" s="335"/>
      <c r="D172" s="335"/>
      <c r="E172" s="335"/>
      <c r="F172" s="335"/>
      <c r="G172" s="335"/>
      <c r="H172" s="335"/>
    </row>
    <row r="173" spans="1:8" ht="8.25">
      <c r="A173" s="335"/>
      <c r="B173" s="335"/>
      <c r="C173" s="335"/>
      <c r="D173" s="335"/>
      <c r="E173" s="335"/>
      <c r="F173" s="335"/>
      <c r="G173" s="335"/>
      <c r="H173" s="335"/>
    </row>
    <row r="175" spans="1:6" ht="8.25">
      <c r="A175" s="362" t="s">
        <v>1392</v>
      </c>
      <c r="B175" s="362"/>
      <c r="C175" s="362" t="s">
        <v>80</v>
      </c>
      <c r="D175" s="362"/>
      <c r="E175" s="362"/>
      <c r="F175" s="362"/>
    </row>
    <row r="176" spans="1:6" ht="8.25">
      <c r="A176" s="117" t="s">
        <v>107</v>
      </c>
      <c r="B176" s="117"/>
      <c r="C176" s="362" t="s">
        <v>948</v>
      </c>
      <c r="D176" s="362"/>
      <c r="E176" s="362"/>
      <c r="F176" s="362"/>
    </row>
    <row r="177" spans="1:6" ht="8.25">
      <c r="A177" s="362" t="s">
        <v>108</v>
      </c>
      <c r="B177" s="362"/>
      <c r="C177" s="362" t="s">
        <v>965</v>
      </c>
      <c r="D177" s="362"/>
      <c r="E177" s="362"/>
      <c r="F177" s="362"/>
    </row>
    <row r="178" spans="1:6" ht="8.25">
      <c r="A178" s="117" t="s">
        <v>109</v>
      </c>
      <c r="B178" s="117" t="s">
        <v>110</v>
      </c>
      <c r="C178" s="362" t="s">
        <v>118</v>
      </c>
      <c r="D178" s="362"/>
      <c r="E178" s="362"/>
      <c r="F178" s="362"/>
    </row>
    <row r="179" spans="1:8" ht="8.25">
      <c r="A179" s="375" t="s">
        <v>111</v>
      </c>
      <c r="B179" s="375"/>
      <c r="C179" s="378" t="s">
        <v>839</v>
      </c>
      <c r="D179" s="379"/>
      <c r="E179" s="379"/>
      <c r="F179" s="379"/>
      <c r="G179" s="379"/>
      <c r="H179" s="379"/>
    </row>
    <row r="180" spans="1:8" ht="8.25">
      <c r="A180" s="362" t="s">
        <v>112</v>
      </c>
      <c r="B180" s="362"/>
      <c r="C180" s="376">
        <v>1</v>
      </c>
      <c r="D180" s="376"/>
      <c r="E180" s="376"/>
      <c r="F180" s="376"/>
      <c r="G180" s="376"/>
      <c r="H180" s="376"/>
    </row>
    <row r="181" spans="1:8" ht="8.25">
      <c r="A181" s="362" t="s">
        <v>113</v>
      </c>
      <c r="B181" s="362"/>
      <c r="C181" s="376">
        <v>1</v>
      </c>
      <c r="D181" s="376"/>
      <c r="E181" s="376"/>
      <c r="F181" s="376"/>
      <c r="G181" s="376"/>
      <c r="H181" s="376"/>
    </row>
    <row r="182" spans="1:8" ht="8.25">
      <c r="A182" s="362" t="s">
        <v>1380</v>
      </c>
      <c r="B182" s="362"/>
      <c r="C182" s="376">
        <f>IF(C180=0,,C181/C180*100)</f>
        <v>100</v>
      </c>
      <c r="D182" s="376"/>
      <c r="E182" s="376"/>
      <c r="F182" s="376"/>
      <c r="G182" s="376"/>
      <c r="H182" s="376"/>
    </row>
    <row r="183" spans="1:6" ht="8.25">
      <c r="A183" s="121"/>
      <c r="B183" s="121"/>
      <c r="C183" s="121"/>
      <c r="D183" s="380"/>
      <c r="E183" s="380"/>
      <c r="F183" s="121"/>
    </row>
    <row r="184" spans="1:6" ht="8.25">
      <c r="A184" s="117" t="s">
        <v>107</v>
      </c>
      <c r="B184" s="117"/>
      <c r="C184" s="362" t="s">
        <v>949</v>
      </c>
      <c r="D184" s="362"/>
      <c r="E184" s="362"/>
      <c r="F184" s="362"/>
    </row>
    <row r="185" spans="1:6" ht="8.25">
      <c r="A185" s="117" t="s">
        <v>109</v>
      </c>
      <c r="B185" s="117" t="s">
        <v>110</v>
      </c>
      <c r="C185" s="362" t="s">
        <v>119</v>
      </c>
      <c r="D185" s="362"/>
      <c r="E185" s="362"/>
      <c r="F185" s="362"/>
    </row>
    <row r="186" spans="1:8" ht="8.25">
      <c r="A186" s="362"/>
      <c r="B186" s="362"/>
      <c r="C186" s="376">
        <v>1</v>
      </c>
      <c r="D186" s="376"/>
      <c r="E186" s="376"/>
      <c r="F186" s="376"/>
      <c r="G186" s="376"/>
      <c r="H186" s="376"/>
    </row>
    <row r="187" spans="1:8" ht="8.25">
      <c r="A187" s="362" t="s">
        <v>113</v>
      </c>
      <c r="B187" s="362"/>
      <c r="C187" s="376">
        <v>1</v>
      </c>
      <c r="D187" s="376"/>
      <c r="E187" s="376"/>
      <c r="F187" s="376"/>
      <c r="G187" s="376"/>
      <c r="H187" s="376"/>
    </row>
    <row r="188" spans="1:8" ht="8.25">
      <c r="A188" s="362" t="s">
        <v>1380</v>
      </c>
      <c r="B188" s="362"/>
      <c r="C188" s="376">
        <f>IF(C186=0,,C187/C186*100)</f>
        <v>100</v>
      </c>
      <c r="D188" s="376"/>
      <c r="E188" s="376"/>
      <c r="F188" s="376"/>
      <c r="G188" s="376"/>
      <c r="H188" s="376"/>
    </row>
    <row r="189" spans="1:8" ht="8.25">
      <c r="A189" s="362"/>
      <c r="B189" s="362"/>
      <c r="C189" s="376"/>
      <c r="D189" s="376"/>
      <c r="E189" s="376"/>
      <c r="F189" s="376"/>
      <c r="G189" s="376"/>
      <c r="H189" s="376"/>
    </row>
    <row r="190" spans="1:6" ht="8.25">
      <c r="A190" s="117" t="s">
        <v>107</v>
      </c>
      <c r="B190" s="117"/>
      <c r="C190" s="362" t="s">
        <v>950</v>
      </c>
      <c r="D190" s="362"/>
      <c r="E190" s="362"/>
      <c r="F190" s="362"/>
    </row>
    <row r="191" spans="1:6" ht="8.25">
      <c r="A191" s="117" t="s">
        <v>109</v>
      </c>
      <c r="B191" s="117" t="s">
        <v>110</v>
      </c>
      <c r="C191" s="362" t="s">
        <v>120</v>
      </c>
      <c r="D191" s="362"/>
      <c r="E191" s="362"/>
      <c r="F191" s="362"/>
    </row>
    <row r="192" spans="1:8" ht="8.25">
      <c r="A192" s="362" t="s">
        <v>112</v>
      </c>
      <c r="B192" s="362"/>
      <c r="C192" s="376">
        <v>2</v>
      </c>
      <c r="D192" s="376"/>
      <c r="E192" s="376"/>
      <c r="F192" s="376"/>
      <c r="G192" s="376"/>
      <c r="H192" s="376"/>
    </row>
    <row r="193" spans="1:8" ht="8.25">
      <c r="A193" s="362" t="s">
        <v>113</v>
      </c>
      <c r="B193" s="362"/>
      <c r="C193" s="376">
        <v>2</v>
      </c>
      <c r="D193" s="376"/>
      <c r="E193" s="376"/>
      <c r="F193" s="376"/>
      <c r="G193" s="376"/>
      <c r="H193" s="376"/>
    </row>
    <row r="194" spans="1:8" ht="8.25">
      <c r="A194" s="362" t="s">
        <v>1380</v>
      </c>
      <c r="B194" s="362"/>
      <c r="C194" s="376">
        <f>IF(C192=0,,C193/C192*100)</f>
        <v>100</v>
      </c>
      <c r="D194" s="376"/>
      <c r="E194" s="376"/>
      <c r="F194" s="376"/>
      <c r="G194" s="376"/>
      <c r="H194" s="376"/>
    </row>
    <row r="195" spans="1:6" ht="8.25">
      <c r="A195" s="121"/>
      <c r="B195" s="121"/>
      <c r="C195" s="121"/>
      <c r="D195" s="380"/>
      <c r="E195" s="380"/>
      <c r="F195" s="121"/>
    </row>
    <row r="196" spans="1:6" ht="8.25">
      <c r="A196" s="117" t="s">
        <v>109</v>
      </c>
      <c r="B196" s="117" t="s">
        <v>110</v>
      </c>
      <c r="C196" s="362" t="s">
        <v>121</v>
      </c>
      <c r="D196" s="362"/>
      <c r="E196" s="362"/>
      <c r="F196" s="362"/>
    </row>
    <row r="197" spans="1:8" ht="8.25">
      <c r="A197" s="362"/>
      <c r="B197" s="362"/>
      <c r="C197" s="376">
        <v>1</v>
      </c>
      <c r="D197" s="376"/>
      <c r="E197" s="376"/>
      <c r="F197" s="376"/>
      <c r="G197" s="376"/>
      <c r="H197" s="376"/>
    </row>
    <row r="198" spans="1:8" ht="8.25">
      <c r="A198" s="362" t="s">
        <v>113</v>
      </c>
      <c r="B198" s="362"/>
      <c r="C198" s="376">
        <v>1</v>
      </c>
      <c r="D198" s="376"/>
      <c r="E198" s="376"/>
      <c r="F198" s="376"/>
      <c r="G198" s="376"/>
      <c r="H198" s="376"/>
    </row>
    <row r="199" spans="1:8" ht="8.25">
      <c r="A199" s="362" t="s">
        <v>1380</v>
      </c>
      <c r="B199" s="362"/>
      <c r="C199" s="376">
        <f>IF(C197=0,,C198/C197*100)</f>
        <v>100</v>
      </c>
      <c r="D199" s="376"/>
      <c r="E199" s="376"/>
      <c r="F199" s="376"/>
      <c r="G199" s="376"/>
      <c r="H199" s="376"/>
    </row>
    <row r="200" spans="1:8" ht="8.25">
      <c r="A200" s="362"/>
      <c r="B200" s="362"/>
      <c r="C200" s="376"/>
      <c r="D200" s="376"/>
      <c r="E200" s="376"/>
      <c r="F200" s="376"/>
      <c r="G200" s="376"/>
      <c r="H200" s="376"/>
    </row>
    <row r="202" spans="1:7" ht="8.25">
      <c r="A202" s="333" t="s">
        <v>1376</v>
      </c>
      <c r="B202" s="333"/>
      <c r="C202" s="333"/>
      <c r="D202" s="333"/>
      <c r="E202" s="333"/>
      <c r="F202" s="333"/>
      <c r="G202" s="333"/>
    </row>
    <row r="203" spans="1:8" ht="8.25" customHeight="1">
      <c r="A203" s="335" t="s">
        <v>1106</v>
      </c>
      <c r="B203" s="335"/>
      <c r="C203" s="335"/>
      <c r="D203" s="335"/>
      <c r="E203" s="335"/>
      <c r="F203" s="335"/>
      <c r="G203" s="335"/>
      <c r="H203" s="335"/>
    </row>
    <row r="204" spans="1:8" ht="8.25">
      <c r="A204" s="335"/>
      <c r="B204" s="335"/>
      <c r="C204" s="335"/>
      <c r="D204" s="335"/>
      <c r="E204" s="335"/>
      <c r="F204" s="335"/>
      <c r="G204" s="335"/>
      <c r="H204" s="335"/>
    </row>
    <row r="205" spans="1:8" ht="8.25">
      <c r="A205" s="335"/>
      <c r="B205" s="335"/>
      <c r="C205" s="335"/>
      <c r="D205" s="335"/>
      <c r="E205" s="335"/>
      <c r="F205" s="335"/>
      <c r="G205" s="335"/>
      <c r="H205" s="335"/>
    </row>
    <row r="207" spans="1:6" ht="8.25">
      <c r="A207" s="362" t="s">
        <v>1392</v>
      </c>
      <c r="B207" s="362"/>
      <c r="C207" s="362" t="s">
        <v>83</v>
      </c>
      <c r="D207" s="362"/>
      <c r="E207" s="362"/>
      <c r="F207" s="362"/>
    </row>
    <row r="208" spans="1:6" ht="8.25">
      <c r="A208" s="117" t="s">
        <v>107</v>
      </c>
      <c r="B208" s="117"/>
      <c r="C208" s="362" t="s">
        <v>968</v>
      </c>
      <c r="D208" s="362"/>
      <c r="E208" s="362"/>
      <c r="F208" s="362"/>
    </row>
    <row r="209" spans="1:6" ht="8.25">
      <c r="A209" s="362" t="s">
        <v>108</v>
      </c>
      <c r="B209" s="362"/>
      <c r="C209" s="362" t="s">
        <v>965</v>
      </c>
      <c r="D209" s="362"/>
      <c r="E209" s="362"/>
      <c r="F209" s="362"/>
    </row>
    <row r="210" spans="1:6" ht="8.25">
      <c r="A210" s="117" t="s">
        <v>109</v>
      </c>
      <c r="B210" s="118" t="s">
        <v>110</v>
      </c>
      <c r="C210" s="362" t="s">
        <v>122</v>
      </c>
      <c r="D210" s="362"/>
      <c r="E210" s="362"/>
      <c r="F210" s="362"/>
    </row>
    <row r="211" spans="1:8" ht="8.25">
      <c r="A211" s="375" t="s">
        <v>111</v>
      </c>
      <c r="B211" s="375"/>
      <c r="C211" s="378" t="s">
        <v>839</v>
      </c>
      <c r="D211" s="379"/>
      <c r="E211" s="379"/>
      <c r="F211" s="379"/>
      <c r="G211" s="379"/>
      <c r="H211" s="379"/>
    </row>
    <row r="212" spans="1:8" ht="8.25">
      <c r="A212" s="362" t="s">
        <v>112</v>
      </c>
      <c r="B212" s="362"/>
      <c r="C212" s="376">
        <v>25</v>
      </c>
      <c r="D212" s="376"/>
      <c r="E212" s="376"/>
      <c r="F212" s="376"/>
      <c r="G212" s="376"/>
      <c r="H212" s="376"/>
    </row>
    <row r="213" spans="1:8" ht="8.25">
      <c r="A213" s="362" t="s">
        <v>113</v>
      </c>
      <c r="B213" s="362"/>
      <c r="C213" s="376">
        <v>24</v>
      </c>
      <c r="D213" s="376"/>
      <c r="E213" s="376"/>
      <c r="F213" s="376"/>
      <c r="G213" s="376"/>
      <c r="H213" s="376"/>
    </row>
    <row r="214" spans="1:8" ht="8.25">
      <c r="A214" s="362" t="s">
        <v>1380</v>
      </c>
      <c r="B214" s="362"/>
      <c r="C214" s="377">
        <f>IF(C212=0,,C213/C212*100)</f>
        <v>96</v>
      </c>
      <c r="D214" s="377"/>
      <c r="E214" s="377"/>
      <c r="F214" s="377"/>
      <c r="G214" s="377"/>
      <c r="H214" s="377"/>
    </row>
    <row r="215" spans="1:6" ht="8.25">
      <c r="A215" s="121"/>
      <c r="B215" s="126"/>
      <c r="C215" s="121"/>
      <c r="D215" s="380"/>
      <c r="E215" s="380"/>
      <c r="F215" s="121"/>
    </row>
    <row r="216" spans="1:7" ht="8.25">
      <c r="A216" s="333" t="s">
        <v>1376</v>
      </c>
      <c r="B216" s="333"/>
      <c r="C216" s="333"/>
      <c r="D216" s="333"/>
      <c r="E216" s="333"/>
      <c r="F216" s="333"/>
      <c r="G216" s="333"/>
    </row>
    <row r="217" spans="1:8" ht="8.25" customHeight="1">
      <c r="A217" s="335" t="s">
        <v>142</v>
      </c>
      <c r="B217" s="335"/>
      <c r="C217" s="335"/>
      <c r="D217" s="335"/>
      <c r="E217" s="335"/>
      <c r="F217" s="335"/>
      <c r="G217" s="335"/>
      <c r="H217" s="335"/>
    </row>
    <row r="218" spans="1:8" ht="28.5" customHeight="1">
      <c r="A218" s="335"/>
      <c r="B218" s="335"/>
      <c r="C218" s="335"/>
      <c r="D218" s="335"/>
      <c r="E218" s="335"/>
      <c r="F218" s="335"/>
      <c r="G218" s="335"/>
      <c r="H218" s="335"/>
    </row>
    <row r="219" spans="1:8" ht="8.25">
      <c r="A219" s="335"/>
      <c r="B219" s="335"/>
      <c r="C219" s="335"/>
      <c r="D219" s="335"/>
      <c r="E219" s="335"/>
      <c r="F219" s="335"/>
      <c r="G219" s="335"/>
      <c r="H219" s="335"/>
    </row>
    <row r="221" spans="1:6" ht="8.25">
      <c r="A221" s="362" t="s">
        <v>1392</v>
      </c>
      <c r="B221" s="362"/>
      <c r="C221" s="362" t="s">
        <v>86</v>
      </c>
      <c r="D221" s="362"/>
      <c r="E221" s="362"/>
      <c r="F221" s="362"/>
    </row>
    <row r="222" spans="1:6" ht="8.25">
      <c r="A222" s="117" t="s">
        <v>107</v>
      </c>
      <c r="B222" s="117"/>
      <c r="C222" s="362" t="s">
        <v>966</v>
      </c>
      <c r="D222" s="362"/>
      <c r="E222" s="362"/>
      <c r="F222" s="362"/>
    </row>
    <row r="223" spans="1:6" ht="8.25">
      <c r="A223" s="362" t="s">
        <v>108</v>
      </c>
      <c r="B223" s="362"/>
      <c r="C223" s="362" t="s">
        <v>965</v>
      </c>
      <c r="D223" s="362"/>
      <c r="E223" s="362"/>
      <c r="F223" s="362"/>
    </row>
    <row r="224" spans="1:6" ht="8.25">
      <c r="A224" s="117" t="s">
        <v>109</v>
      </c>
      <c r="B224" s="118" t="s">
        <v>110</v>
      </c>
      <c r="C224" s="362" t="s">
        <v>123</v>
      </c>
      <c r="D224" s="362"/>
      <c r="E224" s="362"/>
      <c r="F224" s="362"/>
    </row>
    <row r="225" spans="1:8" ht="8.25">
      <c r="A225" s="375" t="s">
        <v>111</v>
      </c>
      <c r="B225" s="375"/>
      <c r="C225" s="378" t="s">
        <v>839</v>
      </c>
      <c r="D225" s="379"/>
      <c r="E225" s="379"/>
      <c r="F225" s="379"/>
      <c r="G225" s="379"/>
      <c r="H225" s="379"/>
    </row>
    <row r="226" spans="1:8" ht="8.25">
      <c r="A226" s="362" t="s">
        <v>112</v>
      </c>
      <c r="B226" s="362"/>
      <c r="C226" s="376">
        <v>10</v>
      </c>
      <c r="D226" s="376"/>
      <c r="E226" s="376"/>
      <c r="F226" s="376"/>
      <c r="G226" s="376"/>
      <c r="H226" s="376"/>
    </row>
    <row r="227" spans="1:8" ht="8.25">
      <c r="A227" s="362" t="s">
        <v>113</v>
      </c>
      <c r="B227" s="362"/>
      <c r="C227" s="376">
        <v>12</v>
      </c>
      <c r="D227" s="376"/>
      <c r="E227" s="376"/>
      <c r="F227" s="376"/>
      <c r="G227" s="376"/>
      <c r="H227" s="376"/>
    </row>
    <row r="228" spans="1:8" ht="8.25">
      <c r="A228" s="362" t="s">
        <v>1380</v>
      </c>
      <c r="B228" s="362"/>
      <c r="C228" s="376">
        <f>IF(C226=0,,C227/C226*100)</f>
        <v>120</v>
      </c>
      <c r="D228" s="376"/>
      <c r="E228" s="376"/>
      <c r="F228" s="376"/>
      <c r="G228" s="376"/>
      <c r="H228" s="376"/>
    </row>
    <row r="229" spans="1:6" ht="8.25">
      <c r="A229" s="121"/>
      <c r="B229" s="121"/>
      <c r="C229" s="121"/>
      <c r="D229" s="380"/>
      <c r="E229" s="380"/>
      <c r="F229" s="121"/>
    </row>
    <row r="230" spans="1:6" ht="8.25">
      <c r="A230" s="117" t="s">
        <v>109</v>
      </c>
      <c r="B230" s="118" t="s">
        <v>110</v>
      </c>
      <c r="C230" s="362" t="s">
        <v>967</v>
      </c>
      <c r="D230" s="362"/>
      <c r="E230" s="362"/>
      <c r="F230" s="362"/>
    </row>
    <row r="231" spans="1:8" ht="8.25">
      <c r="A231" s="362" t="s">
        <v>112</v>
      </c>
      <c r="B231" s="362"/>
      <c r="C231" s="376">
        <v>2</v>
      </c>
      <c r="D231" s="376"/>
      <c r="E231" s="376"/>
      <c r="F231" s="376"/>
      <c r="G231" s="376"/>
      <c r="H231" s="376"/>
    </row>
    <row r="232" spans="1:8" ht="8.25">
      <c r="A232" s="362" t="s">
        <v>113</v>
      </c>
      <c r="B232" s="362"/>
      <c r="C232" s="376">
        <v>0</v>
      </c>
      <c r="D232" s="376"/>
      <c r="E232" s="376"/>
      <c r="F232" s="376"/>
      <c r="G232" s="376"/>
      <c r="H232" s="376"/>
    </row>
    <row r="233" spans="1:8" ht="8.25">
      <c r="A233" s="362" t="s">
        <v>1380</v>
      </c>
      <c r="B233" s="362"/>
      <c r="C233" s="376">
        <f>IF(C231=0,,C232/C231*100)</f>
        <v>0</v>
      </c>
      <c r="D233" s="376"/>
      <c r="E233" s="376"/>
      <c r="F233" s="376"/>
      <c r="G233" s="376"/>
      <c r="H233" s="376"/>
    </row>
    <row r="235" spans="1:7" ht="8.25">
      <c r="A235" s="333" t="s">
        <v>1376</v>
      </c>
      <c r="B235" s="333"/>
      <c r="C235" s="333"/>
      <c r="D235" s="333"/>
      <c r="E235" s="333"/>
      <c r="F235" s="333"/>
      <c r="G235" s="333"/>
    </row>
    <row r="236" spans="1:8" ht="8.25" customHeight="1">
      <c r="A236" s="335" t="s">
        <v>143</v>
      </c>
      <c r="B236" s="335"/>
      <c r="C236" s="335"/>
      <c r="D236" s="335"/>
      <c r="E236" s="335"/>
      <c r="F236" s="335"/>
      <c r="G236" s="335"/>
      <c r="H236" s="335"/>
    </row>
    <row r="237" spans="1:8" ht="31.5" customHeight="1">
      <c r="A237" s="335"/>
      <c r="B237" s="335"/>
      <c r="C237" s="335"/>
      <c r="D237" s="335"/>
      <c r="E237" s="335"/>
      <c r="F237" s="335"/>
      <c r="G237" s="335"/>
      <c r="H237" s="335"/>
    </row>
    <row r="239" spans="1:4" ht="8.25">
      <c r="A239" s="362" t="s">
        <v>1392</v>
      </c>
      <c r="B239" s="362"/>
      <c r="C239" s="362" t="s">
        <v>88</v>
      </c>
      <c r="D239" s="362"/>
    </row>
    <row r="240" spans="1:4" ht="8.25">
      <c r="A240" s="117" t="s">
        <v>107</v>
      </c>
      <c r="B240" s="117"/>
      <c r="C240" s="362" t="s">
        <v>124</v>
      </c>
      <c r="D240" s="362"/>
    </row>
    <row r="241" spans="1:4" ht="8.25">
      <c r="A241" s="362" t="s">
        <v>108</v>
      </c>
      <c r="B241" s="362"/>
      <c r="C241" s="362" t="s">
        <v>965</v>
      </c>
      <c r="D241" s="362"/>
    </row>
    <row r="242" spans="1:4" ht="8.25">
      <c r="A242" s="117" t="s">
        <v>109</v>
      </c>
      <c r="B242" s="118" t="s">
        <v>110</v>
      </c>
      <c r="C242" s="362" t="s">
        <v>125</v>
      </c>
      <c r="D242" s="362"/>
    </row>
    <row r="243" spans="1:8" ht="8.25">
      <c r="A243" s="375" t="s">
        <v>111</v>
      </c>
      <c r="B243" s="375"/>
      <c r="C243" s="378" t="s">
        <v>839</v>
      </c>
      <c r="D243" s="379"/>
      <c r="E243" s="379"/>
      <c r="F243" s="379"/>
      <c r="G243" s="379"/>
      <c r="H243" s="379"/>
    </row>
    <row r="244" spans="1:8" ht="8.25">
      <c r="A244" s="362" t="s">
        <v>112</v>
      </c>
      <c r="B244" s="362"/>
      <c r="C244" s="376">
        <v>80</v>
      </c>
      <c r="D244" s="376"/>
      <c r="E244" s="376"/>
      <c r="F244" s="376"/>
      <c r="G244" s="376"/>
      <c r="H244" s="376"/>
    </row>
    <row r="245" spans="1:8" ht="8.25">
      <c r="A245" s="362" t="s">
        <v>113</v>
      </c>
      <c r="B245" s="362"/>
      <c r="C245" s="376">
        <v>100</v>
      </c>
      <c r="D245" s="376"/>
      <c r="E245" s="376"/>
      <c r="F245" s="376"/>
      <c r="G245" s="376"/>
      <c r="H245" s="376"/>
    </row>
    <row r="246" spans="1:8" ht="8.25">
      <c r="A246" s="362" t="s">
        <v>1380</v>
      </c>
      <c r="B246" s="362"/>
      <c r="C246" s="377">
        <f>IF(C244=0,,C245/C244*100)</f>
        <v>125</v>
      </c>
      <c r="D246" s="377"/>
      <c r="E246" s="377"/>
      <c r="F246" s="377"/>
      <c r="G246" s="377"/>
      <c r="H246" s="377"/>
    </row>
    <row r="248" spans="1:7" ht="8.25">
      <c r="A248" s="333" t="s">
        <v>1376</v>
      </c>
      <c r="B248" s="333"/>
      <c r="C248" s="333"/>
      <c r="D248" s="333"/>
      <c r="E248" s="333"/>
      <c r="F248" s="333"/>
      <c r="G248" s="333"/>
    </row>
    <row r="249" spans="1:8" ht="23.25" customHeight="1">
      <c r="A249" s="335" t="s">
        <v>144</v>
      </c>
      <c r="B249" s="335"/>
      <c r="C249" s="335"/>
      <c r="D249" s="335"/>
      <c r="E249" s="335"/>
      <c r="F249" s="335"/>
      <c r="G249" s="335"/>
      <c r="H249" s="335"/>
    </row>
    <row r="250" spans="1:8" ht="8.25">
      <c r="A250" s="335"/>
      <c r="B250" s="335"/>
      <c r="C250" s="335"/>
      <c r="D250" s="335"/>
      <c r="E250" s="335"/>
      <c r="F250" s="335"/>
      <c r="G250" s="335"/>
      <c r="H250" s="335"/>
    </row>
  </sheetData>
  <mergeCells count="209">
    <mergeCell ref="A85:H85"/>
    <mergeCell ref="A117:H119"/>
    <mergeCell ref="A248:G248"/>
    <mergeCell ref="A249:H250"/>
    <mergeCell ref="C244:H244"/>
    <mergeCell ref="C245:H245"/>
    <mergeCell ref="C246:H246"/>
    <mergeCell ref="A244:B244"/>
    <mergeCell ref="A245:B245"/>
    <mergeCell ref="A246:B246"/>
    <mergeCell ref="A241:B241"/>
    <mergeCell ref="C241:D241"/>
    <mergeCell ref="C242:D242"/>
    <mergeCell ref="A243:B243"/>
    <mergeCell ref="C243:H243"/>
    <mergeCell ref="A239:B239"/>
    <mergeCell ref="C239:D239"/>
    <mergeCell ref="C240:D240"/>
    <mergeCell ref="A236:H237"/>
    <mergeCell ref="A235:G235"/>
    <mergeCell ref="D229:E229"/>
    <mergeCell ref="A231:B231"/>
    <mergeCell ref="C231:H231"/>
    <mergeCell ref="A232:B232"/>
    <mergeCell ref="C232:H232"/>
    <mergeCell ref="A233:B233"/>
    <mergeCell ref="C233:H233"/>
    <mergeCell ref="A227:B227"/>
    <mergeCell ref="A228:B228"/>
    <mergeCell ref="C227:H227"/>
    <mergeCell ref="C228:H228"/>
    <mergeCell ref="A225:B225"/>
    <mergeCell ref="A226:B226"/>
    <mergeCell ref="C225:H225"/>
    <mergeCell ref="C226:H226"/>
    <mergeCell ref="D215:E215"/>
    <mergeCell ref="C230:F230"/>
    <mergeCell ref="A216:G216"/>
    <mergeCell ref="A217:H219"/>
    <mergeCell ref="A221:B221"/>
    <mergeCell ref="C221:F221"/>
    <mergeCell ref="C222:F222"/>
    <mergeCell ref="A223:B223"/>
    <mergeCell ref="C223:F223"/>
    <mergeCell ref="C224:F224"/>
    <mergeCell ref="A213:B213"/>
    <mergeCell ref="A214:B214"/>
    <mergeCell ref="C213:H213"/>
    <mergeCell ref="C214:H214"/>
    <mergeCell ref="A211:B211"/>
    <mergeCell ref="A212:B212"/>
    <mergeCell ref="C211:H211"/>
    <mergeCell ref="C212:H212"/>
    <mergeCell ref="C208:F208"/>
    <mergeCell ref="A209:B209"/>
    <mergeCell ref="C209:F209"/>
    <mergeCell ref="C210:F210"/>
    <mergeCell ref="A202:G202"/>
    <mergeCell ref="A203:H205"/>
    <mergeCell ref="A207:B207"/>
    <mergeCell ref="C207:F207"/>
    <mergeCell ref="A199:B199"/>
    <mergeCell ref="A200:B200"/>
    <mergeCell ref="C199:H199"/>
    <mergeCell ref="C200:H200"/>
    <mergeCell ref="A197:B197"/>
    <mergeCell ref="A198:B198"/>
    <mergeCell ref="C197:H197"/>
    <mergeCell ref="C198:H198"/>
    <mergeCell ref="A194:B194"/>
    <mergeCell ref="C194:H194"/>
    <mergeCell ref="D195:E195"/>
    <mergeCell ref="C196:F196"/>
    <mergeCell ref="C190:F190"/>
    <mergeCell ref="C191:F191"/>
    <mergeCell ref="A192:B192"/>
    <mergeCell ref="A193:B193"/>
    <mergeCell ref="C192:H192"/>
    <mergeCell ref="C193:H193"/>
    <mergeCell ref="A188:B188"/>
    <mergeCell ref="A189:B189"/>
    <mergeCell ref="C188:H188"/>
    <mergeCell ref="C189:H189"/>
    <mergeCell ref="C185:F185"/>
    <mergeCell ref="A186:B186"/>
    <mergeCell ref="A187:B187"/>
    <mergeCell ref="C186:H186"/>
    <mergeCell ref="C187:H187"/>
    <mergeCell ref="A182:B182"/>
    <mergeCell ref="C182:H182"/>
    <mergeCell ref="D183:E183"/>
    <mergeCell ref="C184:F184"/>
    <mergeCell ref="A180:B180"/>
    <mergeCell ref="A181:B181"/>
    <mergeCell ref="C180:H180"/>
    <mergeCell ref="C181:H181"/>
    <mergeCell ref="A177:B177"/>
    <mergeCell ref="C177:F177"/>
    <mergeCell ref="C178:F178"/>
    <mergeCell ref="A179:B179"/>
    <mergeCell ref="C179:H179"/>
    <mergeCell ref="A171:H173"/>
    <mergeCell ref="A175:B175"/>
    <mergeCell ref="C175:F175"/>
    <mergeCell ref="C176:F176"/>
    <mergeCell ref="A170:G170"/>
    <mergeCell ref="A166:C166"/>
    <mergeCell ref="A167:C167"/>
    <mergeCell ref="A168:C168"/>
    <mergeCell ref="D166:H166"/>
    <mergeCell ref="D167:H167"/>
    <mergeCell ref="A162:C162"/>
    <mergeCell ref="D168:H168"/>
    <mergeCell ref="D165:H165"/>
    <mergeCell ref="D160:H160"/>
    <mergeCell ref="C164:E164"/>
    <mergeCell ref="A157:B157"/>
    <mergeCell ref="C157:E157"/>
    <mergeCell ref="C158:E158"/>
    <mergeCell ref="A165:C165"/>
    <mergeCell ref="D159:H159"/>
    <mergeCell ref="D161:H161"/>
    <mergeCell ref="D162:H162"/>
    <mergeCell ref="A159:C159"/>
    <mergeCell ref="A160:C160"/>
    <mergeCell ref="A161:C161"/>
    <mergeCell ref="A151:H153"/>
    <mergeCell ref="A155:B155"/>
    <mergeCell ref="C155:E155"/>
    <mergeCell ref="C156:E156"/>
    <mergeCell ref="A146:C146"/>
    <mergeCell ref="A150:G150"/>
    <mergeCell ref="A148:C148"/>
    <mergeCell ref="A147:C147"/>
    <mergeCell ref="D147:H147"/>
    <mergeCell ref="D148:H148"/>
    <mergeCell ref="D146:H146"/>
    <mergeCell ref="D126:H126"/>
    <mergeCell ref="D127:H127"/>
    <mergeCell ref="D128:H128"/>
    <mergeCell ref="D129:H129"/>
    <mergeCell ref="D145:H145"/>
    <mergeCell ref="D140:H140"/>
    <mergeCell ref="D141:H141"/>
    <mergeCell ref="D142:H142"/>
    <mergeCell ref="C144:E144"/>
    <mergeCell ref="A145:C145"/>
    <mergeCell ref="A140:C140"/>
    <mergeCell ref="A141:C141"/>
    <mergeCell ref="A142:C142"/>
    <mergeCell ref="A136:C136"/>
    <mergeCell ref="C138:E138"/>
    <mergeCell ref="D135:H135"/>
    <mergeCell ref="D136:H136"/>
    <mergeCell ref="D137:H137"/>
    <mergeCell ref="D139:H139"/>
    <mergeCell ref="A139:C139"/>
    <mergeCell ref="A130:C130"/>
    <mergeCell ref="C132:E132"/>
    <mergeCell ref="A133:C133"/>
    <mergeCell ref="A134:C134"/>
    <mergeCell ref="D134:H134"/>
    <mergeCell ref="D130:H130"/>
    <mergeCell ref="D133:H133"/>
    <mergeCell ref="A135:C135"/>
    <mergeCell ref="A126:C126"/>
    <mergeCell ref="A127:C127"/>
    <mergeCell ref="A128:C128"/>
    <mergeCell ref="A129:C129"/>
    <mergeCell ref="C123:E123"/>
    <mergeCell ref="A124:B124"/>
    <mergeCell ref="C124:E124"/>
    <mergeCell ref="C125:E125"/>
    <mergeCell ref="B105:B107"/>
    <mergeCell ref="C105:C107"/>
    <mergeCell ref="D105:D107"/>
    <mergeCell ref="B102:B104"/>
    <mergeCell ref="C102:C104"/>
    <mergeCell ref="D102:D104"/>
    <mergeCell ref="B99:B101"/>
    <mergeCell ref="C99:C101"/>
    <mergeCell ref="D99:D101"/>
    <mergeCell ref="E88:H88"/>
    <mergeCell ref="B96:B98"/>
    <mergeCell ref="D93:D95"/>
    <mergeCell ref="C96:C98"/>
    <mergeCell ref="D96:D98"/>
    <mergeCell ref="A84:H84"/>
    <mergeCell ref="A88:D88"/>
    <mergeCell ref="A122:B122"/>
    <mergeCell ref="C122:E122"/>
    <mergeCell ref="B90:B92"/>
    <mergeCell ref="C90:C92"/>
    <mergeCell ref="D90:D92"/>
    <mergeCell ref="B93:B95"/>
    <mergeCell ref="C93:C95"/>
    <mergeCell ref="A116:G116"/>
    <mergeCell ref="A61:H61"/>
    <mergeCell ref="A70:H70"/>
    <mergeCell ref="A62:H62"/>
    <mergeCell ref="A71:H71"/>
    <mergeCell ref="A2:G2"/>
    <mergeCell ref="A5:C8"/>
    <mergeCell ref="A25:H25"/>
    <mergeCell ref="A26:H27"/>
    <mergeCell ref="A39:H39"/>
    <mergeCell ref="A52:H52"/>
    <mergeCell ref="A40:H40"/>
    <mergeCell ref="A53:H53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01"/>
  <sheetViews>
    <sheetView workbookViewId="0" topLeftCell="A1">
      <selection activeCell="J12" sqref="J12"/>
    </sheetView>
  </sheetViews>
  <sheetFormatPr defaultColWidth="9.140625" defaultRowHeight="12.75"/>
  <cols>
    <col min="1" max="2" width="6.57421875" style="81" customWidth="1"/>
    <col min="3" max="3" width="10.7109375" style="81" customWidth="1"/>
    <col min="4" max="4" width="20.8515625" style="81" customWidth="1"/>
    <col min="5" max="8" width="10.57421875" style="81" customWidth="1"/>
    <col min="9" max="16384" width="9.140625" style="81" customWidth="1"/>
  </cols>
  <sheetData>
    <row r="2" ht="11.25">
      <c r="A2" s="131" t="s">
        <v>127</v>
      </c>
    </row>
    <row r="4" spans="1:7" ht="20.2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0.25" customHeight="1">
      <c r="A5" s="351" t="s">
        <v>126</v>
      </c>
      <c r="B5" s="352"/>
      <c r="C5" s="353"/>
      <c r="D5" s="48" t="s">
        <v>1381</v>
      </c>
      <c r="E5" s="222">
        <f>SUM(E6:E8)</f>
        <v>14000</v>
      </c>
      <c r="F5" s="222">
        <f>SUM(F6:F8)</f>
        <v>14018.33</v>
      </c>
      <c r="G5" s="162">
        <f>SUM(H44)</f>
        <v>100.13092857142858</v>
      </c>
    </row>
    <row r="6" spans="1:7" ht="20.25" customHeight="1">
      <c r="A6" s="354"/>
      <c r="B6" s="355"/>
      <c r="C6" s="356"/>
      <c r="D6" s="69" t="s">
        <v>98</v>
      </c>
      <c r="E6" s="87">
        <f>SUM(E42)</f>
        <v>14000</v>
      </c>
      <c r="F6" s="87">
        <f>SUM(E43)</f>
        <v>14018.33</v>
      </c>
      <c r="G6" s="88">
        <f>SUM(E44)</f>
        <v>100.13092857142858</v>
      </c>
    </row>
    <row r="7" spans="1:7" ht="20.25" customHeight="1">
      <c r="A7" s="354"/>
      <c r="B7" s="355"/>
      <c r="C7" s="356"/>
      <c r="D7" s="69" t="s">
        <v>99</v>
      </c>
      <c r="E7" s="87">
        <f>SUM(F42)</f>
        <v>0</v>
      </c>
      <c r="F7" s="87">
        <f>SUM(F43)</f>
        <v>0</v>
      </c>
      <c r="G7" s="88">
        <f>SUM(F44)</f>
        <v>0</v>
      </c>
    </row>
    <row r="8" spans="1:7" ht="20.25" customHeight="1">
      <c r="A8" s="357"/>
      <c r="B8" s="358"/>
      <c r="C8" s="359"/>
      <c r="D8" s="69" t="s">
        <v>1384</v>
      </c>
      <c r="E8" s="87">
        <f>SUM(G42)</f>
        <v>0</v>
      </c>
      <c r="F8" s="87">
        <f>SUM(G43)</f>
        <v>0</v>
      </c>
      <c r="G8" s="88">
        <f>SUM(G44)</f>
        <v>0</v>
      </c>
    </row>
    <row r="11" spans="1:8" ht="20.25" customHeight="1">
      <c r="A11" s="89" t="s">
        <v>128</v>
      </c>
      <c r="B11" s="90"/>
      <c r="C11" s="91"/>
      <c r="D11" s="92"/>
      <c r="E11" s="93">
        <f>SUM(E17,E27)</f>
        <v>14000</v>
      </c>
      <c r="F11" s="93">
        <f>SUM(F17,F27)</f>
        <v>14018.33</v>
      </c>
      <c r="G11" s="93">
        <f>SUM(G17,G27)</f>
        <v>14000</v>
      </c>
      <c r="H11" s="93">
        <f>IF(E11=0,,F11/E11*100)</f>
        <v>100.13092857142858</v>
      </c>
    </row>
    <row r="12" spans="1:8" ht="20.25" customHeight="1">
      <c r="A12" s="40"/>
      <c r="B12" s="41" t="s">
        <v>510</v>
      </c>
      <c r="C12" s="42" t="s">
        <v>1392</v>
      </c>
      <c r="D12" s="94" t="s">
        <v>969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20.25" customHeight="1">
      <c r="A13" s="95" t="s">
        <v>1385</v>
      </c>
      <c r="B13" s="96" t="s">
        <v>1386</v>
      </c>
      <c r="C13" s="97" t="s">
        <v>1387</v>
      </c>
      <c r="D13" s="98" t="s">
        <v>1365</v>
      </c>
      <c r="E13" s="99"/>
      <c r="F13" s="99"/>
      <c r="G13" s="99"/>
      <c r="H13" s="99"/>
    </row>
    <row r="14" spans="1:8" ht="20.25" customHeight="1">
      <c r="A14" s="37" t="s">
        <v>1388</v>
      </c>
      <c r="B14" s="37" t="s">
        <v>1389</v>
      </c>
      <c r="C14" s="14" t="s">
        <v>1390</v>
      </c>
      <c r="D14" s="38" t="s">
        <v>1391</v>
      </c>
      <c r="E14" s="105">
        <f>SUM(E15:E16)</f>
        <v>14000</v>
      </c>
      <c r="F14" s="105">
        <f>SUM(F15:F16)</f>
        <v>14018.33</v>
      </c>
      <c r="G14" s="105">
        <f>SUM(G15:G16)</f>
        <v>14000</v>
      </c>
      <c r="H14" s="105">
        <f>IF(E14=0,,F14/E14*100)</f>
        <v>100.13092857142858</v>
      </c>
    </row>
    <row r="15" spans="1:8" s="130" customFormat="1" ht="20.25" customHeight="1">
      <c r="A15" s="28">
        <v>635</v>
      </c>
      <c r="B15" s="21" t="s">
        <v>511</v>
      </c>
      <c r="C15" s="20" t="s">
        <v>416</v>
      </c>
      <c r="D15" s="75" t="s">
        <v>1469</v>
      </c>
      <c r="E15" s="45">
        <v>0</v>
      </c>
      <c r="F15" s="45">
        <v>0</v>
      </c>
      <c r="G15" s="45">
        <v>0</v>
      </c>
      <c r="H15" s="46">
        <f>IF(E15=0,,F15/E15*100)</f>
        <v>0</v>
      </c>
    </row>
    <row r="16" spans="1:8" s="130" customFormat="1" ht="20.25" customHeight="1">
      <c r="A16" s="28">
        <v>637</v>
      </c>
      <c r="B16" s="29" t="s">
        <v>512</v>
      </c>
      <c r="C16" s="28" t="s">
        <v>416</v>
      </c>
      <c r="D16" s="75" t="s">
        <v>81</v>
      </c>
      <c r="E16" s="45">
        <v>14000</v>
      </c>
      <c r="F16" s="46">
        <v>14018.33</v>
      </c>
      <c r="G16" s="45">
        <v>14000</v>
      </c>
      <c r="H16" s="46">
        <f>IF(E16=0,,F16/E16*100)</f>
        <v>100.13092857142858</v>
      </c>
    </row>
    <row r="17" spans="1:8" ht="20.25" customHeight="1">
      <c r="A17" s="48"/>
      <c r="B17" s="103"/>
      <c r="C17" s="104" t="s">
        <v>416</v>
      </c>
      <c r="D17" s="48" t="s">
        <v>1381</v>
      </c>
      <c r="E17" s="50">
        <f>SUM(E14)</f>
        <v>14000</v>
      </c>
      <c r="F17" s="50">
        <f>SUM(F14)</f>
        <v>14018.33</v>
      </c>
      <c r="G17" s="50">
        <f>SUM(G14)</f>
        <v>14000</v>
      </c>
      <c r="H17" s="50">
        <f>IF(E17=0,,F17/E17*100)</f>
        <v>100.13092857142858</v>
      </c>
    </row>
    <row r="18" spans="1:8" ht="20.25" customHeight="1">
      <c r="A18" s="58"/>
      <c r="B18" s="59"/>
      <c r="C18" s="60"/>
      <c r="D18" s="61"/>
      <c r="E18" s="58"/>
      <c r="F18" s="58"/>
      <c r="G18" s="58"/>
      <c r="H18" s="58"/>
    </row>
    <row r="19" spans="1:8" ht="20.25" customHeight="1">
      <c r="A19" s="333" t="s">
        <v>72</v>
      </c>
      <c r="B19" s="333"/>
      <c r="C19" s="333"/>
      <c r="D19" s="333"/>
      <c r="E19" s="333"/>
      <c r="F19" s="333"/>
      <c r="G19" s="333"/>
      <c r="H19" s="334"/>
    </row>
    <row r="20" spans="1:8" ht="29.25" customHeight="1">
      <c r="A20" s="335" t="s">
        <v>145</v>
      </c>
      <c r="B20" s="336"/>
      <c r="C20" s="336"/>
      <c r="D20" s="336"/>
      <c r="E20" s="336"/>
      <c r="F20" s="336"/>
      <c r="G20" s="336"/>
      <c r="H20" s="336"/>
    </row>
    <row r="21" spans="1:8" ht="20.25" customHeight="1">
      <c r="A21" s="58"/>
      <c r="B21" s="59"/>
      <c r="C21" s="60"/>
      <c r="D21" s="61"/>
      <c r="E21" s="58"/>
      <c r="F21" s="58"/>
      <c r="G21" s="58"/>
      <c r="H21" s="58"/>
    </row>
    <row r="22" spans="1:8" ht="20.25" customHeight="1">
      <c r="A22" s="40"/>
      <c r="B22" s="41" t="s">
        <v>514</v>
      </c>
      <c r="C22" s="42" t="s">
        <v>1392</v>
      </c>
      <c r="D22" s="94" t="s">
        <v>134</v>
      </c>
      <c r="E22" s="40" t="s">
        <v>1379</v>
      </c>
      <c r="F22" s="40" t="s">
        <v>835</v>
      </c>
      <c r="G22" s="40" t="s">
        <v>836</v>
      </c>
      <c r="H22" s="40" t="s">
        <v>1380</v>
      </c>
    </row>
    <row r="23" spans="1:8" ht="20.25" customHeight="1">
      <c r="A23" s="95" t="s">
        <v>1385</v>
      </c>
      <c r="B23" s="96" t="s">
        <v>1386</v>
      </c>
      <c r="C23" s="97" t="s">
        <v>1387</v>
      </c>
      <c r="D23" s="98" t="s">
        <v>1365</v>
      </c>
      <c r="E23" s="99"/>
      <c r="F23" s="99"/>
      <c r="G23" s="99"/>
      <c r="H23" s="99"/>
    </row>
    <row r="24" spans="1:8" ht="20.25" customHeight="1">
      <c r="A24" s="37" t="s">
        <v>1388</v>
      </c>
      <c r="B24" s="37" t="s">
        <v>1389</v>
      </c>
      <c r="C24" s="14" t="s">
        <v>1390</v>
      </c>
      <c r="D24" s="38" t="s">
        <v>1391</v>
      </c>
      <c r="E24" s="105">
        <f>SUM(E25:E26)</f>
        <v>0</v>
      </c>
      <c r="F24" s="105">
        <f>SUM(F25:F26)</f>
        <v>0</v>
      </c>
      <c r="G24" s="105">
        <f>SUM(G25:G26)</f>
        <v>0</v>
      </c>
      <c r="H24" s="105">
        <f>IF(E24=0,,F24/E24*100)</f>
        <v>0</v>
      </c>
    </row>
    <row r="25" spans="1:8" ht="20.25" customHeight="1">
      <c r="A25" s="20">
        <v>633</v>
      </c>
      <c r="B25" s="21" t="s">
        <v>135</v>
      </c>
      <c r="C25" s="20" t="s">
        <v>416</v>
      </c>
      <c r="D25" s="101" t="s">
        <v>129</v>
      </c>
      <c r="E25" s="45">
        <v>0</v>
      </c>
      <c r="F25" s="45">
        <v>0</v>
      </c>
      <c r="G25" s="45">
        <v>0</v>
      </c>
      <c r="H25" s="45">
        <f>IF(E25=0,,F25/E25*100)</f>
        <v>0</v>
      </c>
    </row>
    <row r="26" spans="1:8" ht="20.25" customHeight="1">
      <c r="A26" s="401">
        <v>637027</v>
      </c>
      <c r="B26" s="21" t="s">
        <v>136</v>
      </c>
      <c r="C26" s="20" t="s">
        <v>416</v>
      </c>
      <c r="D26" s="61" t="s">
        <v>81</v>
      </c>
      <c r="E26" s="45">
        <v>0</v>
      </c>
      <c r="F26" s="45">
        <v>0</v>
      </c>
      <c r="G26" s="45">
        <v>0</v>
      </c>
      <c r="H26" s="45">
        <f>IF(E26=0,,F26/E26*100)</f>
        <v>0</v>
      </c>
    </row>
    <row r="27" spans="1:8" ht="20.25" customHeight="1">
      <c r="A27" s="48"/>
      <c r="B27" s="103"/>
      <c r="C27" s="104"/>
      <c r="D27" s="48" t="s">
        <v>1381</v>
      </c>
      <c r="E27" s="50">
        <f>SUM(E24)</f>
        <v>0</v>
      </c>
      <c r="F27" s="50">
        <f>SUM(F24)</f>
        <v>0</v>
      </c>
      <c r="G27" s="50">
        <f>SUM(G24)</f>
        <v>0</v>
      </c>
      <c r="H27" s="50">
        <f>IF(E27=0,,F27/E27*100)</f>
        <v>0</v>
      </c>
    </row>
    <row r="28" ht="20.25" customHeight="1"/>
    <row r="29" spans="1:8" ht="8.25">
      <c r="A29" s="333" t="s">
        <v>72</v>
      </c>
      <c r="B29" s="333"/>
      <c r="C29" s="333"/>
      <c r="D29" s="333"/>
      <c r="E29" s="333"/>
      <c r="F29" s="333"/>
      <c r="G29" s="333"/>
      <c r="H29" s="334"/>
    </row>
    <row r="30" spans="1:8" ht="8.25">
      <c r="A30" s="335" t="s">
        <v>146</v>
      </c>
      <c r="B30" s="336"/>
      <c r="C30" s="336"/>
      <c r="D30" s="336"/>
      <c r="E30" s="336"/>
      <c r="F30" s="336"/>
      <c r="G30" s="336"/>
      <c r="H30" s="336"/>
    </row>
    <row r="31" spans="1:8" ht="8.25">
      <c r="A31" s="336"/>
      <c r="B31" s="336"/>
      <c r="C31" s="336"/>
      <c r="D31" s="336"/>
      <c r="E31" s="336"/>
      <c r="F31" s="336"/>
      <c r="G31" s="336"/>
      <c r="H31" s="336"/>
    </row>
    <row r="34" spans="1:8" ht="20.25" customHeight="1">
      <c r="A34" s="383" t="s">
        <v>127</v>
      </c>
      <c r="B34" s="383"/>
      <c r="C34" s="383"/>
      <c r="D34" s="383"/>
      <c r="E34" s="384">
        <v>2011</v>
      </c>
      <c r="F34" s="384"/>
      <c r="G34" s="384"/>
      <c r="H34" s="385"/>
    </row>
    <row r="35" spans="1:8" ht="20.25" customHeight="1">
      <c r="A35" s="86" t="s">
        <v>1385</v>
      </c>
      <c r="B35" s="37" t="s">
        <v>1386</v>
      </c>
      <c r="C35" s="14" t="s">
        <v>1387</v>
      </c>
      <c r="D35" s="15" t="s">
        <v>1365</v>
      </c>
      <c r="E35" s="86" t="s">
        <v>98</v>
      </c>
      <c r="F35" s="86" t="s">
        <v>99</v>
      </c>
      <c r="G35" s="86" t="s">
        <v>1384</v>
      </c>
      <c r="H35" s="86" t="s">
        <v>1381</v>
      </c>
    </row>
    <row r="36" spans="1:8" ht="20.25" customHeight="1">
      <c r="A36" s="106" t="s">
        <v>102</v>
      </c>
      <c r="B36" s="363" t="s">
        <v>510</v>
      </c>
      <c r="C36" s="366" t="s">
        <v>1392</v>
      </c>
      <c r="D36" s="369" t="s">
        <v>969</v>
      </c>
      <c r="E36" s="107">
        <f>SUM(E17)</f>
        <v>14000</v>
      </c>
      <c r="F36" s="107"/>
      <c r="G36" s="107"/>
      <c r="H36" s="107">
        <f>SUM(E36:G36)</f>
        <v>14000</v>
      </c>
    </row>
    <row r="37" spans="1:8" ht="20.25" customHeight="1">
      <c r="A37" s="106" t="s">
        <v>104</v>
      </c>
      <c r="B37" s="364"/>
      <c r="C37" s="367"/>
      <c r="D37" s="370"/>
      <c r="E37" s="110">
        <f>SUM(F15:F16)</f>
        <v>14018.33</v>
      </c>
      <c r="F37" s="110"/>
      <c r="G37" s="110"/>
      <c r="H37" s="107">
        <f>SUM(E37:G37)</f>
        <v>14018.33</v>
      </c>
    </row>
    <row r="38" spans="1:8" ht="20.25" customHeight="1">
      <c r="A38" s="106" t="s">
        <v>105</v>
      </c>
      <c r="B38" s="365"/>
      <c r="C38" s="368"/>
      <c r="D38" s="371"/>
      <c r="E38" s="110">
        <f>IF(E36=0,,E37/E36*100)</f>
        <v>100.13092857142858</v>
      </c>
      <c r="F38" s="110">
        <f>IF(F36=0,,F37/F36*100)</f>
        <v>0</v>
      </c>
      <c r="G38" s="110">
        <f>IF(G36=0,,G37/G36*100)</f>
        <v>0</v>
      </c>
      <c r="H38" s="110">
        <f>IF(H36=0,,H37/H36*100)</f>
        <v>100.13092857142858</v>
      </c>
    </row>
    <row r="39" spans="1:8" ht="20.25" customHeight="1">
      <c r="A39" s="106" t="s">
        <v>102</v>
      </c>
      <c r="B39" s="363" t="s">
        <v>514</v>
      </c>
      <c r="C39" s="366" t="s">
        <v>1392</v>
      </c>
      <c r="D39" s="369" t="s">
        <v>970</v>
      </c>
      <c r="E39" s="110">
        <f>SUM(E27)</f>
        <v>0</v>
      </c>
      <c r="F39" s="110"/>
      <c r="G39" s="110"/>
      <c r="H39" s="110">
        <f>SUM(E39:G39)</f>
        <v>0</v>
      </c>
    </row>
    <row r="40" spans="1:8" ht="20.25" customHeight="1">
      <c r="A40" s="106" t="s">
        <v>104</v>
      </c>
      <c r="B40" s="364"/>
      <c r="C40" s="367"/>
      <c r="D40" s="370"/>
      <c r="E40" s="110">
        <f>SUM(F25:F26)</f>
        <v>0</v>
      </c>
      <c r="F40" s="110"/>
      <c r="G40" s="110"/>
      <c r="H40" s="110">
        <f>SUM(E40:G40)</f>
        <v>0</v>
      </c>
    </row>
    <row r="41" spans="1:8" ht="20.25" customHeight="1">
      <c r="A41" s="106" t="s">
        <v>105</v>
      </c>
      <c r="B41" s="365"/>
      <c r="C41" s="368"/>
      <c r="D41" s="371"/>
      <c r="E41" s="110">
        <f>IF(E40=0,,E40/E39*100)</f>
        <v>0</v>
      </c>
      <c r="F41" s="110">
        <f>IF(F40=0,,F40/F39*100)</f>
        <v>0</v>
      </c>
      <c r="G41" s="110">
        <f>IF(G40=0,,G40/G39*100)</f>
        <v>0</v>
      </c>
      <c r="H41" s="110">
        <f>IF(H40=0,,H40/H39*100)</f>
        <v>0</v>
      </c>
    </row>
    <row r="42" spans="1:8" ht="20.25" customHeight="1">
      <c r="A42" s="111" t="s">
        <v>102</v>
      </c>
      <c r="B42" s="112"/>
      <c r="C42" s="111"/>
      <c r="D42" s="48" t="s">
        <v>837</v>
      </c>
      <c r="E42" s="113">
        <f aca="true" t="shared" si="0" ref="E42:G43">SUM(E36,E39)</f>
        <v>14000</v>
      </c>
      <c r="F42" s="113">
        <f t="shared" si="0"/>
        <v>0</v>
      </c>
      <c r="G42" s="113">
        <f t="shared" si="0"/>
        <v>0</v>
      </c>
      <c r="H42" s="113">
        <f>SUM(E42:G42)</f>
        <v>14000</v>
      </c>
    </row>
    <row r="43" spans="1:8" ht="20.25" customHeight="1">
      <c r="A43" s="111" t="s">
        <v>104</v>
      </c>
      <c r="B43" s="112"/>
      <c r="C43" s="111"/>
      <c r="D43" s="48" t="s">
        <v>838</v>
      </c>
      <c r="E43" s="113">
        <f t="shared" si="0"/>
        <v>14018.33</v>
      </c>
      <c r="F43" s="113">
        <f t="shared" si="0"/>
        <v>0</v>
      </c>
      <c r="G43" s="113">
        <f t="shared" si="0"/>
        <v>0</v>
      </c>
      <c r="H43" s="113">
        <f>SUM(E43:G43)</f>
        <v>14018.33</v>
      </c>
    </row>
    <row r="44" spans="1:8" ht="20.25" customHeight="1">
      <c r="A44" s="111" t="s">
        <v>105</v>
      </c>
      <c r="B44" s="112"/>
      <c r="C44" s="111"/>
      <c r="D44" s="48" t="s">
        <v>106</v>
      </c>
      <c r="E44" s="113">
        <f>IF(E42=0,,E43/E42*100)</f>
        <v>100.13092857142858</v>
      </c>
      <c r="F44" s="113">
        <f>IF(F42=0,,F43/F42*100)</f>
        <v>0</v>
      </c>
      <c r="G44" s="113">
        <f>IF(G42=0,,G43/G42*100)</f>
        <v>0</v>
      </c>
      <c r="H44" s="113">
        <f>IF(H42=0,,H43/H42*100)</f>
        <v>100.13092857142858</v>
      </c>
    </row>
    <row r="45" spans="1:7" ht="8.25">
      <c r="A45" s="115"/>
      <c r="B45" s="52"/>
      <c r="C45" s="51"/>
      <c r="D45" s="115"/>
      <c r="E45" s="115"/>
      <c r="F45" s="115"/>
      <c r="G45" s="116"/>
    </row>
    <row r="46" spans="1:7" ht="8.25">
      <c r="A46" s="115" t="s">
        <v>102</v>
      </c>
      <c r="B46" s="52" t="s">
        <v>837</v>
      </c>
      <c r="C46" s="51"/>
      <c r="D46" s="115"/>
      <c r="E46" s="115"/>
      <c r="F46" s="115"/>
      <c r="G46" s="116"/>
    </row>
    <row r="47" spans="1:7" ht="8.25">
      <c r="A47" s="115" t="s">
        <v>104</v>
      </c>
      <c r="B47" s="52" t="s">
        <v>838</v>
      </c>
      <c r="C47" s="51"/>
      <c r="D47" s="115"/>
      <c r="E47" s="115"/>
      <c r="F47" s="115"/>
      <c r="G47" s="116"/>
    </row>
    <row r="48" spans="1:7" ht="8.25">
      <c r="A48" s="115" t="s">
        <v>105</v>
      </c>
      <c r="B48" s="52" t="s">
        <v>106</v>
      </c>
      <c r="C48" s="51"/>
      <c r="D48" s="115"/>
      <c r="E48" s="115"/>
      <c r="F48" s="115"/>
      <c r="G48" s="116"/>
    </row>
    <row r="49" spans="1:7" ht="8.25">
      <c r="A49" s="115"/>
      <c r="B49" s="52"/>
      <c r="C49" s="51"/>
      <c r="D49" s="115"/>
      <c r="E49" s="115"/>
      <c r="F49" s="115"/>
      <c r="G49" s="116"/>
    </row>
    <row r="50" spans="1:7" ht="8.25">
      <c r="A50" s="333" t="s">
        <v>1376</v>
      </c>
      <c r="B50" s="333"/>
      <c r="C50" s="333"/>
      <c r="D50" s="333"/>
      <c r="E50" s="333"/>
      <c r="F50" s="333"/>
      <c r="G50" s="333"/>
    </row>
    <row r="51" spans="1:8" ht="8.25">
      <c r="A51" s="335" t="s">
        <v>145</v>
      </c>
      <c r="B51" s="336"/>
      <c r="C51" s="336"/>
      <c r="D51" s="336"/>
      <c r="E51" s="336"/>
      <c r="F51" s="336"/>
      <c r="G51" s="336"/>
      <c r="H51" s="382"/>
    </row>
    <row r="52" spans="1:8" ht="8.25">
      <c r="A52" s="336"/>
      <c r="B52" s="336"/>
      <c r="C52" s="336"/>
      <c r="D52" s="336"/>
      <c r="E52" s="336"/>
      <c r="F52" s="336"/>
      <c r="G52" s="336"/>
      <c r="H52" s="382"/>
    </row>
    <row r="53" spans="1:8" ht="8.25">
      <c r="A53" s="336"/>
      <c r="B53" s="336"/>
      <c r="C53" s="336"/>
      <c r="D53" s="336"/>
      <c r="E53" s="336"/>
      <c r="F53" s="336"/>
      <c r="G53" s="336"/>
      <c r="H53" s="382"/>
    </row>
    <row r="54" spans="1:8" ht="8.25">
      <c r="A54" s="336"/>
      <c r="B54" s="336"/>
      <c r="C54" s="336"/>
      <c r="D54" s="336"/>
      <c r="E54" s="336"/>
      <c r="F54" s="336"/>
      <c r="G54" s="336"/>
      <c r="H54" s="382"/>
    </row>
    <row r="57" spans="1:6" ht="8.25">
      <c r="A57" s="362" t="s">
        <v>1392</v>
      </c>
      <c r="B57" s="362"/>
      <c r="C57" s="362" t="s">
        <v>969</v>
      </c>
      <c r="D57" s="362"/>
      <c r="E57" s="362"/>
      <c r="F57" s="362"/>
    </row>
    <row r="58" spans="1:6" ht="8.25">
      <c r="A58" s="117" t="s">
        <v>107</v>
      </c>
      <c r="B58" s="117"/>
      <c r="C58" s="362" t="s">
        <v>971</v>
      </c>
      <c r="D58" s="362"/>
      <c r="E58" s="362"/>
      <c r="F58" s="362"/>
    </row>
    <row r="59" spans="1:6" ht="8.25">
      <c r="A59" s="362" t="s">
        <v>108</v>
      </c>
      <c r="B59" s="362"/>
      <c r="C59" s="362" t="s">
        <v>965</v>
      </c>
      <c r="D59" s="362"/>
      <c r="E59" s="362"/>
      <c r="F59" s="362"/>
    </row>
    <row r="60" spans="1:6" ht="8.25">
      <c r="A60" s="117" t="s">
        <v>109</v>
      </c>
      <c r="B60" s="118" t="s">
        <v>110</v>
      </c>
      <c r="C60" s="362" t="s">
        <v>137</v>
      </c>
      <c r="D60" s="362"/>
      <c r="E60" s="362"/>
      <c r="F60" s="362"/>
    </row>
    <row r="61" spans="1:8" ht="8.25">
      <c r="A61" s="375" t="s">
        <v>111</v>
      </c>
      <c r="B61" s="375"/>
      <c r="C61" s="378" t="s">
        <v>839</v>
      </c>
      <c r="D61" s="379"/>
      <c r="E61" s="379"/>
      <c r="F61" s="379"/>
      <c r="G61" s="379"/>
      <c r="H61" s="379"/>
    </row>
    <row r="62" spans="1:8" ht="8.25">
      <c r="A62" s="362" t="s">
        <v>112</v>
      </c>
      <c r="B62" s="362"/>
      <c r="C62" s="376">
        <v>17800</v>
      </c>
      <c r="D62" s="379"/>
      <c r="E62" s="379"/>
      <c r="F62" s="379"/>
      <c r="G62" s="379"/>
      <c r="H62" s="379"/>
    </row>
    <row r="63" spans="1:8" ht="8.25">
      <c r="A63" s="362" t="s">
        <v>113</v>
      </c>
      <c r="B63" s="362"/>
      <c r="C63" s="376">
        <v>19823</v>
      </c>
      <c r="D63" s="379"/>
      <c r="E63" s="379"/>
      <c r="F63" s="379"/>
      <c r="G63" s="379"/>
      <c r="H63" s="379"/>
    </row>
    <row r="64" spans="1:8" ht="8.25">
      <c r="A64" s="362" t="s">
        <v>1380</v>
      </c>
      <c r="B64" s="362"/>
      <c r="C64" s="377">
        <f>IF(C62=0,,C63/C62*100)</f>
        <v>111.36516853932584</v>
      </c>
      <c r="D64" s="381"/>
      <c r="E64" s="381"/>
      <c r="F64" s="381"/>
      <c r="G64" s="381"/>
      <c r="H64" s="381"/>
    </row>
    <row r="65" spans="1:6" ht="8.25">
      <c r="A65" s="121"/>
      <c r="B65" s="121"/>
      <c r="C65" s="121"/>
      <c r="D65" s="380"/>
      <c r="E65" s="380"/>
      <c r="F65" s="121"/>
    </row>
    <row r="66" spans="1:6" ht="8.25">
      <c r="A66" s="117" t="s">
        <v>107</v>
      </c>
      <c r="B66" s="117"/>
      <c r="C66" s="362" t="s">
        <v>973</v>
      </c>
      <c r="D66" s="362"/>
      <c r="E66" s="362"/>
      <c r="F66" s="362"/>
    </row>
    <row r="67" spans="1:6" ht="8.25">
      <c r="A67" s="117" t="s">
        <v>109</v>
      </c>
      <c r="B67" s="118" t="s">
        <v>110</v>
      </c>
      <c r="C67" s="362" t="s">
        <v>972</v>
      </c>
      <c r="D67" s="362"/>
      <c r="E67" s="362"/>
      <c r="F67" s="362"/>
    </row>
    <row r="68" spans="1:8" ht="8.25">
      <c r="A68" s="362" t="s">
        <v>112</v>
      </c>
      <c r="B68" s="362"/>
      <c r="C68" s="376">
        <v>5</v>
      </c>
      <c r="D68" s="379"/>
      <c r="E68" s="379"/>
      <c r="F68" s="379"/>
      <c r="G68" s="379"/>
      <c r="H68" s="379"/>
    </row>
    <row r="69" spans="1:8" ht="8.25">
      <c r="A69" s="362" t="s">
        <v>113</v>
      </c>
      <c r="B69" s="362"/>
      <c r="C69" s="376">
        <v>8</v>
      </c>
      <c r="D69" s="379"/>
      <c r="E69" s="379"/>
      <c r="F69" s="379"/>
      <c r="G69" s="379"/>
      <c r="H69" s="379"/>
    </row>
    <row r="70" spans="1:8" ht="8.25">
      <c r="A70" s="362" t="s">
        <v>1380</v>
      </c>
      <c r="B70" s="362"/>
      <c r="C70" s="377">
        <f>IF(C68=0,,C69/C68*100)</f>
        <v>160</v>
      </c>
      <c r="D70" s="381"/>
      <c r="E70" s="381"/>
      <c r="F70" s="381"/>
      <c r="G70" s="381"/>
      <c r="H70" s="381"/>
    </row>
    <row r="71" spans="1:8" ht="8.25">
      <c r="A71" s="362"/>
      <c r="B71" s="362"/>
      <c r="C71" s="376"/>
      <c r="D71" s="379"/>
      <c r="E71" s="379"/>
      <c r="F71" s="379"/>
      <c r="G71" s="379"/>
      <c r="H71" s="379"/>
    </row>
    <row r="72" spans="1:6" ht="8.25">
      <c r="A72" s="117" t="s">
        <v>107</v>
      </c>
      <c r="B72" s="117"/>
      <c r="C72" s="362" t="s">
        <v>138</v>
      </c>
      <c r="D72" s="362"/>
      <c r="E72" s="362"/>
      <c r="F72" s="362"/>
    </row>
    <row r="73" spans="1:6" ht="8.25">
      <c r="A73" s="117" t="s">
        <v>109</v>
      </c>
      <c r="B73" s="118" t="s">
        <v>110</v>
      </c>
      <c r="C73" s="362" t="s">
        <v>139</v>
      </c>
      <c r="D73" s="362"/>
      <c r="E73" s="362"/>
      <c r="F73" s="362"/>
    </row>
    <row r="74" spans="1:8" ht="8.25">
      <c r="A74" s="362" t="s">
        <v>112</v>
      </c>
      <c r="B74" s="362"/>
      <c r="C74" s="376">
        <v>2</v>
      </c>
      <c r="D74" s="379"/>
      <c r="E74" s="379"/>
      <c r="F74" s="379"/>
      <c r="G74" s="379"/>
      <c r="H74" s="379"/>
    </row>
    <row r="75" spans="1:8" ht="8.25">
      <c r="A75" s="362" t="s">
        <v>113</v>
      </c>
      <c r="B75" s="362"/>
      <c r="C75" s="376">
        <v>1</v>
      </c>
      <c r="D75" s="379"/>
      <c r="E75" s="379"/>
      <c r="F75" s="379"/>
      <c r="G75" s="379"/>
      <c r="H75" s="379"/>
    </row>
    <row r="76" spans="1:8" ht="8.25">
      <c r="A76" s="362" t="s">
        <v>1380</v>
      </c>
      <c r="B76" s="362"/>
      <c r="C76" s="376">
        <f>IF(C74=0,,C75/C74*100)</f>
        <v>50</v>
      </c>
      <c r="D76" s="379"/>
      <c r="E76" s="379"/>
      <c r="F76" s="379"/>
      <c r="G76" s="379"/>
      <c r="H76" s="379"/>
    </row>
    <row r="77" spans="1:6" ht="8.25">
      <c r="A77" s="121"/>
      <c r="B77" s="121"/>
      <c r="C77" s="121"/>
      <c r="D77" s="380"/>
      <c r="E77" s="380"/>
      <c r="F77" s="121"/>
    </row>
    <row r="78" spans="1:6" ht="8.25">
      <c r="A78" s="117" t="s">
        <v>107</v>
      </c>
      <c r="B78" s="117"/>
      <c r="C78" s="362" t="s">
        <v>140</v>
      </c>
      <c r="D78" s="362"/>
      <c r="E78" s="362"/>
      <c r="F78" s="362"/>
    </row>
    <row r="79" spans="1:6" ht="8.25">
      <c r="A79" s="117" t="s">
        <v>109</v>
      </c>
      <c r="B79" s="117" t="s">
        <v>110</v>
      </c>
      <c r="C79" s="362" t="s">
        <v>141</v>
      </c>
      <c r="D79" s="362"/>
      <c r="E79" s="362"/>
      <c r="F79" s="362"/>
    </row>
    <row r="80" spans="1:8" ht="8.25">
      <c r="A80" s="362" t="s">
        <v>117</v>
      </c>
      <c r="B80" s="362"/>
      <c r="C80" s="376">
        <v>30</v>
      </c>
      <c r="D80" s="379"/>
      <c r="E80" s="379"/>
      <c r="F80" s="379"/>
      <c r="G80" s="379"/>
      <c r="H80" s="379"/>
    </row>
    <row r="81" spans="1:8" ht="8.25">
      <c r="A81" s="362" t="s">
        <v>113</v>
      </c>
      <c r="B81" s="362"/>
      <c r="C81" s="376">
        <v>290</v>
      </c>
      <c r="D81" s="379"/>
      <c r="E81" s="379"/>
      <c r="F81" s="379"/>
      <c r="G81" s="379"/>
      <c r="H81" s="379"/>
    </row>
    <row r="82" spans="1:8" ht="8.25">
      <c r="A82" s="362" t="s">
        <v>1380</v>
      </c>
      <c r="B82" s="362"/>
      <c r="C82" s="377">
        <f>IF(C80=0,,C81/C80*100)</f>
        <v>966.6666666666666</v>
      </c>
      <c r="D82" s="381"/>
      <c r="E82" s="381"/>
      <c r="F82" s="381"/>
      <c r="G82" s="381"/>
      <c r="H82" s="381"/>
    </row>
    <row r="83" spans="3:8" ht="8.25">
      <c r="C83" s="376"/>
      <c r="D83" s="379"/>
      <c r="E83" s="379"/>
      <c r="F83" s="379"/>
      <c r="G83" s="379"/>
      <c r="H83" s="379"/>
    </row>
    <row r="84" spans="1:7" ht="8.25">
      <c r="A84" s="333" t="s">
        <v>1376</v>
      </c>
      <c r="B84" s="333"/>
      <c r="C84" s="333"/>
      <c r="D84" s="333"/>
      <c r="E84" s="333"/>
      <c r="F84" s="333"/>
      <c r="G84" s="333"/>
    </row>
    <row r="85" spans="1:8" ht="8.25">
      <c r="A85" s="335" t="s">
        <v>147</v>
      </c>
      <c r="B85" s="336"/>
      <c r="C85" s="336"/>
      <c r="D85" s="336"/>
      <c r="E85" s="336"/>
      <c r="F85" s="336"/>
      <c r="G85" s="336"/>
      <c r="H85" s="382"/>
    </row>
    <row r="86" spans="1:8" ht="20.25" customHeight="1">
      <c r="A86" s="336"/>
      <c r="B86" s="336"/>
      <c r="C86" s="336"/>
      <c r="D86" s="336"/>
      <c r="E86" s="336"/>
      <c r="F86" s="336"/>
      <c r="G86" s="336"/>
      <c r="H86" s="382"/>
    </row>
    <row r="87" spans="1:8" ht="25.5" customHeight="1">
      <c r="A87" s="336"/>
      <c r="B87" s="336"/>
      <c r="C87" s="336"/>
      <c r="D87" s="336"/>
      <c r="E87" s="336"/>
      <c r="F87" s="336"/>
      <c r="G87" s="336"/>
      <c r="H87" s="382"/>
    </row>
    <row r="89" spans="1:6" ht="8.25">
      <c r="A89" s="362" t="s">
        <v>1392</v>
      </c>
      <c r="B89" s="362"/>
      <c r="C89" s="362" t="s">
        <v>970</v>
      </c>
      <c r="D89" s="362"/>
      <c r="E89" s="362"/>
      <c r="F89" s="362"/>
    </row>
    <row r="90" spans="1:6" ht="8.25">
      <c r="A90" s="117" t="s">
        <v>107</v>
      </c>
      <c r="B90" s="117"/>
      <c r="C90" s="362" t="s">
        <v>974</v>
      </c>
      <c r="D90" s="362"/>
      <c r="E90" s="362"/>
      <c r="F90" s="362"/>
    </row>
    <row r="91" spans="1:6" ht="8.25">
      <c r="A91" s="362" t="s">
        <v>108</v>
      </c>
      <c r="B91" s="362"/>
      <c r="C91" s="362" t="s">
        <v>965</v>
      </c>
      <c r="D91" s="362"/>
      <c r="E91" s="362"/>
      <c r="F91" s="362"/>
    </row>
    <row r="92" spans="1:6" ht="8.25">
      <c r="A92" s="117" t="s">
        <v>109</v>
      </c>
      <c r="B92" s="118" t="s">
        <v>110</v>
      </c>
      <c r="C92" s="362" t="s">
        <v>1322</v>
      </c>
      <c r="D92" s="362"/>
      <c r="E92" s="362"/>
      <c r="F92" s="362"/>
    </row>
    <row r="93" spans="1:8" ht="8.25">
      <c r="A93" s="375" t="s">
        <v>111</v>
      </c>
      <c r="B93" s="375"/>
      <c r="C93" s="378" t="s">
        <v>839</v>
      </c>
      <c r="D93" s="379"/>
      <c r="E93" s="379"/>
      <c r="F93" s="379"/>
      <c r="G93" s="379"/>
      <c r="H93" s="379"/>
    </row>
    <row r="94" spans="1:8" ht="8.25">
      <c r="A94" s="362" t="s">
        <v>112</v>
      </c>
      <c r="B94" s="362"/>
      <c r="C94" s="376">
        <v>95</v>
      </c>
      <c r="D94" s="379"/>
      <c r="E94" s="379"/>
      <c r="F94" s="379"/>
      <c r="G94" s="379"/>
      <c r="H94" s="379"/>
    </row>
    <row r="95" spans="1:8" ht="8.25">
      <c r="A95" s="362" t="s">
        <v>113</v>
      </c>
      <c r="B95" s="362"/>
      <c r="C95" s="376">
        <v>105</v>
      </c>
      <c r="D95" s="379"/>
      <c r="E95" s="379"/>
      <c r="F95" s="379"/>
      <c r="G95" s="379"/>
      <c r="H95" s="379"/>
    </row>
    <row r="96" spans="1:8" ht="8.25">
      <c r="A96" s="362" t="s">
        <v>1380</v>
      </c>
      <c r="B96" s="362"/>
      <c r="C96" s="377">
        <f>IF(C94=0,,C95/C94*100)</f>
        <v>110.5263157894737</v>
      </c>
      <c r="D96" s="381"/>
      <c r="E96" s="381"/>
      <c r="F96" s="381"/>
      <c r="G96" s="381"/>
      <c r="H96" s="381"/>
    </row>
    <row r="98" spans="1:7" ht="8.25">
      <c r="A98" s="333" t="s">
        <v>1376</v>
      </c>
      <c r="B98" s="333"/>
      <c r="C98" s="333"/>
      <c r="D98" s="333"/>
      <c r="E98" s="333"/>
      <c r="F98" s="333"/>
      <c r="G98" s="333"/>
    </row>
    <row r="99" spans="1:8" ht="8.25">
      <c r="A99" s="335" t="s">
        <v>148</v>
      </c>
      <c r="B99" s="336"/>
      <c r="C99" s="336"/>
      <c r="D99" s="336"/>
      <c r="E99" s="336"/>
      <c r="F99" s="336"/>
      <c r="G99" s="336"/>
      <c r="H99" s="382"/>
    </row>
    <row r="100" spans="1:8" ht="15" customHeight="1">
      <c r="A100" s="336"/>
      <c r="B100" s="336"/>
      <c r="C100" s="336"/>
      <c r="D100" s="336"/>
      <c r="E100" s="336"/>
      <c r="F100" s="336"/>
      <c r="G100" s="336"/>
      <c r="H100" s="382"/>
    </row>
    <row r="101" spans="1:8" ht="8.25">
      <c r="A101" s="336"/>
      <c r="B101" s="336"/>
      <c r="C101" s="336"/>
      <c r="D101" s="336"/>
      <c r="E101" s="336"/>
      <c r="F101" s="336"/>
      <c r="G101" s="336"/>
      <c r="H101" s="382"/>
    </row>
  </sheetData>
  <mergeCells count="76">
    <mergeCell ref="A98:G98"/>
    <mergeCell ref="A99:H101"/>
    <mergeCell ref="A20:H20"/>
    <mergeCell ref="A5:C8"/>
    <mergeCell ref="A19:H19"/>
    <mergeCell ref="A29:H29"/>
    <mergeCell ref="A30:H31"/>
    <mergeCell ref="A34:D34"/>
    <mergeCell ref="E34:H34"/>
    <mergeCell ref="B36:B38"/>
    <mergeCell ref="C36:C38"/>
    <mergeCell ref="D36:D38"/>
    <mergeCell ref="B39:B41"/>
    <mergeCell ref="C39:C41"/>
    <mergeCell ref="D39:D41"/>
    <mergeCell ref="C90:F90"/>
    <mergeCell ref="C83:H83"/>
    <mergeCell ref="A84:G84"/>
    <mergeCell ref="A85:H87"/>
    <mergeCell ref="A89:B89"/>
    <mergeCell ref="C89:F89"/>
    <mergeCell ref="A50:G50"/>
    <mergeCell ref="A59:B59"/>
    <mergeCell ref="C59:F59"/>
    <mergeCell ref="C82:H82"/>
    <mergeCell ref="A51:H54"/>
    <mergeCell ref="A57:B57"/>
    <mergeCell ref="C57:F57"/>
    <mergeCell ref="C58:F58"/>
    <mergeCell ref="A62:B62"/>
    <mergeCell ref="A63:B63"/>
    <mergeCell ref="C63:H63"/>
    <mergeCell ref="C60:F60"/>
    <mergeCell ref="A61:B61"/>
    <mergeCell ref="A64:B64"/>
    <mergeCell ref="C66:F66"/>
    <mergeCell ref="C67:F67"/>
    <mergeCell ref="C64:H64"/>
    <mergeCell ref="D65:E65"/>
    <mergeCell ref="A68:B68"/>
    <mergeCell ref="A69:B69"/>
    <mergeCell ref="C68:H68"/>
    <mergeCell ref="C69:H69"/>
    <mergeCell ref="C72:F72"/>
    <mergeCell ref="C73:F73"/>
    <mergeCell ref="A70:B70"/>
    <mergeCell ref="A71:B71"/>
    <mergeCell ref="C70:H70"/>
    <mergeCell ref="C71:H71"/>
    <mergeCell ref="A76:B76"/>
    <mergeCell ref="C76:H76"/>
    <mergeCell ref="A74:B74"/>
    <mergeCell ref="A75:B75"/>
    <mergeCell ref="C74:H74"/>
    <mergeCell ref="C75:H75"/>
    <mergeCell ref="A82:B82"/>
    <mergeCell ref="C61:H61"/>
    <mergeCell ref="C62:H62"/>
    <mergeCell ref="A80:B80"/>
    <mergeCell ref="A81:B81"/>
    <mergeCell ref="C80:H80"/>
    <mergeCell ref="C81:H81"/>
    <mergeCell ref="D77:E77"/>
    <mergeCell ref="C78:F78"/>
    <mergeCell ref="C79:F79"/>
    <mergeCell ref="A91:B91"/>
    <mergeCell ref="C91:F91"/>
    <mergeCell ref="C92:F92"/>
    <mergeCell ref="A93:B93"/>
    <mergeCell ref="C93:H93"/>
    <mergeCell ref="A96:B96"/>
    <mergeCell ref="C96:H96"/>
    <mergeCell ref="A94:B94"/>
    <mergeCell ref="A95:B95"/>
    <mergeCell ref="C94:H94"/>
    <mergeCell ref="C95:H9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91"/>
  <sheetViews>
    <sheetView workbookViewId="0" topLeftCell="B1">
      <selection activeCell="L13" sqref="L13"/>
    </sheetView>
  </sheetViews>
  <sheetFormatPr defaultColWidth="9.140625" defaultRowHeight="12.75"/>
  <cols>
    <col min="1" max="3" width="7.28125" style="81" customWidth="1"/>
    <col min="4" max="4" width="19.00390625" style="81" customWidth="1"/>
    <col min="5" max="8" width="10.7109375" style="81" customWidth="1"/>
    <col min="9" max="16384" width="9.140625" style="81" customWidth="1"/>
  </cols>
  <sheetData>
    <row r="2" ht="11.25">
      <c r="A2" s="122" t="s">
        <v>1334</v>
      </c>
    </row>
    <row r="4" spans="1:7" ht="19.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19.5" customHeight="1">
      <c r="A5" s="351" t="s">
        <v>1323</v>
      </c>
      <c r="B5" s="352"/>
      <c r="C5" s="353"/>
      <c r="D5" s="48" t="s">
        <v>1381</v>
      </c>
      <c r="E5" s="222">
        <f>SUM(E6:E8)</f>
        <v>44781</v>
      </c>
      <c r="F5" s="222">
        <f>SUM(F6:F8)</f>
        <v>44643.899999999994</v>
      </c>
      <c r="G5" s="162">
        <f>SUM(H39)</f>
        <v>99.69384337107255</v>
      </c>
    </row>
    <row r="6" spans="1:7" ht="19.5" customHeight="1">
      <c r="A6" s="354"/>
      <c r="B6" s="355"/>
      <c r="C6" s="356"/>
      <c r="D6" s="69" t="s">
        <v>98</v>
      </c>
      <c r="E6" s="87">
        <f>SUM(E37)</f>
        <v>44781</v>
      </c>
      <c r="F6" s="87">
        <f>SUM(E38)</f>
        <v>44643.899999999994</v>
      </c>
      <c r="G6" s="88">
        <f>SUM(E39)</f>
        <v>99.69384337107255</v>
      </c>
    </row>
    <row r="7" spans="1:7" ht="19.5" customHeight="1">
      <c r="A7" s="354"/>
      <c r="B7" s="355"/>
      <c r="C7" s="356"/>
      <c r="D7" s="69" t="s">
        <v>99</v>
      </c>
      <c r="E7" s="87">
        <f>SUM(F37)</f>
        <v>0</v>
      </c>
      <c r="F7" s="87">
        <f>SUM(F38)</f>
        <v>0</v>
      </c>
      <c r="G7" s="88">
        <f>SUM(F39)</f>
        <v>0</v>
      </c>
    </row>
    <row r="8" spans="1:7" ht="19.5" customHeight="1">
      <c r="A8" s="357"/>
      <c r="B8" s="358"/>
      <c r="C8" s="359"/>
      <c r="D8" s="69" t="s">
        <v>1384</v>
      </c>
      <c r="E8" s="87">
        <f>SUM(G37)</f>
        <v>0</v>
      </c>
      <c r="F8" s="87">
        <f>SUM(G38)</f>
        <v>0</v>
      </c>
      <c r="G8" s="88">
        <f>SUM(G39)</f>
        <v>0</v>
      </c>
    </row>
    <row r="11" spans="1:8" ht="19.5" customHeight="1">
      <c r="A11" s="89" t="s">
        <v>1324</v>
      </c>
      <c r="B11" s="90"/>
      <c r="C11" s="91"/>
      <c r="D11" s="92"/>
      <c r="E11" s="93">
        <f>SUM(E25)</f>
        <v>44781</v>
      </c>
      <c r="F11" s="93">
        <f>SUM(F25)</f>
        <v>44643.899999999994</v>
      </c>
      <c r="G11" s="93">
        <f>SUM(G25)</f>
        <v>47381</v>
      </c>
      <c r="H11" s="93">
        <v>0</v>
      </c>
    </row>
    <row r="12" spans="1:8" ht="19.5" customHeight="1">
      <c r="A12" s="40"/>
      <c r="B12" s="41" t="s">
        <v>524</v>
      </c>
      <c r="C12" s="42" t="s">
        <v>1392</v>
      </c>
      <c r="D12" s="94" t="s">
        <v>1325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19.5" customHeight="1">
      <c r="A13" s="95" t="s">
        <v>1385</v>
      </c>
      <c r="B13" s="96" t="s">
        <v>1386</v>
      </c>
      <c r="C13" s="97" t="s">
        <v>1387</v>
      </c>
      <c r="D13" s="98" t="s">
        <v>1365</v>
      </c>
      <c r="E13" s="99"/>
      <c r="F13" s="99"/>
      <c r="G13" s="99"/>
      <c r="H13" s="99"/>
    </row>
    <row r="14" spans="1:8" ht="19.5" customHeight="1">
      <c r="A14" s="37" t="s">
        <v>1388</v>
      </c>
      <c r="B14" s="37" t="s">
        <v>1389</v>
      </c>
      <c r="C14" s="14" t="s">
        <v>1390</v>
      </c>
      <c r="D14" s="38" t="s">
        <v>945</v>
      </c>
      <c r="E14" s="105">
        <f>SUM(E15:E24)</f>
        <v>44781</v>
      </c>
      <c r="F14" s="105">
        <f>SUM(F15:F24)</f>
        <v>44643.899999999994</v>
      </c>
      <c r="G14" s="105">
        <f>SUM(G15:G24)</f>
        <v>47381</v>
      </c>
      <c r="H14" s="105">
        <f aca="true" t="shared" si="0" ref="H14:H25">IF(E14=0,,F14/E14*100)</f>
        <v>99.69384337107255</v>
      </c>
    </row>
    <row r="15" spans="1:8" ht="19.5" customHeight="1">
      <c r="A15" s="29" t="s">
        <v>975</v>
      </c>
      <c r="B15" s="29" t="s">
        <v>1326</v>
      </c>
      <c r="C15" s="28" t="s">
        <v>416</v>
      </c>
      <c r="D15" s="30" t="s">
        <v>976</v>
      </c>
      <c r="E15" s="45">
        <v>2500</v>
      </c>
      <c r="F15" s="45">
        <v>3625.26</v>
      </c>
      <c r="G15" s="45">
        <v>3800</v>
      </c>
      <c r="H15" s="45">
        <f t="shared" si="0"/>
        <v>145.0104</v>
      </c>
    </row>
    <row r="16" spans="1:8" ht="19.5" customHeight="1">
      <c r="A16" s="20">
        <v>634003</v>
      </c>
      <c r="B16" s="29" t="s">
        <v>1327</v>
      </c>
      <c r="C16" s="28" t="s">
        <v>416</v>
      </c>
      <c r="D16" s="101" t="s">
        <v>977</v>
      </c>
      <c r="E16" s="45">
        <v>4855</v>
      </c>
      <c r="F16" s="45">
        <v>2221.78</v>
      </c>
      <c r="G16" s="45">
        <v>1655</v>
      </c>
      <c r="H16" s="45">
        <f t="shared" si="0"/>
        <v>45.76271884654995</v>
      </c>
    </row>
    <row r="17" spans="1:8" ht="19.5" customHeight="1">
      <c r="A17" s="20">
        <v>634015</v>
      </c>
      <c r="B17" s="29" t="s">
        <v>1328</v>
      </c>
      <c r="C17" s="28" t="s">
        <v>416</v>
      </c>
      <c r="D17" s="101" t="s">
        <v>978</v>
      </c>
      <c r="E17" s="45">
        <v>13000</v>
      </c>
      <c r="F17" s="45">
        <v>15269.63</v>
      </c>
      <c r="G17" s="45">
        <v>13000</v>
      </c>
      <c r="H17" s="45">
        <f t="shared" si="0"/>
        <v>117.4586923076923</v>
      </c>
    </row>
    <row r="18" spans="1:8" ht="19.5" customHeight="1">
      <c r="A18" s="20">
        <v>635002</v>
      </c>
      <c r="B18" s="29" t="s">
        <v>1329</v>
      </c>
      <c r="C18" s="20" t="s">
        <v>416</v>
      </c>
      <c r="D18" s="101" t="s">
        <v>979</v>
      </c>
      <c r="E18" s="45">
        <v>13000</v>
      </c>
      <c r="F18" s="45">
        <v>13074.44</v>
      </c>
      <c r="G18" s="45">
        <v>13000</v>
      </c>
      <c r="H18" s="45">
        <f t="shared" si="0"/>
        <v>100.57261538461539</v>
      </c>
    </row>
    <row r="19" spans="1:8" ht="19.5" customHeight="1">
      <c r="A19" s="20">
        <v>635005</v>
      </c>
      <c r="B19" s="29" t="s">
        <v>1330</v>
      </c>
      <c r="C19" s="28" t="s">
        <v>416</v>
      </c>
      <c r="D19" s="101" t="s">
        <v>980</v>
      </c>
      <c r="E19" s="45">
        <v>66</v>
      </c>
      <c r="F19" s="45">
        <v>0</v>
      </c>
      <c r="G19" s="45">
        <v>66</v>
      </c>
      <c r="H19" s="45">
        <f t="shared" si="0"/>
        <v>0</v>
      </c>
    </row>
    <row r="20" spans="1:8" ht="19.5" customHeight="1">
      <c r="A20" s="20">
        <v>635006</v>
      </c>
      <c r="B20" s="29" t="s">
        <v>1331</v>
      </c>
      <c r="C20" s="20" t="s">
        <v>416</v>
      </c>
      <c r="D20" s="101" t="s">
        <v>981</v>
      </c>
      <c r="E20" s="45">
        <v>7360</v>
      </c>
      <c r="F20" s="45">
        <v>2137.59</v>
      </c>
      <c r="G20" s="45">
        <v>7360</v>
      </c>
      <c r="H20" s="45">
        <f t="shared" si="0"/>
        <v>29.04334239130435</v>
      </c>
    </row>
    <row r="21" spans="1:8" ht="19.5" customHeight="1">
      <c r="A21" s="28">
        <v>634001</v>
      </c>
      <c r="B21" s="29" t="s">
        <v>1332</v>
      </c>
      <c r="C21" s="28" t="s">
        <v>416</v>
      </c>
      <c r="D21" s="75" t="s">
        <v>982</v>
      </c>
      <c r="E21" s="45">
        <v>4000</v>
      </c>
      <c r="F21" s="46">
        <v>8315.2</v>
      </c>
      <c r="G21" s="45">
        <v>7500</v>
      </c>
      <c r="H21" s="46">
        <f t="shared" si="0"/>
        <v>207.88000000000002</v>
      </c>
    </row>
    <row r="22" spans="1:8" ht="19.5" customHeight="1">
      <c r="A22" s="28">
        <v>653</v>
      </c>
      <c r="B22" s="29" t="s">
        <v>1333</v>
      </c>
      <c r="C22" s="28" t="s">
        <v>416</v>
      </c>
      <c r="D22" s="75" t="s">
        <v>983</v>
      </c>
      <c r="E22" s="45">
        <v>0</v>
      </c>
      <c r="F22" s="45">
        <v>0</v>
      </c>
      <c r="G22" s="45">
        <v>0</v>
      </c>
      <c r="H22" s="46">
        <f t="shared" si="0"/>
        <v>0</v>
      </c>
    </row>
    <row r="23" spans="1:8" s="130" customFormat="1" ht="19.5" customHeight="1">
      <c r="A23" s="28">
        <v>711</v>
      </c>
      <c r="B23" s="29" t="s">
        <v>589</v>
      </c>
      <c r="C23" s="28" t="s">
        <v>416</v>
      </c>
      <c r="D23" s="75" t="s">
        <v>932</v>
      </c>
      <c r="E23" s="46">
        <v>0</v>
      </c>
      <c r="F23" s="46">
        <v>0</v>
      </c>
      <c r="G23" s="46">
        <v>1000</v>
      </c>
      <c r="H23" s="46">
        <f t="shared" si="0"/>
        <v>0</v>
      </c>
    </row>
    <row r="24" spans="1:8" s="130" customFormat="1" ht="19.5" customHeight="1">
      <c r="A24" s="28">
        <v>713</v>
      </c>
      <c r="B24" s="29" t="s">
        <v>590</v>
      </c>
      <c r="C24" s="28" t="s">
        <v>416</v>
      </c>
      <c r="D24" s="70" t="s">
        <v>1032</v>
      </c>
      <c r="E24" s="46">
        <v>0</v>
      </c>
      <c r="F24" s="46">
        <v>0</v>
      </c>
      <c r="G24" s="46">
        <v>0</v>
      </c>
      <c r="H24" s="46">
        <f t="shared" si="0"/>
        <v>0</v>
      </c>
    </row>
    <row r="25" spans="1:8" ht="19.5" customHeight="1">
      <c r="A25" s="48"/>
      <c r="B25" s="103"/>
      <c r="C25" s="104" t="s">
        <v>416</v>
      </c>
      <c r="D25" s="48" t="s">
        <v>1381</v>
      </c>
      <c r="E25" s="50">
        <f>SUM(E14)</f>
        <v>44781</v>
      </c>
      <c r="F25" s="50">
        <f>SUM(F14)</f>
        <v>44643.899999999994</v>
      </c>
      <c r="G25" s="50">
        <f>SUM(G14)</f>
        <v>47381</v>
      </c>
      <c r="H25" s="50">
        <f t="shared" si="0"/>
        <v>99.69384337107255</v>
      </c>
    </row>
    <row r="26" ht="19.5" customHeight="1"/>
    <row r="27" spans="1:8" ht="19.5" customHeight="1">
      <c r="A27" s="333" t="s">
        <v>72</v>
      </c>
      <c r="B27" s="333"/>
      <c r="C27" s="333"/>
      <c r="D27" s="333"/>
      <c r="E27" s="333"/>
      <c r="F27" s="333"/>
      <c r="G27" s="333"/>
      <c r="H27" s="334"/>
    </row>
    <row r="28" spans="1:8" ht="43.5" customHeight="1">
      <c r="A28" s="335" t="s">
        <v>149</v>
      </c>
      <c r="B28" s="336"/>
      <c r="C28" s="336"/>
      <c r="D28" s="336"/>
      <c r="E28" s="336"/>
      <c r="F28" s="336"/>
      <c r="G28" s="336"/>
      <c r="H28" s="336"/>
    </row>
    <row r="29" spans="1:8" ht="19.5" customHeight="1">
      <c r="A29" s="336"/>
      <c r="B29" s="336"/>
      <c r="C29" s="336"/>
      <c r="D29" s="336"/>
      <c r="E29" s="336"/>
      <c r="F29" s="336"/>
      <c r="G29" s="336"/>
      <c r="H29" s="336"/>
    </row>
    <row r="30" ht="19.5" customHeight="1"/>
    <row r="31" ht="19.5" customHeight="1"/>
    <row r="32" spans="1:8" ht="19.5" customHeight="1">
      <c r="A32" s="383" t="s">
        <v>1334</v>
      </c>
      <c r="B32" s="383"/>
      <c r="C32" s="383"/>
      <c r="D32" s="383"/>
      <c r="E32" s="384">
        <v>2011</v>
      </c>
      <c r="F32" s="384"/>
      <c r="G32" s="384"/>
      <c r="H32" s="385"/>
    </row>
    <row r="33" spans="1:8" ht="19.5" customHeight="1">
      <c r="A33" s="86" t="s">
        <v>1385</v>
      </c>
      <c r="B33" s="37" t="s">
        <v>1386</v>
      </c>
      <c r="C33" s="14" t="s">
        <v>1387</v>
      </c>
      <c r="D33" s="15" t="s">
        <v>1365</v>
      </c>
      <c r="E33" s="86" t="s">
        <v>98</v>
      </c>
      <c r="F33" s="86" t="s">
        <v>99</v>
      </c>
      <c r="G33" s="86" t="s">
        <v>1384</v>
      </c>
      <c r="H33" s="86" t="s">
        <v>1381</v>
      </c>
    </row>
    <row r="34" spans="1:8" ht="19.5" customHeight="1">
      <c r="A34" s="106" t="s">
        <v>102</v>
      </c>
      <c r="B34" s="363" t="s">
        <v>524</v>
      </c>
      <c r="C34" s="366" t="s">
        <v>1392</v>
      </c>
      <c r="D34" s="369" t="s">
        <v>1325</v>
      </c>
      <c r="E34" s="107">
        <f>SUM(E15:E22)</f>
        <v>44781</v>
      </c>
      <c r="F34" s="107">
        <f>SUM(E23:E24)</f>
        <v>0</v>
      </c>
      <c r="G34" s="107"/>
      <c r="H34" s="107">
        <f>SUM(E34:G34)</f>
        <v>44781</v>
      </c>
    </row>
    <row r="35" spans="1:8" ht="19.5" customHeight="1">
      <c r="A35" s="106" t="s">
        <v>104</v>
      </c>
      <c r="B35" s="364"/>
      <c r="C35" s="367"/>
      <c r="D35" s="370"/>
      <c r="E35" s="110">
        <f>SUM(F15:F22)</f>
        <v>44643.899999999994</v>
      </c>
      <c r="F35" s="110">
        <f>SUM(F23:F24)</f>
        <v>0</v>
      </c>
      <c r="G35" s="110"/>
      <c r="H35" s="107">
        <f>SUM(E35:G35)</f>
        <v>44643.899999999994</v>
      </c>
    </row>
    <row r="36" spans="1:8" ht="19.5" customHeight="1">
      <c r="A36" s="106" t="s">
        <v>105</v>
      </c>
      <c r="B36" s="365"/>
      <c r="C36" s="368"/>
      <c r="D36" s="371"/>
      <c r="E36" s="110">
        <f>IF(E35=0,,E35/E34*100)</f>
        <v>99.69384337107255</v>
      </c>
      <c r="F36" s="110">
        <f>IF(F35=0,,F35/F34*100)</f>
        <v>0</v>
      </c>
      <c r="G36" s="110">
        <f>IF(G35=0,,G35/G34*100)</f>
        <v>0</v>
      </c>
      <c r="H36" s="110">
        <f>IF(H35=0,,H35/H34*100)</f>
        <v>99.69384337107255</v>
      </c>
    </row>
    <row r="37" spans="1:8" ht="19.5" customHeight="1">
      <c r="A37" s="111" t="s">
        <v>102</v>
      </c>
      <c r="B37" s="112"/>
      <c r="C37" s="111"/>
      <c r="D37" s="48" t="s">
        <v>837</v>
      </c>
      <c r="E37" s="113">
        <f aca="true" t="shared" si="1" ref="E37:G39">SUM(E34)</f>
        <v>44781</v>
      </c>
      <c r="F37" s="113">
        <f t="shared" si="1"/>
        <v>0</v>
      </c>
      <c r="G37" s="113">
        <f t="shared" si="1"/>
        <v>0</v>
      </c>
      <c r="H37" s="113">
        <f>SUM(E37:G37)</f>
        <v>44781</v>
      </c>
    </row>
    <row r="38" spans="1:8" ht="19.5" customHeight="1">
      <c r="A38" s="111" t="s">
        <v>104</v>
      </c>
      <c r="B38" s="112"/>
      <c r="C38" s="111"/>
      <c r="D38" s="48" t="s">
        <v>838</v>
      </c>
      <c r="E38" s="113">
        <f t="shared" si="1"/>
        <v>44643.899999999994</v>
      </c>
      <c r="F38" s="113">
        <f t="shared" si="1"/>
        <v>0</v>
      </c>
      <c r="G38" s="113">
        <f t="shared" si="1"/>
        <v>0</v>
      </c>
      <c r="H38" s="113">
        <f>SUM(E38:G38)</f>
        <v>44643.899999999994</v>
      </c>
    </row>
    <row r="39" spans="1:8" ht="19.5" customHeight="1">
      <c r="A39" s="111" t="s">
        <v>105</v>
      </c>
      <c r="B39" s="112"/>
      <c r="C39" s="111"/>
      <c r="D39" s="48" t="s">
        <v>106</v>
      </c>
      <c r="E39" s="113">
        <f t="shared" si="1"/>
        <v>99.69384337107255</v>
      </c>
      <c r="F39" s="113">
        <f t="shared" si="1"/>
        <v>0</v>
      </c>
      <c r="G39" s="113">
        <f t="shared" si="1"/>
        <v>0</v>
      </c>
      <c r="H39" s="113">
        <f>IF(H38=0,,H38/H37*100)</f>
        <v>99.69384337107255</v>
      </c>
    </row>
    <row r="40" spans="1:7" ht="8.25">
      <c r="A40" s="115"/>
      <c r="B40" s="52"/>
      <c r="C40" s="51"/>
      <c r="D40" s="115"/>
      <c r="E40" s="115"/>
      <c r="F40" s="115"/>
      <c r="G40" s="116"/>
    </row>
    <row r="41" spans="1:7" ht="8.25">
      <c r="A41" s="115" t="s">
        <v>102</v>
      </c>
      <c r="B41" s="52" t="s">
        <v>837</v>
      </c>
      <c r="C41" s="51"/>
      <c r="D41" s="115"/>
      <c r="E41" s="115"/>
      <c r="F41" s="115"/>
      <c r="G41" s="116"/>
    </row>
    <row r="42" spans="1:7" ht="8.25">
      <c r="A42" s="115" t="s">
        <v>104</v>
      </c>
      <c r="B42" s="52" t="s">
        <v>838</v>
      </c>
      <c r="C42" s="51"/>
      <c r="D42" s="115"/>
      <c r="E42" s="115"/>
      <c r="F42" s="115"/>
      <c r="G42" s="116"/>
    </row>
    <row r="43" spans="1:7" ht="8.25">
      <c r="A43" s="115" t="s">
        <v>105</v>
      </c>
      <c r="B43" s="52" t="s">
        <v>106</v>
      </c>
      <c r="C43" s="51"/>
      <c r="D43" s="115"/>
      <c r="E43" s="115"/>
      <c r="F43" s="115"/>
      <c r="G43" s="116"/>
    </row>
    <row r="44" spans="1:7" ht="8.25">
      <c r="A44" s="115"/>
      <c r="B44" s="52"/>
      <c r="C44" s="51"/>
      <c r="D44" s="115"/>
      <c r="E44" s="115"/>
      <c r="F44" s="115"/>
      <c r="G44" s="116"/>
    </row>
    <row r="45" spans="1:7" ht="8.25">
      <c r="A45" s="333" t="s">
        <v>1376</v>
      </c>
      <c r="B45" s="333"/>
      <c r="C45" s="333"/>
      <c r="D45" s="333"/>
      <c r="E45" s="333"/>
      <c r="F45" s="333"/>
      <c r="G45" s="333"/>
    </row>
    <row r="46" spans="1:8" ht="8.25">
      <c r="A46" s="335" t="s">
        <v>149</v>
      </c>
      <c r="B46" s="336"/>
      <c r="C46" s="336"/>
      <c r="D46" s="336"/>
      <c r="E46" s="336"/>
      <c r="F46" s="336"/>
      <c r="G46" s="336"/>
      <c r="H46" s="382"/>
    </row>
    <row r="47" spans="1:8" ht="45.75" customHeight="1">
      <c r="A47" s="336"/>
      <c r="B47" s="336"/>
      <c r="C47" s="336"/>
      <c r="D47" s="336"/>
      <c r="E47" s="336"/>
      <c r="F47" s="336"/>
      <c r="G47" s="336"/>
      <c r="H47" s="382"/>
    </row>
    <row r="48" spans="1:8" ht="8.25">
      <c r="A48" s="336"/>
      <c r="B48" s="336"/>
      <c r="C48" s="336"/>
      <c r="D48" s="336"/>
      <c r="E48" s="336"/>
      <c r="F48" s="336"/>
      <c r="G48" s="336"/>
      <c r="H48" s="382"/>
    </row>
    <row r="51" spans="1:5" ht="8.25">
      <c r="A51" s="362" t="s">
        <v>1392</v>
      </c>
      <c r="B51" s="362"/>
      <c r="C51" s="362" t="s">
        <v>1325</v>
      </c>
      <c r="D51" s="362"/>
      <c r="E51" s="362"/>
    </row>
    <row r="52" spans="1:5" ht="8.25">
      <c r="A52" s="117" t="s">
        <v>107</v>
      </c>
      <c r="B52" s="117"/>
      <c r="C52" s="362" t="s">
        <v>984</v>
      </c>
      <c r="D52" s="362"/>
      <c r="E52" s="362"/>
    </row>
    <row r="53" spans="1:5" ht="8.25">
      <c r="A53" s="362" t="s">
        <v>108</v>
      </c>
      <c r="B53" s="362"/>
      <c r="C53" s="362" t="s">
        <v>965</v>
      </c>
      <c r="D53" s="362"/>
      <c r="E53" s="362"/>
    </row>
    <row r="54" spans="1:5" ht="8.25">
      <c r="A54" s="117" t="s">
        <v>109</v>
      </c>
      <c r="B54" s="118" t="s">
        <v>110</v>
      </c>
      <c r="C54" s="362" t="s">
        <v>985</v>
      </c>
      <c r="D54" s="362"/>
      <c r="E54" s="362"/>
    </row>
    <row r="55" spans="1:8" ht="8.25">
      <c r="A55" s="375" t="s">
        <v>111</v>
      </c>
      <c r="B55" s="375"/>
      <c r="C55" s="375"/>
      <c r="D55" s="378" t="s">
        <v>839</v>
      </c>
      <c r="E55" s="378"/>
      <c r="F55" s="378"/>
      <c r="G55" s="378"/>
      <c r="H55" s="378"/>
    </row>
    <row r="56" spans="1:8" ht="8.25">
      <c r="A56" s="362" t="s">
        <v>112</v>
      </c>
      <c r="B56" s="362"/>
      <c r="C56" s="362"/>
      <c r="D56" s="376">
        <v>5</v>
      </c>
      <c r="E56" s="379"/>
      <c r="F56" s="379"/>
      <c r="G56" s="379"/>
      <c r="H56" s="379"/>
    </row>
    <row r="57" spans="1:8" ht="8.25">
      <c r="A57" s="362" t="s">
        <v>113</v>
      </c>
      <c r="B57" s="362"/>
      <c r="C57" s="362"/>
      <c r="D57" s="376">
        <v>7</v>
      </c>
      <c r="E57" s="379"/>
      <c r="F57" s="379"/>
      <c r="G57" s="379"/>
      <c r="H57" s="379"/>
    </row>
    <row r="58" spans="1:8" ht="8.25">
      <c r="A58" s="362" t="s">
        <v>1380</v>
      </c>
      <c r="B58" s="362"/>
      <c r="C58" s="362"/>
      <c r="D58" s="377">
        <f>IF(D56=0,,D57/D56*100)</f>
        <v>140</v>
      </c>
      <c r="E58" s="381"/>
      <c r="F58" s="381"/>
      <c r="G58" s="381"/>
      <c r="H58" s="381"/>
    </row>
    <row r="59" spans="1:8" ht="8.25">
      <c r="A59" s="362" t="s">
        <v>114</v>
      </c>
      <c r="B59" s="362"/>
      <c r="C59" s="362"/>
      <c r="D59" s="376"/>
      <c r="E59" s="379"/>
      <c r="F59" s="379"/>
      <c r="G59" s="379"/>
      <c r="H59" s="379"/>
    </row>
    <row r="60" spans="1:5" ht="8.25">
      <c r="A60" s="121"/>
      <c r="B60" s="121"/>
      <c r="C60" s="121"/>
      <c r="D60" s="121"/>
      <c r="E60" s="121"/>
    </row>
    <row r="61" spans="1:5" ht="8.25">
      <c r="A61" s="117" t="s">
        <v>107</v>
      </c>
      <c r="B61" s="117"/>
      <c r="C61" s="362" t="s">
        <v>986</v>
      </c>
      <c r="D61" s="362"/>
      <c r="E61" s="362"/>
    </row>
    <row r="62" spans="1:5" ht="8.25">
      <c r="A62" s="117" t="s">
        <v>109</v>
      </c>
      <c r="B62" s="118" t="s">
        <v>110</v>
      </c>
      <c r="C62" s="362" t="s">
        <v>1335</v>
      </c>
      <c r="D62" s="362"/>
      <c r="E62" s="362"/>
    </row>
    <row r="63" spans="1:8" ht="8.25">
      <c r="A63" s="362" t="s">
        <v>112</v>
      </c>
      <c r="B63" s="362"/>
      <c r="C63" s="362"/>
      <c r="D63" s="376">
        <v>5</v>
      </c>
      <c r="E63" s="379"/>
      <c r="F63" s="379"/>
      <c r="G63" s="379"/>
      <c r="H63" s="379"/>
    </row>
    <row r="64" spans="1:8" ht="8.25">
      <c r="A64" s="362" t="s">
        <v>113</v>
      </c>
      <c r="B64" s="362"/>
      <c r="C64" s="362"/>
      <c r="D64" s="376">
        <v>6</v>
      </c>
      <c r="E64" s="379"/>
      <c r="F64" s="379"/>
      <c r="G64" s="379"/>
      <c r="H64" s="379"/>
    </row>
    <row r="65" spans="1:8" ht="8.25">
      <c r="A65" s="362" t="s">
        <v>1380</v>
      </c>
      <c r="B65" s="362"/>
      <c r="C65" s="362"/>
      <c r="D65" s="377">
        <f>IF(D63=0,,D64/D63*100)</f>
        <v>120</v>
      </c>
      <c r="E65" s="381"/>
      <c r="F65" s="381"/>
      <c r="G65" s="381"/>
      <c r="H65" s="381"/>
    </row>
    <row r="66" spans="1:8" ht="8.25">
      <c r="A66" s="362" t="s">
        <v>114</v>
      </c>
      <c r="B66" s="362"/>
      <c r="C66" s="362"/>
      <c r="D66" s="376"/>
      <c r="E66" s="379"/>
      <c r="F66" s="379"/>
      <c r="G66" s="379"/>
      <c r="H66" s="379"/>
    </row>
    <row r="67" spans="1:5" ht="8.25">
      <c r="A67" s="121"/>
      <c r="B67" s="121"/>
      <c r="C67" s="121"/>
      <c r="D67" s="121"/>
      <c r="E67" s="121"/>
    </row>
    <row r="68" spans="1:5" ht="8.25">
      <c r="A68" s="117" t="s">
        <v>107</v>
      </c>
      <c r="B68" s="117"/>
      <c r="C68" s="362" t="s">
        <v>592</v>
      </c>
      <c r="D68" s="362"/>
      <c r="E68" s="362"/>
    </row>
    <row r="69" spans="1:5" ht="8.25">
      <c r="A69" s="117" t="s">
        <v>109</v>
      </c>
      <c r="B69" s="118" t="s">
        <v>110</v>
      </c>
      <c r="C69" s="362" t="s">
        <v>593</v>
      </c>
      <c r="D69" s="362"/>
      <c r="E69" s="362"/>
    </row>
    <row r="70" spans="1:8" ht="8.25">
      <c r="A70" s="362" t="s">
        <v>112</v>
      </c>
      <c r="B70" s="362"/>
      <c r="C70" s="362"/>
      <c r="D70" s="376">
        <v>16</v>
      </c>
      <c r="E70" s="379"/>
      <c r="F70" s="379"/>
      <c r="G70" s="379"/>
      <c r="H70" s="379"/>
    </row>
    <row r="71" spans="1:8" ht="8.25">
      <c r="A71" s="362" t="s">
        <v>113</v>
      </c>
      <c r="B71" s="362"/>
      <c r="C71" s="362"/>
      <c r="D71" s="376">
        <v>25</v>
      </c>
      <c r="E71" s="379"/>
      <c r="F71" s="379"/>
      <c r="G71" s="379"/>
      <c r="H71" s="379"/>
    </row>
    <row r="72" spans="1:8" ht="8.25">
      <c r="A72" s="362" t="s">
        <v>1380</v>
      </c>
      <c r="B72" s="362"/>
      <c r="C72" s="362"/>
      <c r="D72" s="377">
        <f>IF(D70=0,,D71/D70*100)</f>
        <v>156.25</v>
      </c>
      <c r="E72" s="381"/>
      <c r="F72" s="381"/>
      <c r="G72" s="381"/>
      <c r="H72" s="381"/>
    </row>
    <row r="73" spans="1:8" ht="8.25">
      <c r="A73" s="362" t="s">
        <v>114</v>
      </c>
      <c r="B73" s="362"/>
      <c r="C73" s="362"/>
      <c r="D73" s="376"/>
      <c r="E73" s="379"/>
      <c r="F73" s="379"/>
      <c r="G73" s="379"/>
      <c r="H73" s="379"/>
    </row>
    <row r="74" spans="1:5" ht="8.25">
      <c r="A74" s="121"/>
      <c r="B74" s="121"/>
      <c r="C74" s="121"/>
      <c r="D74" s="121"/>
      <c r="E74" s="121"/>
    </row>
    <row r="75" spans="1:5" ht="8.25">
      <c r="A75" s="117" t="s">
        <v>107</v>
      </c>
      <c r="B75" s="117"/>
      <c r="C75" s="362" t="s">
        <v>594</v>
      </c>
      <c r="D75" s="362"/>
      <c r="E75" s="362"/>
    </row>
    <row r="76" spans="1:5" ht="8.25">
      <c r="A76" s="117" t="s">
        <v>109</v>
      </c>
      <c r="B76" s="118" t="s">
        <v>110</v>
      </c>
      <c r="C76" s="362" t="s">
        <v>593</v>
      </c>
      <c r="D76" s="362"/>
      <c r="E76" s="362"/>
    </row>
    <row r="77" spans="1:8" ht="8.25">
      <c r="A77" s="362" t="s">
        <v>112</v>
      </c>
      <c r="B77" s="362"/>
      <c r="C77" s="362"/>
      <c r="D77" s="376">
        <v>2</v>
      </c>
      <c r="E77" s="379"/>
      <c r="F77" s="379"/>
      <c r="G77" s="379"/>
      <c r="H77" s="379"/>
    </row>
    <row r="78" spans="1:8" ht="8.25">
      <c r="A78" s="362" t="s">
        <v>113</v>
      </c>
      <c r="B78" s="362"/>
      <c r="C78" s="362"/>
      <c r="D78" s="376">
        <v>3</v>
      </c>
      <c r="E78" s="379"/>
      <c r="F78" s="379"/>
      <c r="G78" s="379"/>
      <c r="H78" s="379"/>
    </row>
    <row r="79" spans="1:8" ht="8.25">
      <c r="A79" s="362" t="s">
        <v>1380</v>
      </c>
      <c r="B79" s="362"/>
      <c r="C79" s="362"/>
      <c r="D79" s="377">
        <f>IF(D77=0,,D78/D77*100)</f>
        <v>150</v>
      </c>
      <c r="E79" s="381"/>
      <c r="F79" s="381"/>
      <c r="G79" s="381"/>
      <c r="H79" s="381"/>
    </row>
    <row r="80" spans="1:8" ht="8.25">
      <c r="A80" s="362"/>
      <c r="B80" s="362"/>
      <c r="C80" s="362"/>
      <c r="D80" s="376"/>
      <c r="E80" s="379"/>
      <c r="F80" s="379"/>
      <c r="G80" s="379"/>
      <c r="H80" s="379"/>
    </row>
    <row r="81" spans="1:5" ht="8.25">
      <c r="A81" s="117" t="s">
        <v>107</v>
      </c>
      <c r="B81" s="117"/>
      <c r="C81" s="362" t="s">
        <v>595</v>
      </c>
      <c r="D81" s="362"/>
      <c r="E81" s="362"/>
    </row>
    <row r="82" spans="1:5" ht="8.25">
      <c r="A82" s="117" t="s">
        <v>109</v>
      </c>
      <c r="B82" s="118" t="s">
        <v>110</v>
      </c>
      <c r="C82" s="362" t="s">
        <v>987</v>
      </c>
      <c r="D82" s="362"/>
      <c r="E82" s="362"/>
    </row>
    <row r="83" spans="1:8" ht="8.25">
      <c r="A83" s="362" t="s">
        <v>117</v>
      </c>
      <c r="B83" s="362"/>
      <c r="C83" s="362"/>
      <c r="D83" s="376">
        <v>3</v>
      </c>
      <c r="E83" s="379"/>
      <c r="F83" s="379"/>
      <c r="G83" s="379"/>
      <c r="H83" s="379"/>
    </row>
    <row r="84" spans="1:8" ht="8.25">
      <c r="A84" s="362" t="s">
        <v>113</v>
      </c>
      <c r="B84" s="362"/>
      <c r="C84" s="362"/>
      <c r="D84" s="376">
        <v>5</v>
      </c>
      <c r="E84" s="379"/>
      <c r="F84" s="379"/>
      <c r="G84" s="379"/>
      <c r="H84" s="379"/>
    </row>
    <row r="85" spans="1:8" ht="8.25">
      <c r="A85" s="362" t="s">
        <v>1380</v>
      </c>
      <c r="B85" s="362"/>
      <c r="C85" s="362"/>
      <c r="D85" s="377">
        <f>IF(D83=0,,D84/D83*100)</f>
        <v>166.66666666666669</v>
      </c>
      <c r="E85" s="381"/>
      <c r="F85" s="381"/>
      <c r="G85" s="381"/>
      <c r="H85" s="381"/>
    </row>
    <row r="86" spans="4:8" ht="8.25">
      <c r="D86" s="376"/>
      <c r="E86" s="379"/>
      <c r="F86" s="379"/>
      <c r="G86" s="379"/>
      <c r="H86" s="379"/>
    </row>
    <row r="88" spans="1:7" ht="8.25">
      <c r="A88" s="333" t="s">
        <v>1376</v>
      </c>
      <c r="B88" s="333"/>
      <c r="C88" s="333"/>
      <c r="D88" s="333"/>
      <c r="E88" s="333"/>
      <c r="F88" s="333"/>
      <c r="G88" s="333"/>
    </row>
    <row r="89" spans="1:8" ht="8.25">
      <c r="A89" s="335" t="s">
        <v>1239</v>
      </c>
      <c r="B89" s="336"/>
      <c r="C89" s="336"/>
      <c r="D89" s="336"/>
      <c r="E89" s="336"/>
      <c r="F89" s="336"/>
      <c r="G89" s="336"/>
      <c r="H89" s="382"/>
    </row>
    <row r="90" spans="1:8" ht="32.25" customHeight="1">
      <c r="A90" s="336"/>
      <c r="B90" s="336"/>
      <c r="C90" s="336"/>
      <c r="D90" s="336"/>
      <c r="E90" s="336"/>
      <c r="F90" s="336"/>
      <c r="G90" s="336"/>
      <c r="H90" s="382"/>
    </row>
    <row r="91" spans="1:8" ht="8.25">
      <c r="A91" s="336"/>
      <c r="B91" s="336"/>
      <c r="C91" s="336"/>
      <c r="D91" s="336"/>
      <c r="E91" s="336"/>
      <c r="F91" s="336"/>
      <c r="G91" s="336"/>
      <c r="H91" s="382"/>
    </row>
  </sheetData>
  <mergeCells count="67">
    <mergeCell ref="C51:E51"/>
    <mergeCell ref="A5:C8"/>
    <mergeCell ref="A27:H27"/>
    <mergeCell ref="A28:H29"/>
    <mergeCell ref="A32:D32"/>
    <mergeCell ref="E32:H32"/>
    <mergeCell ref="A45:G45"/>
    <mergeCell ref="A46:H48"/>
    <mergeCell ref="B34:B36"/>
    <mergeCell ref="C34:C36"/>
    <mergeCell ref="D34:D36"/>
    <mergeCell ref="D71:H71"/>
    <mergeCell ref="D72:H72"/>
    <mergeCell ref="D73:H73"/>
    <mergeCell ref="D65:H65"/>
    <mergeCell ref="C68:E68"/>
    <mergeCell ref="A70:C70"/>
    <mergeCell ref="D70:H70"/>
    <mergeCell ref="D66:H66"/>
    <mergeCell ref="A65:C65"/>
    <mergeCell ref="C82:E82"/>
    <mergeCell ref="D79:H79"/>
    <mergeCell ref="D80:H80"/>
    <mergeCell ref="A77:C77"/>
    <mergeCell ref="A78:C78"/>
    <mergeCell ref="D77:H77"/>
    <mergeCell ref="D78:H78"/>
    <mergeCell ref="A66:C66"/>
    <mergeCell ref="C69:E69"/>
    <mergeCell ref="A79:C79"/>
    <mergeCell ref="C81:E81"/>
    <mergeCell ref="A80:C80"/>
    <mergeCell ref="C76:E76"/>
    <mergeCell ref="A71:C71"/>
    <mergeCell ref="A72:C72"/>
    <mergeCell ref="C75:E75"/>
    <mergeCell ref="A73:C73"/>
    <mergeCell ref="A51:B51"/>
    <mergeCell ref="A53:B53"/>
    <mergeCell ref="C54:E54"/>
    <mergeCell ref="A59:C59"/>
    <mergeCell ref="A55:C55"/>
    <mergeCell ref="A56:C56"/>
    <mergeCell ref="A57:C57"/>
    <mergeCell ref="A58:C58"/>
    <mergeCell ref="C52:E52"/>
    <mergeCell ref="C53:E53"/>
    <mergeCell ref="D55:H55"/>
    <mergeCell ref="D56:H56"/>
    <mergeCell ref="D57:H57"/>
    <mergeCell ref="D58:H58"/>
    <mergeCell ref="D59:H59"/>
    <mergeCell ref="D63:H63"/>
    <mergeCell ref="D64:H64"/>
    <mergeCell ref="C61:E61"/>
    <mergeCell ref="A63:C63"/>
    <mergeCell ref="A64:C64"/>
    <mergeCell ref="C62:E62"/>
    <mergeCell ref="D86:H86"/>
    <mergeCell ref="A88:G88"/>
    <mergeCell ref="A89:H91"/>
    <mergeCell ref="D83:H83"/>
    <mergeCell ref="D84:H84"/>
    <mergeCell ref="D85:H85"/>
    <mergeCell ref="A85:C85"/>
    <mergeCell ref="A83:C83"/>
    <mergeCell ref="A84:C8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&amp;C&amp;F</oddHead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302"/>
  <sheetViews>
    <sheetView workbookViewId="0" topLeftCell="A1">
      <selection activeCell="K11" sqref="K11"/>
    </sheetView>
  </sheetViews>
  <sheetFormatPr defaultColWidth="9.140625" defaultRowHeight="12.75"/>
  <cols>
    <col min="1" max="2" width="7.140625" style="81" customWidth="1"/>
    <col min="3" max="3" width="10.28125" style="81" customWidth="1"/>
    <col min="4" max="4" width="22.57421875" style="81" customWidth="1"/>
    <col min="5" max="7" width="9.8515625" style="81" customWidth="1"/>
    <col min="8" max="8" width="11.00390625" style="81" customWidth="1"/>
    <col min="9" max="16" width="9.140625" style="130" customWidth="1"/>
    <col min="17" max="16384" width="9.140625" style="81" customWidth="1"/>
  </cols>
  <sheetData>
    <row r="2" ht="11.25">
      <c r="A2" s="122" t="s">
        <v>597</v>
      </c>
    </row>
    <row r="4" spans="1:7" ht="21.75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1.75" customHeight="1">
      <c r="A5" s="351" t="s">
        <v>596</v>
      </c>
      <c r="B5" s="352"/>
      <c r="C5" s="353"/>
      <c r="D5" s="48" t="s">
        <v>1381</v>
      </c>
      <c r="E5" s="222">
        <f>SUM(E6:E8)</f>
        <v>51904</v>
      </c>
      <c r="F5" s="222">
        <f>SUM(F6:F8)</f>
        <v>58554.52</v>
      </c>
      <c r="G5" s="162">
        <f>SUM(H138)</f>
        <v>112.81311652281134</v>
      </c>
    </row>
    <row r="6" spans="1:7" ht="21.75" customHeight="1">
      <c r="A6" s="354"/>
      <c r="B6" s="355"/>
      <c r="C6" s="356"/>
      <c r="D6" s="69" t="s">
        <v>98</v>
      </c>
      <c r="E6" s="87">
        <f>SUM(E136)</f>
        <v>51904</v>
      </c>
      <c r="F6" s="87">
        <f>SUM(E137)</f>
        <v>58554.52</v>
      </c>
      <c r="G6" s="88">
        <f>SUM(E138)</f>
        <v>112.81311652281134</v>
      </c>
    </row>
    <row r="7" spans="1:7" ht="21.75" customHeight="1">
      <c r="A7" s="354"/>
      <c r="B7" s="355"/>
      <c r="C7" s="356"/>
      <c r="D7" s="69" t="s">
        <v>99</v>
      </c>
      <c r="E7" s="87">
        <f>SUM(F136)</f>
        <v>0</v>
      </c>
      <c r="F7" s="87">
        <f>SUM(F137)</f>
        <v>0</v>
      </c>
      <c r="G7" s="88">
        <f>SUM(F138)</f>
        <v>0</v>
      </c>
    </row>
    <row r="8" spans="1:7" ht="21.75" customHeight="1">
      <c r="A8" s="357"/>
      <c r="B8" s="358"/>
      <c r="C8" s="359"/>
      <c r="D8" s="69" t="s">
        <v>1384</v>
      </c>
      <c r="E8" s="87">
        <f>SUM(G136)</f>
        <v>0</v>
      </c>
      <c r="F8" s="87">
        <f>SUM(G137)</f>
        <v>0</v>
      </c>
      <c r="G8" s="88">
        <f>SUM(G138)</f>
        <v>0</v>
      </c>
    </row>
    <row r="11" spans="1:8" ht="21.75" customHeight="1">
      <c r="A11" s="89" t="s">
        <v>598</v>
      </c>
      <c r="B11" s="90"/>
      <c r="C11" s="91"/>
      <c r="D11" s="92"/>
      <c r="E11" s="93">
        <f>SUM(E24,E42,E61,E85,E96,E106,E72)</f>
        <v>51904</v>
      </c>
      <c r="F11" s="93">
        <f>SUM(F24,F42,F61,F85,F96,F106,F72)</f>
        <v>58554.52</v>
      </c>
      <c r="G11" s="93">
        <f>SUM(G24,G42,G61,G85,G96,G106,G72)</f>
        <v>63603</v>
      </c>
      <c r="H11" s="93">
        <f>IF(E11=0,,F11/E11*100)</f>
        <v>112.81311652281134</v>
      </c>
    </row>
    <row r="12" spans="1:8" ht="21.75" customHeight="1">
      <c r="A12" s="40"/>
      <c r="B12" s="41" t="s">
        <v>599</v>
      </c>
      <c r="C12" s="42" t="s">
        <v>1392</v>
      </c>
      <c r="D12" s="94" t="s">
        <v>600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21.75" customHeight="1">
      <c r="A13" s="95" t="s">
        <v>1385</v>
      </c>
      <c r="B13" s="96" t="s">
        <v>1386</v>
      </c>
      <c r="C13" s="97"/>
      <c r="D13" s="98" t="s">
        <v>1365</v>
      </c>
      <c r="E13" s="99"/>
      <c r="F13" s="99"/>
      <c r="G13" s="99"/>
      <c r="H13" s="99"/>
    </row>
    <row r="14" spans="1:8" ht="21.75" customHeight="1">
      <c r="A14" s="37" t="s">
        <v>1388</v>
      </c>
      <c r="B14" s="37" t="s">
        <v>1389</v>
      </c>
      <c r="C14" s="14" t="s">
        <v>1390</v>
      </c>
      <c r="D14" s="15" t="s">
        <v>601</v>
      </c>
      <c r="E14" s="39">
        <f>SUM(E15:E16)</f>
        <v>0</v>
      </c>
      <c r="F14" s="39">
        <f>SUM(F15:F16)</f>
        <v>0</v>
      </c>
      <c r="G14" s="39">
        <f>SUM(G15:G16)</f>
        <v>0</v>
      </c>
      <c r="H14" s="39">
        <f aca="true" t="shared" si="0" ref="H14:H24">IF(E14=0,,F14/E14*100)</f>
        <v>0</v>
      </c>
    </row>
    <row r="15" spans="1:8" ht="21.75" customHeight="1">
      <c r="A15" s="20"/>
      <c r="B15" s="21" t="s">
        <v>602</v>
      </c>
      <c r="C15" s="20" t="s">
        <v>416</v>
      </c>
      <c r="D15" s="61"/>
      <c r="E15" s="45"/>
      <c r="F15" s="45"/>
      <c r="G15" s="45"/>
      <c r="H15" s="45">
        <f t="shared" si="0"/>
        <v>0</v>
      </c>
    </row>
    <row r="16" spans="1:8" ht="21.75" customHeight="1">
      <c r="A16" s="20"/>
      <c r="B16" s="21" t="s">
        <v>603</v>
      </c>
      <c r="C16" s="20" t="s">
        <v>416</v>
      </c>
      <c r="D16" s="101"/>
      <c r="E16" s="102"/>
      <c r="F16" s="45"/>
      <c r="G16" s="102"/>
      <c r="H16" s="102">
        <f t="shared" si="0"/>
        <v>0</v>
      </c>
    </row>
    <row r="17" spans="1:8" ht="21.75" customHeight="1">
      <c r="A17" s="37" t="s">
        <v>1179</v>
      </c>
      <c r="B17" s="37" t="s">
        <v>1180</v>
      </c>
      <c r="C17" s="14" t="s">
        <v>1390</v>
      </c>
      <c r="D17" s="15" t="s">
        <v>84</v>
      </c>
      <c r="E17" s="39">
        <f>SUM(E18:E23)</f>
        <v>12394</v>
      </c>
      <c r="F17" s="39">
        <f>SUM(F18:F23)</f>
        <v>12618.68</v>
      </c>
      <c r="G17" s="39">
        <f>SUM(G18:G23)</f>
        <v>12941</v>
      </c>
      <c r="H17" s="39">
        <f t="shared" si="0"/>
        <v>101.81281265128288</v>
      </c>
    </row>
    <row r="18" spans="1:8" ht="21.75" customHeight="1">
      <c r="A18" s="68">
        <v>61</v>
      </c>
      <c r="B18" s="21" t="s">
        <v>604</v>
      </c>
      <c r="C18" s="20" t="s">
        <v>416</v>
      </c>
      <c r="D18" s="69" t="s">
        <v>614</v>
      </c>
      <c r="E18" s="45">
        <v>8491</v>
      </c>
      <c r="F18" s="45">
        <v>8504.84</v>
      </c>
      <c r="G18" s="45">
        <v>8858</v>
      </c>
      <c r="H18" s="45">
        <f t="shared" si="0"/>
        <v>100.16299611353196</v>
      </c>
    </row>
    <row r="19" spans="1:8" ht="21.75" customHeight="1">
      <c r="A19" s="68">
        <v>62</v>
      </c>
      <c r="B19" s="21" t="s">
        <v>605</v>
      </c>
      <c r="C19" s="20" t="s">
        <v>416</v>
      </c>
      <c r="D19" s="69" t="s">
        <v>90</v>
      </c>
      <c r="E19" s="45">
        <v>3095</v>
      </c>
      <c r="F19" s="45">
        <v>3111.53</v>
      </c>
      <c r="G19" s="45">
        <v>2775</v>
      </c>
      <c r="H19" s="45">
        <f t="shared" si="0"/>
        <v>100.53408723747981</v>
      </c>
    </row>
    <row r="20" spans="1:8" ht="21.75" customHeight="1">
      <c r="A20" s="68">
        <v>631</v>
      </c>
      <c r="B20" s="21" t="s">
        <v>606</v>
      </c>
      <c r="C20" s="20" t="s">
        <v>416</v>
      </c>
      <c r="D20" s="101" t="s">
        <v>75</v>
      </c>
      <c r="E20" s="45">
        <v>0</v>
      </c>
      <c r="F20" s="45">
        <v>10.8</v>
      </c>
      <c r="G20" s="45">
        <v>0</v>
      </c>
      <c r="H20" s="45">
        <f t="shared" si="0"/>
        <v>0</v>
      </c>
    </row>
    <row r="21" spans="1:8" ht="21.75" customHeight="1">
      <c r="A21" s="68">
        <v>632</v>
      </c>
      <c r="B21" s="21" t="s">
        <v>607</v>
      </c>
      <c r="C21" s="20" t="s">
        <v>416</v>
      </c>
      <c r="D21" s="101" t="s">
        <v>626</v>
      </c>
      <c r="E21" s="45">
        <v>0</v>
      </c>
      <c r="F21" s="45">
        <v>0</v>
      </c>
      <c r="G21" s="45">
        <v>0</v>
      </c>
      <c r="H21" s="45">
        <f t="shared" si="0"/>
        <v>0</v>
      </c>
    </row>
    <row r="22" spans="1:8" ht="21.75" customHeight="1">
      <c r="A22" s="68">
        <v>633</v>
      </c>
      <c r="B22" s="21" t="s">
        <v>608</v>
      </c>
      <c r="C22" s="20" t="s">
        <v>416</v>
      </c>
      <c r="D22" s="101" t="s">
        <v>129</v>
      </c>
      <c r="E22" s="45">
        <v>76</v>
      </c>
      <c r="F22" s="45">
        <v>183.06</v>
      </c>
      <c r="G22" s="45">
        <v>76</v>
      </c>
      <c r="H22" s="45">
        <f t="shared" si="0"/>
        <v>240.8684210526316</v>
      </c>
    </row>
    <row r="23" spans="1:8" ht="21.75" customHeight="1">
      <c r="A23" s="68">
        <v>637</v>
      </c>
      <c r="B23" s="21" t="s">
        <v>609</v>
      </c>
      <c r="C23" s="20" t="s">
        <v>416</v>
      </c>
      <c r="D23" s="101" t="s">
        <v>81</v>
      </c>
      <c r="E23" s="45">
        <v>732</v>
      </c>
      <c r="F23" s="45">
        <v>808.45</v>
      </c>
      <c r="G23" s="45">
        <v>1232</v>
      </c>
      <c r="H23" s="45">
        <f t="shared" si="0"/>
        <v>110.44398907103825</v>
      </c>
    </row>
    <row r="24" spans="1:8" ht="21.75" customHeight="1">
      <c r="A24" s="48"/>
      <c r="B24" s="103"/>
      <c r="C24" s="104" t="s">
        <v>416</v>
      </c>
      <c r="D24" s="48" t="s">
        <v>1381</v>
      </c>
      <c r="E24" s="50">
        <f>SUM(E17,E14)</f>
        <v>12394</v>
      </c>
      <c r="F24" s="50">
        <f>SUM(F17,F14)</f>
        <v>12618.68</v>
      </c>
      <c r="G24" s="50">
        <f>SUM(G17,G14)</f>
        <v>12941</v>
      </c>
      <c r="H24" s="50">
        <f t="shared" si="0"/>
        <v>101.81281265128288</v>
      </c>
    </row>
    <row r="25" spans="1:8" ht="21.75" customHeight="1">
      <c r="A25" s="58"/>
      <c r="B25" s="59"/>
      <c r="C25" s="60"/>
      <c r="D25" s="61"/>
      <c r="E25" s="58"/>
      <c r="F25" s="58"/>
      <c r="G25" s="58"/>
      <c r="H25" s="58"/>
    </row>
    <row r="26" spans="1:8" ht="8.25">
      <c r="A26" s="333" t="s">
        <v>72</v>
      </c>
      <c r="B26" s="333"/>
      <c r="C26" s="333"/>
      <c r="D26" s="333"/>
      <c r="E26" s="333"/>
      <c r="F26" s="333"/>
      <c r="G26" s="333"/>
      <c r="H26" s="334"/>
    </row>
    <row r="27" spans="1:8" ht="42" customHeight="1">
      <c r="A27" s="335" t="s">
        <v>1240</v>
      </c>
      <c r="B27" s="336"/>
      <c r="C27" s="336"/>
      <c r="D27" s="336"/>
      <c r="E27" s="336"/>
      <c r="F27" s="336"/>
      <c r="G27" s="336"/>
      <c r="H27" s="336"/>
    </row>
    <row r="28" spans="1:8" ht="21.75" customHeight="1">
      <c r="A28" s="336"/>
      <c r="B28" s="336"/>
      <c r="C28" s="336"/>
      <c r="D28" s="336"/>
      <c r="E28" s="336"/>
      <c r="F28" s="336"/>
      <c r="G28" s="336"/>
      <c r="H28" s="336"/>
    </row>
    <row r="29" spans="1:8" ht="21.75" customHeight="1">
      <c r="A29" s="58"/>
      <c r="B29" s="59"/>
      <c r="C29" s="60"/>
      <c r="D29" s="61"/>
      <c r="E29" s="58"/>
      <c r="F29" s="58"/>
      <c r="G29" s="58"/>
      <c r="H29" s="58"/>
    </row>
    <row r="30" spans="1:8" ht="21.75" customHeight="1">
      <c r="A30" s="40"/>
      <c r="B30" s="41" t="s">
        <v>610</v>
      </c>
      <c r="C30" s="42" t="s">
        <v>1392</v>
      </c>
      <c r="D30" s="19" t="s">
        <v>1473</v>
      </c>
      <c r="E30" s="40" t="s">
        <v>1379</v>
      </c>
      <c r="F30" s="40" t="s">
        <v>835</v>
      </c>
      <c r="G30" s="40" t="s">
        <v>836</v>
      </c>
      <c r="H30" s="40" t="s">
        <v>1380</v>
      </c>
    </row>
    <row r="31" spans="1:8" ht="21.75" customHeight="1">
      <c r="A31" s="95" t="s">
        <v>1385</v>
      </c>
      <c r="B31" s="96" t="s">
        <v>1386</v>
      </c>
      <c r="C31" s="97" t="s">
        <v>1387</v>
      </c>
      <c r="D31" s="98" t="s">
        <v>1365</v>
      </c>
      <c r="E31" s="99"/>
      <c r="F31" s="99"/>
      <c r="G31" s="99"/>
      <c r="H31" s="99"/>
    </row>
    <row r="32" spans="1:8" ht="21.75" customHeight="1">
      <c r="A32" s="37" t="s">
        <v>1388</v>
      </c>
      <c r="B32" s="37" t="s">
        <v>1389</v>
      </c>
      <c r="C32" s="14" t="s">
        <v>1390</v>
      </c>
      <c r="D32" s="15" t="s">
        <v>601</v>
      </c>
      <c r="E32" s="100">
        <f>SUM(E33:E34)</f>
        <v>0</v>
      </c>
      <c r="F32" s="100">
        <f>SUM(F33:F34)</f>
        <v>0</v>
      </c>
      <c r="G32" s="100">
        <f>SUM(G33:G34)</f>
        <v>0</v>
      </c>
      <c r="H32" s="100">
        <f aca="true" t="shared" si="1" ref="H32:H42">IF(E32=0,,F32/E32*100)</f>
        <v>0</v>
      </c>
    </row>
    <row r="33" spans="1:8" ht="21.75" customHeight="1">
      <c r="A33" s="20"/>
      <c r="B33" s="21" t="s">
        <v>611</v>
      </c>
      <c r="C33" s="20" t="s">
        <v>416</v>
      </c>
      <c r="D33" s="101"/>
      <c r="E33" s="102"/>
      <c r="F33" s="45"/>
      <c r="G33" s="102"/>
      <c r="H33" s="45">
        <f t="shared" si="1"/>
        <v>0</v>
      </c>
    </row>
    <row r="34" spans="1:8" ht="21.75" customHeight="1">
      <c r="A34" s="20"/>
      <c r="B34" s="21" t="s">
        <v>612</v>
      </c>
      <c r="C34" s="20" t="s">
        <v>416</v>
      </c>
      <c r="D34" s="101"/>
      <c r="E34" s="102"/>
      <c r="F34" s="102"/>
      <c r="G34" s="102"/>
      <c r="H34" s="102">
        <f t="shared" si="1"/>
        <v>0</v>
      </c>
    </row>
    <row r="35" spans="1:8" ht="21.75" customHeight="1">
      <c r="A35" s="37" t="s">
        <v>1179</v>
      </c>
      <c r="B35" s="37" t="s">
        <v>1180</v>
      </c>
      <c r="C35" s="14" t="s">
        <v>1390</v>
      </c>
      <c r="D35" s="15" t="s">
        <v>84</v>
      </c>
      <c r="E35" s="39">
        <f>SUM(E36:E41)</f>
        <v>18076</v>
      </c>
      <c r="F35" s="39">
        <f>SUM(F36:F41)</f>
        <v>18099.34</v>
      </c>
      <c r="G35" s="39">
        <f>SUM(G36:G41)</f>
        <v>18048</v>
      </c>
      <c r="H35" s="39">
        <f t="shared" si="1"/>
        <v>100.12912148705466</v>
      </c>
    </row>
    <row r="36" spans="1:8" ht="21.75" customHeight="1">
      <c r="A36" s="68">
        <v>61</v>
      </c>
      <c r="B36" s="21" t="s">
        <v>613</v>
      </c>
      <c r="C36" s="20" t="s">
        <v>416</v>
      </c>
      <c r="D36" s="69" t="s">
        <v>614</v>
      </c>
      <c r="E36" s="45">
        <v>12705</v>
      </c>
      <c r="F36" s="45">
        <v>12695.43</v>
      </c>
      <c r="G36" s="45">
        <v>12705</v>
      </c>
      <c r="H36" s="45">
        <f t="shared" si="1"/>
        <v>99.92467532467532</v>
      </c>
    </row>
    <row r="37" spans="1:8" ht="21.75" customHeight="1">
      <c r="A37" s="68">
        <v>62</v>
      </c>
      <c r="B37" s="21" t="s">
        <v>615</v>
      </c>
      <c r="C37" s="20" t="s">
        <v>416</v>
      </c>
      <c r="D37" s="69" t="s">
        <v>90</v>
      </c>
      <c r="E37" s="45">
        <v>4432</v>
      </c>
      <c r="F37" s="45">
        <v>4436.66</v>
      </c>
      <c r="G37" s="45">
        <v>4432</v>
      </c>
      <c r="H37" s="45">
        <f t="shared" si="1"/>
        <v>100.10514440433214</v>
      </c>
    </row>
    <row r="38" spans="1:8" ht="21.75" customHeight="1">
      <c r="A38" s="68">
        <v>631</v>
      </c>
      <c r="B38" s="21" t="s">
        <v>616</v>
      </c>
      <c r="C38" s="20" t="s">
        <v>416</v>
      </c>
      <c r="D38" s="101" t="s">
        <v>75</v>
      </c>
      <c r="E38" s="45">
        <v>67</v>
      </c>
      <c r="F38" s="45">
        <v>83.1</v>
      </c>
      <c r="G38" s="45">
        <v>67</v>
      </c>
      <c r="H38" s="45">
        <f t="shared" si="1"/>
        <v>124.02985074626865</v>
      </c>
    </row>
    <row r="39" spans="1:8" ht="21.75" customHeight="1">
      <c r="A39" s="68">
        <v>632</v>
      </c>
      <c r="B39" s="21" t="s">
        <v>617</v>
      </c>
      <c r="C39" s="20" t="s">
        <v>416</v>
      </c>
      <c r="D39" s="101" t="s">
        <v>626</v>
      </c>
      <c r="E39" s="45">
        <v>180</v>
      </c>
      <c r="F39" s="45">
        <v>180</v>
      </c>
      <c r="G39" s="45">
        <v>180</v>
      </c>
      <c r="H39" s="45">
        <f t="shared" si="1"/>
        <v>100</v>
      </c>
    </row>
    <row r="40" spans="1:8" ht="21.75" customHeight="1">
      <c r="A40" s="68">
        <v>633</v>
      </c>
      <c r="B40" s="21" t="s">
        <v>627</v>
      </c>
      <c r="C40" s="20" t="s">
        <v>416</v>
      </c>
      <c r="D40" s="101" t="s">
        <v>129</v>
      </c>
      <c r="E40" s="45">
        <v>69</v>
      </c>
      <c r="F40" s="45">
        <v>0</v>
      </c>
      <c r="G40" s="45">
        <v>69</v>
      </c>
      <c r="H40" s="45">
        <f t="shared" si="1"/>
        <v>0</v>
      </c>
    </row>
    <row r="41" spans="1:8" ht="21.75" customHeight="1">
      <c r="A41" s="68">
        <v>637</v>
      </c>
      <c r="B41" s="21" t="s">
        <v>628</v>
      </c>
      <c r="C41" s="20" t="s">
        <v>416</v>
      </c>
      <c r="D41" s="69" t="s">
        <v>81</v>
      </c>
      <c r="E41" s="45">
        <v>623</v>
      </c>
      <c r="F41" s="45">
        <v>704.15</v>
      </c>
      <c r="G41" s="45">
        <v>595</v>
      </c>
      <c r="H41" s="45">
        <f t="shared" si="1"/>
        <v>113.02568218298555</v>
      </c>
    </row>
    <row r="42" spans="1:8" ht="21.75" customHeight="1">
      <c r="A42" s="48"/>
      <c r="B42" s="103"/>
      <c r="C42" s="104" t="s">
        <v>416</v>
      </c>
      <c r="D42" s="48" t="s">
        <v>1381</v>
      </c>
      <c r="E42" s="50">
        <f>SUM(E35,E32)</f>
        <v>18076</v>
      </c>
      <c r="F42" s="50">
        <f>SUM(F35,F32)</f>
        <v>18099.34</v>
      </c>
      <c r="G42" s="50">
        <f>SUM(G35,G32)</f>
        <v>18048</v>
      </c>
      <c r="H42" s="50">
        <f t="shared" si="1"/>
        <v>100.12912148705466</v>
      </c>
    </row>
    <row r="43" spans="1:8" ht="21.75" customHeight="1">
      <c r="A43" s="58"/>
      <c r="B43" s="59"/>
      <c r="C43" s="60"/>
      <c r="D43" s="61"/>
      <c r="E43" s="58"/>
      <c r="F43" s="58"/>
      <c r="G43" s="58"/>
      <c r="H43" s="58"/>
    </row>
    <row r="44" spans="1:8" ht="8.25">
      <c r="A44" s="333" t="s">
        <v>72</v>
      </c>
      <c r="B44" s="333"/>
      <c r="C44" s="333"/>
      <c r="D44" s="333"/>
      <c r="E44" s="333"/>
      <c r="F44" s="333"/>
      <c r="G44" s="333"/>
      <c r="H44" s="334"/>
    </row>
    <row r="45" spans="1:8" ht="8.25">
      <c r="A45" s="335" t="s">
        <v>1241</v>
      </c>
      <c r="B45" s="336"/>
      <c r="C45" s="336"/>
      <c r="D45" s="336"/>
      <c r="E45" s="336"/>
      <c r="F45" s="336"/>
      <c r="G45" s="336"/>
      <c r="H45" s="336"/>
    </row>
    <row r="46" spans="1:8" ht="21.75" customHeight="1">
      <c r="A46" s="336"/>
      <c r="B46" s="336"/>
      <c r="C46" s="336"/>
      <c r="D46" s="336"/>
      <c r="E46" s="336"/>
      <c r="F46" s="336"/>
      <c r="G46" s="336"/>
      <c r="H46" s="336"/>
    </row>
    <row r="47" spans="1:8" ht="21.75" customHeight="1">
      <c r="A47" s="58"/>
      <c r="B47" s="59"/>
      <c r="C47" s="60"/>
      <c r="D47" s="61"/>
      <c r="E47" s="58"/>
      <c r="F47" s="58"/>
      <c r="G47" s="58"/>
      <c r="H47" s="58"/>
    </row>
    <row r="48" spans="1:8" ht="21.75" customHeight="1">
      <c r="A48" s="40"/>
      <c r="B48" s="41" t="s">
        <v>629</v>
      </c>
      <c r="C48" s="42" t="s">
        <v>1392</v>
      </c>
      <c r="D48" s="94" t="s">
        <v>1475</v>
      </c>
      <c r="E48" s="40" t="s">
        <v>1379</v>
      </c>
      <c r="F48" s="40" t="s">
        <v>835</v>
      </c>
      <c r="G48" s="40" t="s">
        <v>836</v>
      </c>
      <c r="H48" s="40" t="s">
        <v>1380</v>
      </c>
    </row>
    <row r="49" spans="1:8" ht="21.75" customHeight="1">
      <c r="A49" s="95" t="s">
        <v>1385</v>
      </c>
      <c r="B49" s="96" t="s">
        <v>1386</v>
      </c>
      <c r="C49" s="97" t="s">
        <v>1387</v>
      </c>
      <c r="D49" s="98" t="s">
        <v>1365</v>
      </c>
      <c r="E49" s="99"/>
      <c r="F49" s="99"/>
      <c r="G49" s="99"/>
      <c r="H49" s="99"/>
    </row>
    <row r="50" spans="1:8" ht="21.75" customHeight="1">
      <c r="A50" s="37" t="s">
        <v>1388</v>
      </c>
      <c r="B50" s="37" t="s">
        <v>1389</v>
      </c>
      <c r="C50" s="14" t="s">
        <v>1390</v>
      </c>
      <c r="D50" s="38" t="s">
        <v>1391</v>
      </c>
      <c r="E50" s="39">
        <f>SUM(E51:E52)</f>
        <v>0</v>
      </c>
      <c r="F50" s="39">
        <f>SUM(F51:F52)</f>
        <v>0</v>
      </c>
      <c r="G50" s="39">
        <f>SUM(G51:G52)</f>
        <v>0</v>
      </c>
      <c r="H50" s="39">
        <f>SUM(H51:H52)</f>
        <v>0</v>
      </c>
    </row>
    <row r="51" spans="1:8" ht="21.75" customHeight="1">
      <c r="A51" s="28"/>
      <c r="B51" s="29"/>
      <c r="C51" s="28"/>
      <c r="D51" s="69"/>
      <c r="E51" s="45"/>
      <c r="F51" s="45"/>
      <c r="G51" s="45"/>
      <c r="H51" s="45">
        <f aca="true" t="shared" si="2" ref="H51:H61">IF(E51=0,,F51/E51*100)</f>
        <v>0</v>
      </c>
    </row>
    <row r="52" spans="1:8" ht="21.75" customHeight="1">
      <c r="A52" s="28"/>
      <c r="B52" s="29"/>
      <c r="C52" s="28"/>
      <c r="D52" s="69"/>
      <c r="E52" s="45"/>
      <c r="F52" s="45"/>
      <c r="G52" s="45"/>
      <c r="H52" s="45">
        <f t="shared" si="2"/>
        <v>0</v>
      </c>
    </row>
    <row r="53" spans="1:8" ht="21.75" customHeight="1">
      <c r="A53" s="37" t="s">
        <v>1179</v>
      </c>
      <c r="B53" s="37" t="s">
        <v>1180</v>
      </c>
      <c r="C53" s="14" t="s">
        <v>1390</v>
      </c>
      <c r="D53" s="15" t="s">
        <v>84</v>
      </c>
      <c r="E53" s="39">
        <f>SUM(E54:E60)</f>
        <v>18306</v>
      </c>
      <c r="F53" s="39">
        <f>SUM(F54:F60)</f>
        <v>16824.46</v>
      </c>
      <c r="G53" s="39">
        <f>SUM(G54:G60)</f>
        <v>18306</v>
      </c>
      <c r="H53" s="39">
        <f t="shared" si="2"/>
        <v>91.90680651152627</v>
      </c>
    </row>
    <row r="54" spans="1:8" ht="21.75" customHeight="1">
      <c r="A54" s="68">
        <v>61</v>
      </c>
      <c r="B54" s="21" t="s">
        <v>630</v>
      </c>
      <c r="C54" s="20" t="s">
        <v>416</v>
      </c>
      <c r="D54" s="69" t="s">
        <v>614</v>
      </c>
      <c r="E54" s="45">
        <v>13233</v>
      </c>
      <c r="F54" s="45">
        <v>12004.14</v>
      </c>
      <c r="G54" s="45">
        <v>13233</v>
      </c>
      <c r="H54" s="45">
        <f t="shared" si="2"/>
        <v>90.71367036953072</v>
      </c>
    </row>
    <row r="55" spans="1:8" ht="21.75" customHeight="1">
      <c r="A55" s="68">
        <v>62</v>
      </c>
      <c r="B55" s="21" t="s">
        <v>631</v>
      </c>
      <c r="C55" s="20" t="s">
        <v>416</v>
      </c>
      <c r="D55" s="101" t="s">
        <v>90</v>
      </c>
      <c r="E55" s="45">
        <v>3573</v>
      </c>
      <c r="F55" s="45">
        <v>4191.66</v>
      </c>
      <c r="G55" s="45">
        <v>3573</v>
      </c>
      <c r="H55" s="45">
        <f t="shared" si="2"/>
        <v>117.31486146095718</v>
      </c>
    </row>
    <row r="56" spans="1:8" ht="21.75" customHeight="1">
      <c r="A56" s="68">
        <v>631</v>
      </c>
      <c r="B56" s="21" t="s">
        <v>632</v>
      </c>
      <c r="C56" s="20" t="s">
        <v>416</v>
      </c>
      <c r="D56" s="101" t="s">
        <v>75</v>
      </c>
      <c r="E56" s="45">
        <v>0</v>
      </c>
      <c r="F56" s="45">
        <v>0</v>
      </c>
      <c r="G56" s="45">
        <v>0</v>
      </c>
      <c r="H56" s="45">
        <f>IF(E56=0,,F56/E56*100)</f>
        <v>0</v>
      </c>
    </row>
    <row r="57" spans="1:8" ht="21.75" customHeight="1">
      <c r="A57" s="68">
        <v>632</v>
      </c>
      <c r="B57" s="21" t="s">
        <v>633</v>
      </c>
      <c r="C57" s="20" t="s">
        <v>416</v>
      </c>
      <c r="D57" s="101" t="s">
        <v>626</v>
      </c>
      <c r="E57" s="45">
        <v>0</v>
      </c>
      <c r="F57" s="45">
        <v>0</v>
      </c>
      <c r="G57" s="45">
        <v>0</v>
      </c>
      <c r="H57" s="45">
        <f>IF(E57=0,,F57/E57*100)</f>
        <v>0</v>
      </c>
    </row>
    <row r="58" spans="1:8" ht="21.75" customHeight="1">
      <c r="A58" s="68">
        <v>633</v>
      </c>
      <c r="B58" s="21" t="s">
        <v>988</v>
      </c>
      <c r="C58" s="20" t="s">
        <v>416</v>
      </c>
      <c r="D58" s="101" t="s">
        <v>129</v>
      </c>
      <c r="E58" s="45">
        <v>1120</v>
      </c>
      <c r="F58" s="45">
        <v>0</v>
      </c>
      <c r="G58" s="45">
        <v>1120</v>
      </c>
      <c r="H58" s="45">
        <f>IF(E58=0,,F58/E58*100)</f>
        <v>0</v>
      </c>
    </row>
    <row r="59" spans="1:8" ht="21.75" customHeight="1">
      <c r="A59" s="68">
        <v>635</v>
      </c>
      <c r="B59" s="21" t="s">
        <v>989</v>
      </c>
      <c r="C59" s="20" t="s">
        <v>416</v>
      </c>
      <c r="D59" s="101" t="s">
        <v>990</v>
      </c>
      <c r="E59" s="45">
        <v>0</v>
      </c>
      <c r="F59" s="45">
        <v>0</v>
      </c>
      <c r="G59" s="45">
        <v>0</v>
      </c>
      <c r="H59" s="45">
        <f>IF(E59=0,,F59/E59*100)</f>
        <v>0</v>
      </c>
    </row>
    <row r="60" spans="1:8" ht="21.75" customHeight="1">
      <c r="A60" s="68">
        <v>637</v>
      </c>
      <c r="B60" s="21" t="s">
        <v>991</v>
      </c>
      <c r="C60" s="20" t="s">
        <v>416</v>
      </c>
      <c r="D60" s="101" t="s">
        <v>81</v>
      </c>
      <c r="E60" s="45">
        <v>380</v>
      </c>
      <c r="F60" s="45">
        <v>628.66</v>
      </c>
      <c r="G60" s="45">
        <v>380</v>
      </c>
      <c r="H60" s="45">
        <f>IF(E60=0,,F60/E60*100)</f>
        <v>165.43684210526314</v>
      </c>
    </row>
    <row r="61" spans="1:8" ht="21.75" customHeight="1">
      <c r="A61" s="48"/>
      <c r="B61" s="103"/>
      <c r="C61" s="104" t="s">
        <v>416</v>
      </c>
      <c r="D61" s="48" t="s">
        <v>1381</v>
      </c>
      <c r="E61" s="50">
        <f>SUM(E53,E50)</f>
        <v>18306</v>
      </c>
      <c r="F61" s="50">
        <f>SUM(F53,F50)</f>
        <v>16824.46</v>
      </c>
      <c r="G61" s="50">
        <f>SUM(G53,G50)</f>
        <v>18306</v>
      </c>
      <c r="H61" s="50">
        <f t="shared" si="2"/>
        <v>91.90680651152627</v>
      </c>
    </row>
    <row r="62" spans="1:8" ht="21.75" customHeight="1">
      <c r="A62" s="58"/>
      <c r="B62" s="59"/>
      <c r="C62" s="60"/>
      <c r="D62" s="61"/>
      <c r="E62" s="58"/>
      <c r="F62" s="58"/>
      <c r="G62" s="58"/>
      <c r="H62" s="58"/>
    </row>
    <row r="63" spans="1:8" ht="8.25">
      <c r="A63" s="333" t="s">
        <v>72</v>
      </c>
      <c r="B63" s="333"/>
      <c r="C63" s="333"/>
      <c r="D63" s="333"/>
      <c r="E63" s="333"/>
      <c r="F63" s="333"/>
      <c r="G63" s="333"/>
      <c r="H63" s="334"/>
    </row>
    <row r="64" spans="1:8" ht="14.25" customHeight="1">
      <c r="A64" s="335" t="s">
        <v>1242</v>
      </c>
      <c r="B64" s="336"/>
      <c r="C64" s="336"/>
      <c r="D64" s="336"/>
      <c r="E64" s="336"/>
      <c r="F64" s="336"/>
      <c r="G64" s="336"/>
      <c r="H64" s="336"/>
    </row>
    <row r="65" spans="1:8" ht="21.75" customHeight="1">
      <c r="A65" s="336"/>
      <c r="B65" s="336"/>
      <c r="C65" s="336"/>
      <c r="D65" s="336"/>
      <c r="E65" s="336"/>
      <c r="F65" s="336"/>
      <c r="G65" s="336"/>
      <c r="H65" s="336"/>
    </row>
    <row r="66" spans="1:8" ht="21.75" customHeight="1">
      <c r="A66" s="58"/>
      <c r="B66" s="59"/>
      <c r="C66" s="60"/>
      <c r="D66" s="61"/>
      <c r="E66" s="58"/>
      <c r="F66" s="58"/>
      <c r="G66" s="58"/>
      <c r="H66" s="58"/>
    </row>
    <row r="67" spans="1:8" ht="21.75" customHeight="1">
      <c r="A67" s="40"/>
      <c r="B67" s="41" t="s">
        <v>634</v>
      </c>
      <c r="C67" s="42" t="s">
        <v>1392</v>
      </c>
      <c r="D67" s="94" t="s">
        <v>880</v>
      </c>
      <c r="E67" s="40" t="s">
        <v>1379</v>
      </c>
      <c r="F67" s="40" t="s">
        <v>835</v>
      </c>
      <c r="G67" s="40" t="s">
        <v>836</v>
      </c>
      <c r="H67" s="40" t="s">
        <v>1380</v>
      </c>
    </row>
    <row r="68" spans="1:8" ht="21.75" customHeight="1">
      <c r="A68" s="95" t="s">
        <v>1385</v>
      </c>
      <c r="B68" s="96" t="s">
        <v>1386</v>
      </c>
      <c r="C68" s="97"/>
      <c r="D68" s="98" t="s">
        <v>636</v>
      </c>
      <c r="E68" s="99"/>
      <c r="F68" s="99"/>
      <c r="G68" s="99"/>
      <c r="H68" s="99"/>
    </row>
    <row r="69" spans="1:8" ht="21.75" customHeight="1">
      <c r="A69" s="37" t="s">
        <v>1179</v>
      </c>
      <c r="B69" s="37" t="s">
        <v>1180</v>
      </c>
      <c r="C69" s="14" t="s">
        <v>1390</v>
      </c>
      <c r="D69" s="15" t="s">
        <v>84</v>
      </c>
      <c r="E69" s="39">
        <f>SUM(E70:E71)</f>
        <v>0</v>
      </c>
      <c r="F69" s="39">
        <f>SUM(F70:F71)</f>
        <v>2678.61</v>
      </c>
      <c r="G69" s="39">
        <f>SUM(G70:G71)</f>
        <v>2680</v>
      </c>
      <c r="H69" s="39">
        <f>IF(E69=0,,F69/E69*100)</f>
        <v>0</v>
      </c>
    </row>
    <row r="70" spans="1:8" ht="21.75" customHeight="1">
      <c r="A70" s="68">
        <v>61</v>
      </c>
      <c r="B70" s="29" t="s">
        <v>638</v>
      </c>
      <c r="C70" s="28" t="s">
        <v>416</v>
      </c>
      <c r="D70" s="69" t="s">
        <v>614</v>
      </c>
      <c r="E70" s="46">
        <v>0</v>
      </c>
      <c r="F70" s="129">
        <v>2030</v>
      </c>
      <c r="G70" s="46">
        <v>2350</v>
      </c>
      <c r="H70" s="129">
        <f>IF(E70=0,,F70/E70*100)</f>
        <v>0</v>
      </c>
    </row>
    <row r="71" spans="1:8" ht="21.75" customHeight="1">
      <c r="A71" s="68">
        <v>62</v>
      </c>
      <c r="B71" s="29" t="s">
        <v>639</v>
      </c>
      <c r="C71" s="28" t="s">
        <v>416</v>
      </c>
      <c r="D71" s="101" t="s">
        <v>90</v>
      </c>
      <c r="E71" s="46">
        <v>0</v>
      </c>
      <c r="F71" s="46">
        <v>648.61</v>
      </c>
      <c r="G71" s="46">
        <v>330</v>
      </c>
      <c r="H71" s="129">
        <f>IF(E71=0,,F71/E71*100)</f>
        <v>0</v>
      </c>
    </row>
    <row r="72" spans="1:8" ht="21.75" customHeight="1">
      <c r="A72" s="48"/>
      <c r="B72" s="103"/>
      <c r="C72" s="104" t="s">
        <v>416</v>
      </c>
      <c r="D72" s="48" t="s">
        <v>1381</v>
      </c>
      <c r="E72" s="50">
        <f>SUM(E69)</f>
        <v>0</v>
      </c>
      <c r="F72" s="50">
        <f>SUM(F69)</f>
        <v>2678.61</v>
      </c>
      <c r="G72" s="50">
        <f>SUM(G69)</f>
        <v>2680</v>
      </c>
      <c r="H72" s="50">
        <f>IF(E72=0,,F72/E72*100)</f>
        <v>0</v>
      </c>
    </row>
    <row r="73" spans="1:8" ht="21.75" customHeight="1">
      <c r="A73" s="58"/>
      <c r="B73" s="59"/>
      <c r="C73" s="60"/>
      <c r="D73" s="61"/>
      <c r="E73" s="58"/>
      <c r="F73" s="58"/>
      <c r="G73" s="58"/>
      <c r="H73" s="58"/>
    </row>
    <row r="74" spans="1:8" ht="8.25">
      <c r="A74" s="333" t="s">
        <v>72</v>
      </c>
      <c r="B74" s="333"/>
      <c r="C74" s="333"/>
      <c r="D74" s="333"/>
      <c r="E74" s="333"/>
      <c r="F74" s="333"/>
      <c r="G74" s="333"/>
      <c r="H74" s="334"/>
    </row>
    <row r="75" spans="1:8" ht="21.75" customHeight="1">
      <c r="A75" s="335" t="s">
        <v>1243</v>
      </c>
      <c r="B75" s="336"/>
      <c r="C75" s="336"/>
      <c r="D75" s="336"/>
      <c r="E75" s="336"/>
      <c r="F75" s="336"/>
      <c r="G75" s="336"/>
      <c r="H75" s="336"/>
    </row>
    <row r="76" spans="1:8" ht="8.25">
      <c r="A76" s="336"/>
      <c r="B76" s="336"/>
      <c r="C76" s="336"/>
      <c r="D76" s="336"/>
      <c r="E76" s="336"/>
      <c r="F76" s="336"/>
      <c r="G76" s="336"/>
      <c r="H76" s="336"/>
    </row>
    <row r="77" spans="1:8" ht="21.75" customHeight="1">
      <c r="A77" s="58"/>
      <c r="B77" s="59"/>
      <c r="C77" s="60"/>
      <c r="D77" s="61"/>
      <c r="E77" s="58"/>
      <c r="F77" s="58"/>
      <c r="G77" s="58"/>
      <c r="H77" s="58"/>
    </row>
    <row r="78" spans="1:8" ht="21.75" customHeight="1">
      <c r="A78" s="40"/>
      <c r="B78" s="41" t="s">
        <v>640</v>
      </c>
      <c r="C78" s="42" t="s">
        <v>1392</v>
      </c>
      <c r="D78" s="94" t="s">
        <v>635</v>
      </c>
      <c r="E78" s="40" t="s">
        <v>1379</v>
      </c>
      <c r="F78" s="40" t="s">
        <v>835</v>
      </c>
      <c r="G78" s="40" t="s">
        <v>836</v>
      </c>
      <c r="H78" s="40" t="s">
        <v>1380</v>
      </c>
    </row>
    <row r="79" spans="1:8" ht="21.75" customHeight="1">
      <c r="A79" s="95" t="s">
        <v>1385</v>
      </c>
      <c r="B79" s="96" t="s">
        <v>1386</v>
      </c>
      <c r="C79" s="97"/>
      <c r="D79" s="98" t="s">
        <v>636</v>
      </c>
      <c r="E79" s="99"/>
      <c r="F79" s="99"/>
      <c r="G79" s="99"/>
      <c r="H79" s="99"/>
    </row>
    <row r="80" spans="1:8" ht="21.75" customHeight="1">
      <c r="A80" s="37" t="s">
        <v>1388</v>
      </c>
      <c r="B80" s="37" t="s">
        <v>1389</v>
      </c>
      <c r="C80" s="14" t="s">
        <v>1390</v>
      </c>
      <c r="D80" s="38" t="s">
        <v>1391</v>
      </c>
      <c r="E80" s="105">
        <f>SUM(E81:E84)</f>
        <v>2200</v>
      </c>
      <c r="F80" s="105">
        <f>SUM(F81:F84)</f>
        <v>3375.62</v>
      </c>
      <c r="G80" s="105">
        <f>SUM(G81:G84)</f>
        <v>2200</v>
      </c>
      <c r="H80" s="105">
        <f aca="true" t="shared" si="3" ref="H80:H85">IF(E80=0,,F80/E80*100)</f>
        <v>153.43727272727273</v>
      </c>
    </row>
    <row r="81" spans="1:8" ht="21.75" customHeight="1">
      <c r="A81" s="68">
        <v>632</v>
      </c>
      <c r="B81" s="21" t="s">
        <v>642</v>
      </c>
      <c r="C81" s="20" t="s">
        <v>416</v>
      </c>
      <c r="D81" s="101" t="s">
        <v>626</v>
      </c>
      <c r="E81" s="45">
        <v>2200</v>
      </c>
      <c r="F81" s="45">
        <v>3375.62</v>
      </c>
      <c r="G81" s="45">
        <v>2200</v>
      </c>
      <c r="H81" s="45">
        <f t="shared" si="3"/>
        <v>153.43727272727273</v>
      </c>
    </row>
    <row r="82" spans="1:8" ht="21.75" customHeight="1">
      <c r="A82" s="28">
        <v>633</v>
      </c>
      <c r="B82" s="21" t="s">
        <v>643</v>
      </c>
      <c r="C82" s="28" t="s">
        <v>416</v>
      </c>
      <c r="D82" s="75" t="s">
        <v>129</v>
      </c>
      <c r="E82" s="46">
        <v>0</v>
      </c>
      <c r="F82" s="46">
        <v>0</v>
      </c>
      <c r="G82" s="46">
        <v>0</v>
      </c>
      <c r="H82" s="46">
        <f t="shared" si="3"/>
        <v>0</v>
      </c>
    </row>
    <row r="83" spans="1:8" ht="21.75" customHeight="1">
      <c r="A83" s="28">
        <v>635</v>
      </c>
      <c r="B83" s="21" t="s">
        <v>881</v>
      </c>
      <c r="C83" s="28" t="s">
        <v>416</v>
      </c>
      <c r="D83" s="75" t="s">
        <v>1469</v>
      </c>
      <c r="E83" s="46">
        <v>0</v>
      </c>
      <c r="F83" s="46">
        <v>0</v>
      </c>
      <c r="G83" s="46">
        <v>0</v>
      </c>
      <c r="H83" s="46">
        <f t="shared" si="3"/>
        <v>0</v>
      </c>
    </row>
    <row r="84" spans="1:8" ht="21.75" customHeight="1">
      <c r="A84" s="65">
        <v>717</v>
      </c>
      <c r="B84" s="29" t="s">
        <v>591</v>
      </c>
      <c r="C84" s="28" t="s">
        <v>416</v>
      </c>
      <c r="D84" s="70" t="s">
        <v>637</v>
      </c>
      <c r="E84" s="46">
        <v>0</v>
      </c>
      <c r="F84" s="46">
        <v>0</v>
      </c>
      <c r="G84" s="46">
        <v>0</v>
      </c>
      <c r="H84" s="46">
        <f t="shared" si="3"/>
        <v>0</v>
      </c>
    </row>
    <row r="85" spans="1:8" ht="21.75" customHeight="1">
      <c r="A85" s="48"/>
      <c r="B85" s="103"/>
      <c r="C85" s="104" t="s">
        <v>416</v>
      </c>
      <c r="D85" s="48" t="s">
        <v>1381</v>
      </c>
      <c r="E85" s="50">
        <f>SUM(E80)</f>
        <v>2200</v>
      </c>
      <c r="F85" s="50">
        <f>SUM(F80)</f>
        <v>3375.62</v>
      </c>
      <c r="G85" s="50">
        <f>SUM(G80)</f>
        <v>2200</v>
      </c>
      <c r="H85" s="50">
        <f t="shared" si="3"/>
        <v>153.43727272727273</v>
      </c>
    </row>
    <row r="86" spans="1:8" ht="21.75" customHeight="1">
      <c r="A86" s="58"/>
      <c r="B86" s="59"/>
      <c r="C86" s="60"/>
      <c r="D86" s="61"/>
      <c r="E86" s="58"/>
      <c r="F86" s="58"/>
      <c r="G86" s="58"/>
      <c r="H86" s="58"/>
    </row>
    <row r="87" spans="1:8" ht="21.75" customHeight="1">
      <c r="A87" s="333" t="s">
        <v>72</v>
      </c>
      <c r="B87" s="333"/>
      <c r="C87" s="333"/>
      <c r="D87" s="333"/>
      <c r="E87" s="333"/>
      <c r="F87" s="333"/>
      <c r="G87" s="333"/>
      <c r="H87" s="334"/>
    </row>
    <row r="88" spans="1:8" ht="22.5" customHeight="1">
      <c r="A88" s="335" t="s">
        <v>1244</v>
      </c>
      <c r="B88" s="336"/>
      <c r="C88" s="336"/>
      <c r="D88" s="336"/>
      <c r="E88" s="336"/>
      <c r="F88" s="336"/>
      <c r="G88" s="336"/>
      <c r="H88" s="336"/>
    </row>
    <row r="89" spans="1:8" ht="21.75" customHeight="1">
      <c r="A89" s="336"/>
      <c r="B89" s="336"/>
      <c r="C89" s="336"/>
      <c r="D89" s="336"/>
      <c r="E89" s="336"/>
      <c r="F89" s="336"/>
      <c r="G89" s="336"/>
      <c r="H89" s="336"/>
    </row>
    <row r="90" spans="1:8" ht="21.75" customHeight="1">
      <c r="A90" s="58"/>
      <c r="B90" s="59"/>
      <c r="C90" s="60"/>
      <c r="D90" s="61"/>
      <c r="E90" s="58"/>
      <c r="F90" s="58"/>
      <c r="G90" s="58"/>
      <c r="H90" s="58"/>
    </row>
    <row r="91" spans="1:8" ht="21.75" customHeight="1">
      <c r="A91" s="40"/>
      <c r="B91" s="41" t="s">
        <v>644</v>
      </c>
      <c r="C91" s="42" t="s">
        <v>1392</v>
      </c>
      <c r="D91" s="94" t="s">
        <v>641</v>
      </c>
      <c r="E91" s="40" t="s">
        <v>1379</v>
      </c>
      <c r="F91" s="40" t="s">
        <v>835</v>
      </c>
      <c r="G91" s="40" t="s">
        <v>836</v>
      </c>
      <c r="H91" s="40" t="s">
        <v>1380</v>
      </c>
    </row>
    <row r="92" spans="1:8" ht="21.75" customHeight="1">
      <c r="A92" s="95" t="s">
        <v>1385</v>
      </c>
      <c r="B92" s="96" t="s">
        <v>1386</v>
      </c>
      <c r="C92" s="97" t="s">
        <v>1387</v>
      </c>
      <c r="D92" s="98" t="s">
        <v>1365</v>
      </c>
      <c r="E92" s="99"/>
      <c r="F92" s="99"/>
      <c r="G92" s="99"/>
      <c r="H92" s="99"/>
    </row>
    <row r="93" spans="1:8" ht="21.75" customHeight="1">
      <c r="A93" s="37" t="s">
        <v>1388</v>
      </c>
      <c r="B93" s="37" t="s">
        <v>1389</v>
      </c>
      <c r="C93" s="14" t="s">
        <v>1390</v>
      </c>
      <c r="D93" s="38" t="s">
        <v>1391</v>
      </c>
      <c r="E93" s="105">
        <f>SUM(E94:E95)</f>
        <v>0</v>
      </c>
      <c r="F93" s="105">
        <f>SUM(F94:F95)</f>
        <v>4032.3100000000004</v>
      </c>
      <c r="G93" s="105">
        <f>SUM(G94:G95)</f>
        <v>8500</v>
      </c>
      <c r="H93" s="105">
        <f>IF(E93=0,,F93/E93*100)</f>
        <v>0</v>
      </c>
    </row>
    <row r="94" spans="1:8" ht="21.75" customHeight="1">
      <c r="A94" s="68">
        <v>633</v>
      </c>
      <c r="B94" s="21" t="s">
        <v>882</v>
      </c>
      <c r="C94" s="20" t="s">
        <v>416</v>
      </c>
      <c r="D94" s="69" t="s">
        <v>129</v>
      </c>
      <c r="E94" s="45">
        <v>0</v>
      </c>
      <c r="F94" s="45">
        <v>3130.07</v>
      </c>
      <c r="G94" s="45">
        <v>3600</v>
      </c>
      <c r="H94" s="45">
        <f>IF(E94=0,,F94/E94*100)</f>
        <v>0</v>
      </c>
    </row>
    <row r="95" spans="1:8" ht="21.75" customHeight="1">
      <c r="A95" s="68">
        <v>637</v>
      </c>
      <c r="B95" s="21" t="s">
        <v>646</v>
      </c>
      <c r="C95" s="20" t="s">
        <v>416</v>
      </c>
      <c r="D95" s="69" t="s">
        <v>81</v>
      </c>
      <c r="E95" s="45">
        <v>0</v>
      </c>
      <c r="F95" s="45">
        <v>902.24</v>
      </c>
      <c r="G95" s="45">
        <v>4900</v>
      </c>
      <c r="H95" s="45">
        <f>IF(E95=0,,F95/E95*100)</f>
        <v>0</v>
      </c>
    </row>
    <row r="96" spans="1:8" ht="21.75" customHeight="1">
      <c r="A96" s="48"/>
      <c r="B96" s="103"/>
      <c r="C96" s="104" t="s">
        <v>416</v>
      </c>
      <c r="D96" s="48" t="s">
        <v>1381</v>
      </c>
      <c r="E96" s="50">
        <f>SUM(E93)</f>
        <v>0</v>
      </c>
      <c r="F96" s="50">
        <f>SUM(F93)</f>
        <v>4032.3100000000004</v>
      </c>
      <c r="G96" s="50">
        <f>SUM(G93)</f>
        <v>8500</v>
      </c>
      <c r="H96" s="50">
        <f>IF(E96=0,,F96/E96*100)</f>
        <v>0</v>
      </c>
    </row>
    <row r="97" spans="1:8" ht="21.75" customHeight="1">
      <c r="A97" s="58"/>
      <c r="B97" s="59"/>
      <c r="C97" s="60"/>
      <c r="D97" s="61"/>
      <c r="E97" s="58"/>
      <c r="F97" s="58"/>
      <c r="G97" s="58"/>
      <c r="H97" s="58"/>
    </row>
    <row r="98" spans="1:8" ht="21.75" customHeight="1">
      <c r="A98" s="333" t="s">
        <v>72</v>
      </c>
      <c r="B98" s="333"/>
      <c r="C98" s="333"/>
      <c r="D98" s="333"/>
      <c r="E98" s="333"/>
      <c r="F98" s="333"/>
      <c r="G98" s="333"/>
      <c r="H98" s="334"/>
    </row>
    <row r="99" spans="1:8" ht="8.25">
      <c r="A99" s="335" t="s">
        <v>1245</v>
      </c>
      <c r="B99" s="336"/>
      <c r="C99" s="336"/>
      <c r="D99" s="336"/>
      <c r="E99" s="336"/>
      <c r="F99" s="336"/>
      <c r="G99" s="336"/>
      <c r="H99" s="336"/>
    </row>
    <row r="100" spans="1:8" ht="21.75" customHeight="1">
      <c r="A100" s="336"/>
      <c r="B100" s="336"/>
      <c r="C100" s="336"/>
      <c r="D100" s="336"/>
      <c r="E100" s="336"/>
      <c r="F100" s="336"/>
      <c r="G100" s="336"/>
      <c r="H100" s="336"/>
    </row>
    <row r="101" spans="1:8" ht="21.75" customHeight="1">
      <c r="A101" s="58" t="s">
        <v>931</v>
      </c>
      <c r="B101" s="59"/>
      <c r="C101" s="60"/>
      <c r="D101" s="61"/>
      <c r="E101" s="58"/>
      <c r="F101" s="58"/>
      <c r="G101" s="58"/>
      <c r="H101" s="58"/>
    </row>
    <row r="102" spans="1:8" ht="21.75" customHeight="1">
      <c r="A102" s="40"/>
      <c r="B102" s="41" t="s">
        <v>883</v>
      </c>
      <c r="C102" s="42" t="s">
        <v>1392</v>
      </c>
      <c r="D102" s="94" t="s">
        <v>645</v>
      </c>
      <c r="E102" s="40" t="s">
        <v>1379</v>
      </c>
      <c r="F102" s="40" t="s">
        <v>835</v>
      </c>
      <c r="G102" s="40" t="s">
        <v>836</v>
      </c>
      <c r="H102" s="40" t="s">
        <v>1380</v>
      </c>
    </row>
    <row r="103" spans="1:8" ht="21.75" customHeight="1">
      <c r="A103" s="95" t="s">
        <v>1385</v>
      </c>
      <c r="B103" s="96" t="s">
        <v>1386</v>
      </c>
      <c r="C103" s="97" t="s">
        <v>1387</v>
      </c>
      <c r="D103" s="98" t="s">
        <v>1365</v>
      </c>
      <c r="E103" s="99"/>
      <c r="F103" s="99"/>
      <c r="G103" s="99"/>
      <c r="H103" s="99"/>
    </row>
    <row r="104" spans="1:8" ht="21.75" customHeight="1">
      <c r="A104" s="37" t="s">
        <v>1179</v>
      </c>
      <c r="B104" s="37" t="s">
        <v>1180</v>
      </c>
      <c r="C104" s="14" t="s">
        <v>1390</v>
      </c>
      <c r="D104" s="15" t="s">
        <v>84</v>
      </c>
      <c r="E104" s="39">
        <f>SUM(E105:E105)</f>
        <v>928</v>
      </c>
      <c r="F104" s="39">
        <f>SUM(F105:F105)</f>
        <v>925.5</v>
      </c>
      <c r="G104" s="39">
        <f>SUM(G105:G105)</f>
        <v>928</v>
      </c>
      <c r="H104" s="39">
        <f>IF(E104=0,,F104/E104*100)</f>
        <v>99.73060344827587</v>
      </c>
    </row>
    <row r="105" spans="1:8" ht="21.75" customHeight="1">
      <c r="A105" s="20">
        <v>600</v>
      </c>
      <c r="B105" s="21" t="s">
        <v>884</v>
      </c>
      <c r="C105" s="20" t="s">
        <v>416</v>
      </c>
      <c r="D105" s="101" t="s">
        <v>647</v>
      </c>
      <c r="E105" s="45">
        <v>928</v>
      </c>
      <c r="F105" s="45">
        <v>925.5</v>
      </c>
      <c r="G105" s="45">
        <v>928</v>
      </c>
      <c r="H105" s="45">
        <f>IF(E105=0,,F105/E105*100)</f>
        <v>99.73060344827587</v>
      </c>
    </row>
    <row r="106" spans="1:8" ht="21.75" customHeight="1">
      <c r="A106" s="48"/>
      <c r="B106" s="103"/>
      <c r="C106" s="104" t="s">
        <v>416</v>
      </c>
      <c r="D106" s="48" t="s">
        <v>1381</v>
      </c>
      <c r="E106" s="50">
        <f>SUM(E104)</f>
        <v>928</v>
      </c>
      <c r="F106" s="50">
        <f>SUM(F104)</f>
        <v>925.5</v>
      </c>
      <c r="G106" s="50">
        <f>SUM(G104)</f>
        <v>928</v>
      </c>
      <c r="H106" s="50">
        <f>IF(E106=0,,F106/E106*100)</f>
        <v>99.73060344827587</v>
      </c>
    </row>
    <row r="107" ht="21.75" customHeight="1"/>
    <row r="108" spans="1:8" ht="21.75" customHeight="1">
      <c r="A108" s="333" t="s">
        <v>72</v>
      </c>
      <c r="B108" s="333"/>
      <c r="C108" s="333"/>
      <c r="D108" s="333"/>
      <c r="E108" s="333"/>
      <c r="F108" s="333"/>
      <c r="G108" s="333"/>
      <c r="H108" s="334"/>
    </row>
    <row r="109" spans="1:8" ht="16.5" customHeight="1">
      <c r="A109" s="335" t="s">
        <v>1246</v>
      </c>
      <c r="B109" s="336"/>
      <c r="C109" s="336"/>
      <c r="D109" s="336"/>
      <c r="E109" s="336"/>
      <c r="F109" s="336"/>
      <c r="G109" s="336"/>
      <c r="H109" s="336"/>
    </row>
    <row r="110" spans="1:8" ht="21.75" customHeight="1">
      <c r="A110" s="336"/>
      <c r="B110" s="336"/>
      <c r="C110" s="336"/>
      <c r="D110" s="336"/>
      <c r="E110" s="336"/>
      <c r="F110" s="336"/>
      <c r="G110" s="336"/>
      <c r="H110" s="336"/>
    </row>
    <row r="113" spans="1:8" ht="21.75" customHeight="1">
      <c r="A113" s="383" t="s">
        <v>597</v>
      </c>
      <c r="B113" s="383"/>
      <c r="C113" s="383"/>
      <c r="D113" s="383"/>
      <c r="E113" s="384">
        <v>2011</v>
      </c>
      <c r="F113" s="384"/>
      <c r="G113" s="384"/>
      <c r="H113" s="385"/>
    </row>
    <row r="114" spans="1:8" ht="21.75" customHeight="1">
      <c r="A114" s="86" t="s">
        <v>1385</v>
      </c>
      <c r="B114" s="37" t="s">
        <v>1386</v>
      </c>
      <c r="C114" s="14" t="s">
        <v>1387</v>
      </c>
      <c r="D114" s="15" t="s">
        <v>1365</v>
      </c>
      <c r="E114" s="86" t="s">
        <v>98</v>
      </c>
      <c r="F114" s="86" t="s">
        <v>99</v>
      </c>
      <c r="G114" s="86" t="s">
        <v>1384</v>
      </c>
      <c r="H114" s="86" t="s">
        <v>1381</v>
      </c>
    </row>
    <row r="115" spans="1:8" ht="21.75" customHeight="1">
      <c r="A115" s="106" t="s">
        <v>102</v>
      </c>
      <c r="B115" s="363" t="s">
        <v>599</v>
      </c>
      <c r="C115" s="366" t="s">
        <v>1392</v>
      </c>
      <c r="D115" s="369" t="s">
        <v>600</v>
      </c>
      <c r="E115" s="107">
        <f>SUM(E24)</f>
        <v>12394</v>
      </c>
      <c r="F115" s="107"/>
      <c r="G115" s="107"/>
      <c r="H115" s="107">
        <f>SUM(E115:G115)</f>
        <v>12394</v>
      </c>
    </row>
    <row r="116" spans="1:8" ht="21.75" customHeight="1">
      <c r="A116" s="106" t="s">
        <v>104</v>
      </c>
      <c r="B116" s="364"/>
      <c r="C116" s="367"/>
      <c r="D116" s="370"/>
      <c r="E116" s="110">
        <f>SUM(F24)</f>
        <v>12618.68</v>
      </c>
      <c r="F116" s="110"/>
      <c r="G116" s="110"/>
      <c r="H116" s="107">
        <f>SUM(E116:G116)</f>
        <v>12618.68</v>
      </c>
    </row>
    <row r="117" spans="1:8" ht="21.75" customHeight="1">
      <c r="A117" s="106" t="s">
        <v>105</v>
      </c>
      <c r="B117" s="365"/>
      <c r="C117" s="368"/>
      <c r="D117" s="371"/>
      <c r="E117" s="110">
        <f>IF(E116=0,,E116/E115*100)</f>
        <v>101.81281265128288</v>
      </c>
      <c r="F117" s="110">
        <f>IF(F116=0,,F116/F115*100)</f>
        <v>0</v>
      </c>
      <c r="G117" s="110">
        <f>IF(G116=0,,G116/G115*100)</f>
        <v>0</v>
      </c>
      <c r="H117" s="110">
        <f>IF(H116=0,,H116/H115*100)</f>
        <v>101.81281265128288</v>
      </c>
    </row>
    <row r="118" spans="1:8" ht="21.75" customHeight="1">
      <c r="A118" s="106" t="s">
        <v>102</v>
      </c>
      <c r="B118" s="363" t="s">
        <v>610</v>
      </c>
      <c r="C118" s="366" t="s">
        <v>1392</v>
      </c>
      <c r="D118" s="369" t="s">
        <v>1473</v>
      </c>
      <c r="E118" s="110">
        <f>SUM(E42)</f>
        <v>18076</v>
      </c>
      <c r="F118" s="110"/>
      <c r="G118" s="110"/>
      <c r="H118" s="110">
        <f>SUM(E118:G118)</f>
        <v>18076</v>
      </c>
    </row>
    <row r="119" spans="1:8" ht="21.75" customHeight="1">
      <c r="A119" s="106" t="s">
        <v>104</v>
      </c>
      <c r="B119" s="364"/>
      <c r="C119" s="367"/>
      <c r="D119" s="370"/>
      <c r="E119" s="110">
        <f>SUM(F42)</f>
        <v>18099.34</v>
      </c>
      <c r="F119" s="110"/>
      <c r="G119" s="110"/>
      <c r="H119" s="110">
        <f>SUM(E119:G119)</f>
        <v>18099.34</v>
      </c>
    </row>
    <row r="120" spans="1:8" ht="21.75" customHeight="1">
      <c r="A120" s="106" t="s">
        <v>105</v>
      </c>
      <c r="B120" s="365"/>
      <c r="C120" s="368"/>
      <c r="D120" s="371"/>
      <c r="E120" s="110">
        <f>IF(E119=0,,E119/E118*100)</f>
        <v>100.12912148705466</v>
      </c>
      <c r="F120" s="110">
        <f>IF(F119=0,,F119/F118*100)</f>
        <v>0</v>
      </c>
      <c r="G120" s="110">
        <f>IF(G119=0,,G119/G118*100)</f>
        <v>0</v>
      </c>
      <c r="H120" s="110">
        <f>IF(H119=0,,H119/H118*100)</f>
        <v>100.12912148705466</v>
      </c>
    </row>
    <row r="121" spans="1:8" ht="21.75" customHeight="1">
      <c r="A121" s="106" t="s">
        <v>102</v>
      </c>
      <c r="B121" s="363" t="s">
        <v>629</v>
      </c>
      <c r="C121" s="366" t="s">
        <v>1392</v>
      </c>
      <c r="D121" s="369" t="s">
        <v>1475</v>
      </c>
      <c r="E121" s="110">
        <f>SUM(E61)</f>
        <v>18306</v>
      </c>
      <c r="F121" s="110"/>
      <c r="G121" s="110"/>
      <c r="H121" s="110">
        <f>SUM(E121:G121)</f>
        <v>18306</v>
      </c>
    </row>
    <row r="122" spans="1:8" ht="21.75" customHeight="1">
      <c r="A122" s="106" t="s">
        <v>104</v>
      </c>
      <c r="B122" s="364"/>
      <c r="C122" s="367"/>
      <c r="D122" s="370"/>
      <c r="E122" s="110">
        <f>SUM(F61)</f>
        <v>16824.46</v>
      </c>
      <c r="F122" s="110"/>
      <c r="G122" s="110"/>
      <c r="H122" s="110">
        <f>SUM(E122:G122)</f>
        <v>16824.46</v>
      </c>
    </row>
    <row r="123" spans="1:8" ht="21.75" customHeight="1">
      <c r="A123" s="106" t="s">
        <v>105</v>
      </c>
      <c r="B123" s="365"/>
      <c r="C123" s="368"/>
      <c r="D123" s="371"/>
      <c r="E123" s="110">
        <f>IF(E122=0,,E122/E121*100)</f>
        <v>91.90680651152627</v>
      </c>
      <c r="F123" s="110">
        <f>IF(F122=0,,F122/F121*100)</f>
        <v>0</v>
      </c>
      <c r="G123" s="110">
        <f>IF(G122=0,,G122/G121*100)</f>
        <v>0</v>
      </c>
      <c r="H123" s="110">
        <f>IF(H122=0,,H122/H121*100)</f>
        <v>91.90680651152627</v>
      </c>
    </row>
    <row r="124" spans="1:8" ht="21.75" customHeight="1">
      <c r="A124" s="106" t="s">
        <v>102</v>
      </c>
      <c r="B124" s="363" t="s">
        <v>634</v>
      </c>
      <c r="C124" s="366" t="s">
        <v>1392</v>
      </c>
      <c r="D124" s="369" t="s">
        <v>880</v>
      </c>
      <c r="E124" s="110">
        <f>SUM(E70:E71)</f>
        <v>0</v>
      </c>
      <c r="F124" s="110"/>
      <c r="G124" s="110"/>
      <c r="H124" s="110">
        <f>SUM(E124:G124)</f>
        <v>0</v>
      </c>
    </row>
    <row r="125" spans="1:8" ht="21.75" customHeight="1">
      <c r="A125" s="106" t="s">
        <v>104</v>
      </c>
      <c r="B125" s="386"/>
      <c r="C125" s="367"/>
      <c r="D125" s="370"/>
      <c r="E125" s="110">
        <f>SUM(F70:F71)</f>
        <v>2678.61</v>
      </c>
      <c r="F125" s="110"/>
      <c r="G125" s="110"/>
      <c r="H125" s="110">
        <f>SUM(E125:G125)</f>
        <v>2678.61</v>
      </c>
    </row>
    <row r="126" spans="1:8" ht="21.75" customHeight="1">
      <c r="A126" s="106" t="s">
        <v>105</v>
      </c>
      <c r="B126" s="292"/>
      <c r="C126" s="368"/>
      <c r="D126" s="371"/>
      <c r="E126" s="110">
        <f>IF(E124=0,,E125/E124*100)</f>
        <v>0</v>
      </c>
      <c r="F126" s="110">
        <f>IF(F124=0,,F125/F124*100)</f>
        <v>0</v>
      </c>
      <c r="G126" s="110">
        <f>IF(G124=0,,G125/G124*100)</f>
        <v>0</v>
      </c>
      <c r="H126" s="110">
        <f>IF(H124=0,,H125/H124*100)</f>
        <v>0</v>
      </c>
    </row>
    <row r="127" spans="1:8" ht="21.75" customHeight="1">
      <c r="A127" s="106" t="s">
        <v>102</v>
      </c>
      <c r="B127" s="363" t="s">
        <v>640</v>
      </c>
      <c r="C127" s="366" t="s">
        <v>1392</v>
      </c>
      <c r="D127" s="369" t="s">
        <v>635</v>
      </c>
      <c r="E127" s="110">
        <f>SUM(E81:E83)</f>
        <v>2200</v>
      </c>
      <c r="F127" s="110"/>
      <c r="G127" s="110"/>
      <c r="H127" s="110">
        <f>SUM(E127:G127)</f>
        <v>2200</v>
      </c>
    </row>
    <row r="128" spans="1:8" ht="21.75" customHeight="1">
      <c r="A128" s="106" t="s">
        <v>104</v>
      </c>
      <c r="B128" s="386"/>
      <c r="C128" s="367"/>
      <c r="D128" s="370"/>
      <c r="E128" s="110">
        <f>SUM(F81:F83)</f>
        <v>3375.62</v>
      </c>
      <c r="F128" s="110"/>
      <c r="G128" s="110"/>
      <c r="H128" s="110">
        <f>SUM(E128:G128)</f>
        <v>3375.62</v>
      </c>
    </row>
    <row r="129" spans="1:8" ht="21.75" customHeight="1">
      <c r="A129" s="106" t="s">
        <v>105</v>
      </c>
      <c r="B129" s="292"/>
      <c r="C129" s="368"/>
      <c r="D129" s="371"/>
      <c r="E129" s="110">
        <f>IF(E128=0,,E128/E127*100)</f>
        <v>153.43727272727273</v>
      </c>
      <c r="F129" s="110">
        <f>IF(F128=0,,F128/F127*100)</f>
        <v>0</v>
      </c>
      <c r="G129" s="110">
        <f>IF(G128=0,,G128/G127*100)</f>
        <v>0</v>
      </c>
      <c r="H129" s="110">
        <f>IF(H128=0,,H128/H127*100)</f>
        <v>153.43727272727273</v>
      </c>
    </row>
    <row r="130" spans="1:8" ht="21.75" customHeight="1">
      <c r="A130" s="106" t="s">
        <v>102</v>
      </c>
      <c r="B130" s="363" t="s">
        <v>644</v>
      </c>
      <c r="C130" s="366" t="s">
        <v>1392</v>
      </c>
      <c r="D130" s="369" t="s">
        <v>641</v>
      </c>
      <c r="E130" s="110">
        <f>SUM(E96)</f>
        <v>0</v>
      </c>
      <c r="F130" s="110"/>
      <c r="G130" s="110"/>
      <c r="H130" s="110">
        <f>SUM(E130:G130)</f>
        <v>0</v>
      </c>
    </row>
    <row r="131" spans="1:8" ht="21.75" customHeight="1">
      <c r="A131" s="106" t="s">
        <v>104</v>
      </c>
      <c r="B131" s="364"/>
      <c r="C131" s="367"/>
      <c r="D131" s="370"/>
      <c r="E131" s="110">
        <f>SUM(F94:F95)</f>
        <v>4032.3100000000004</v>
      </c>
      <c r="F131" s="110"/>
      <c r="G131" s="110"/>
      <c r="H131" s="110">
        <f>SUM(E131:G131)</f>
        <v>4032.3100000000004</v>
      </c>
    </row>
    <row r="132" spans="1:8" ht="21.75" customHeight="1">
      <c r="A132" s="106" t="s">
        <v>105</v>
      </c>
      <c r="B132" s="365"/>
      <c r="C132" s="368"/>
      <c r="D132" s="371"/>
      <c r="E132" s="110">
        <f>IF(E130=0,,E131/E130*100)</f>
        <v>0</v>
      </c>
      <c r="F132" s="110">
        <f>IF(F131=0,,F131/F130*100)</f>
        <v>0</v>
      </c>
      <c r="G132" s="110">
        <f>IF(G131=0,,G131/G130*100)</f>
        <v>0</v>
      </c>
      <c r="H132" s="110">
        <f>IF(H130=0,,H131/H130*100)</f>
        <v>0</v>
      </c>
    </row>
    <row r="133" spans="1:8" ht="21.75" customHeight="1">
      <c r="A133" s="106" t="s">
        <v>102</v>
      </c>
      <c r="B133" s="363" t="s">
        <v>883</v>
      </c>
      <c r="C133" s="366" t="s">
        <v>1392</v>
      </c>
      <c r="D133" s="369" t="s">
        <v>645</v>
      </c>
      <c r="E133" s="110">
        <f>SUM(E106)</f>
        <v>928</v>
      </c>
      <c r="F133" s="110"/>
      <c r="G133" s="110"/>
      <c r="H133" s="110">
        <f>SUM(E133:G133)</f>
        <v>928</v>
      </c>
    </row>
    <row r="134" spans="1:8" ht="21.75" customHeight="1">
      <c r="A134" s="106" t="s">
        <v>104</v>
      </c>
      <c r="B134" s="364"/>
      <c r="C134" s="367"/>
      <c r="D134" s="370"/>
      <c r="E134" s="110">
        <f>SUM(F106)</f>
        <v>925.5</v>
      </c>
      <c r="F134" s="110"/>
      <c r="G134" s="110"/>
      <c r="H134" s="110">
        <f>SUM(E134:G134)</f>
        <v>925.5</v>
      </c>
    </row>
    <row r="135" spans="1:8" ht="21.75" customHeight="1">
      <c r="A135" s="106" t="s">
        <v>105</v>
      </c>
      <c r="B135" s="365"/>
      <c r="C135" s="368"/>
      <c r="D135" s="371"/>
      <c r="E135" s="110">
        <f>IF(E134=0,,E134/E133*100)</f>
        <v>99.73060344827587</v>
      </c>
      <c r="F135" s="110">
        <f>IF(F134=0,,F134/F133*100)</f>
        <v>0</v>
      </c>
      <c r="G135" s="110">
        <f>IF(G134=0,,G134/G133*100)</f>
        <v>0</v>
      </c>
      <c r="H135" s="110">
        <f>IF(H134=0,,H134/H133*100)</f>
        <v>99.73060344827587</v>
      </c>
    </row>
    <row r="136" spans="1:8" ht="21.75" customHeight="1">
      <c r="A136" s="111" t="s">
        <v>102</v>
      </c>
      <c r="B136" s="112"/>
      <c r="C136" s="111"/>
      <c r="D136" s="48" t="s">
        <v>837</v>
      </c>
      <c r="E136" s="113">
        <f aca="true" t="shared" si="4" ref="E136:G137">SUM(E133,E130,E127,E121,E124,E118,E115)</f>
        <v>51904</v>
      </c>
      <c r="F136" s="113">
        <f t="shared" si="4"/>
        <v>0</v>
      </c>
      <c r="G136" s="113">
        <f t="shared" si="4"/>
        <v>0</v>
      </c>
      <c r="H136" s="113">
        <f>SUM(E136:G136)</f>
        <v>51904</v>
      </c>
    </row>
    <row r="137" spans="1:8" ht="21.75" customHeight="1">
      <c r="A137" s="111" t="s">
        <v>104</v>
      </c>
      <c r="B137" s="112"/>
      <c r="C137" s="111"/>
      <c r="D137" s="48" t="s">
        <v>838</v>
      </c>
      <c r="E137" s="113">
        <f t="shared" si="4"/>
        <v>58554.52</v>
      </c>
      <c r="F137" s="113">
        <f t="shared" si="4"/>
        <v>0</v>
      </c>
      <c r="G137" s="113">
        <f t="shared" si="4"/>
        <v>0</v>
      </c>
      <c r="H137" s="113">
        <f>SUM(E137:G137)</f>
        <v>58554.52</v>
      </c>
    </row>
    <row r="138" spans="1:8" ht="21.75" customHeight="1">
      <c r="A138" s="111" t="s">
        <v>105</v>
      </c>
      <c r="B138" s="112"/>
      <c r="C138" s="111"/>
      <c r="D138" s="48" t="s">
        <v>106</v>
      </c>
      <c r="E138" s="113">
        <f>IF(E137=0,,E137/E136*100)</f>
        <v>112.81311652281134</v>
      </c>
      <c r="F138" s="113">
        <f>IF(F137=0,,F137/F136*100)</f>
        <v>0</v>
      </c>
      <c r="G138" s="113">
        <f>IF(G137=0,,G137/G136*100)</f>
        <v>0</v>
      </c>
      <c r="H138" s="113">
        <f>IF(H137=0,,H137/H136*100)</f>
        <v>112.81311652281134</v>
      </c>
    </row>
    <row r="139" spans="1:7" ht="8.25">
      <c r="A139" s="115"/>
      <c r="B139" s="52"/>
      <c r="C139" s="51"/>
      <c r="D139" s="115"/>
      <c r="E139" s="115"/>
      <c r="F139" s="115"/>
      <c r="G139" s="116"/>
    </row>
    <row r="140" spans="1:7" ht="8.25">
      <c r="A140" s="115" t="s">
        <v>102</v>
      </c>
      <c r="B140" s="52" t="s">
        <v>837</v>
      </c>
      <c r="C140" s="51"/>
      <c r="D140" s="115"/>
      <c r="E140" s="115"/>
      <c r="F140" s="115"/>
      <c r="G140" s="116"/>
    </row>
    <row r="141" spans="1:7" ht="8.25">
      <c r="A141" s="115" t="s">
        <v>104</v>
      </c>
      <c r="B141" s="52" t="s">
        <v>838</v>
      </c>
      <c r="C141" s="51"/>
      <c r="D141" s="115"/>
      <c r="E141" s="115"/>
      <c r="F141" s="115"/>
      <c r="G141" s="116"/>
    </row>
    <row r="142" spans="1:7" ht="8.25">
      <c r="A142" s="115" t="s">
        <v>105</v>
      </c>
      <c r="B142" s="52" t="s">
        <v>106</v>
      </c>
      <c r="C142" s="51"/>
      <c r="D142" s="115"/>
      <c r="E142" s="115"/>
      <c r="F142" s="115"/>
      <c r="G142" s="116"/>
    </row>
    <row r="143" spans="1:7" ht="8.25">
      <c r="A143" s="115"/>
      <c r="B143" s="52"/>
      <c r="C143" s="51"/>
      <c r="D143" s="115"/>
      <c r="E143" s="115"/>
      <c r="F143" s="115"/>
      <c r="G143" s="116"/>
    </row>
    <row r="144" spans="1:7" ht="8.25">
      <c r="A144" s="333" t="s">
        <v>1376</v>
      </c>
      <c r="B144" s="333"/>
      <c r="C144" s="333"/>
      <c r="D144" s="333"/>
      <c r="E144" s="333"/>
      <c r="F144" s="333"/>
      <c r="G144" s="333"/>
    </row>
    <row r="145" spans="1:8" ht="8.25" customHeight="1">
      <c r="A145" s="335" t="s">
        <v>1247</v>
      </c>
      <c r="B145" s="336"/>
      <c r="C145" s="336"/>
      <c r="D145" s="336"/>
      <c r="E145" s="336"/>
      <c r="F145" s="336"/>
      <c r="G145" s="336"/>
      <c r="H145" s="382"/>
    </row>
    <row r="146" spans="1:8" ht="8.25" customHeight="1">
      <c r="A146" s="336"/>
      <c r="B146" s="336"/>
      <c r="C146" s="336"/>
      <c r="D146" s="336"/>
      <c r="E146" s="336"/>
      <c r="F146" s="336"/>
      <c r="G146" s="336"/>
      <c r="H146" s="382"/>
    </row>
    <row r="147" spans="1:8" ht="8.25" customHeight="1">
      <c r="A147" s="336"/>
      <c r="B147" s="336"/>
      <c r="C147" s="336"/>
      <c r="D147" s="336"/>
      <c r="E147" s="336"/>
      <c r="F147" s="336"/>
      <c r="G147" s="336"/>
      <c r="H147" s="382"/>
    </row>
    <row r="148" spans="1:8" ht="8.25" customHeight="1">
      <c r="A148" s="336"/>
      <c r="B148" s="336"/>
      <c r="C148" s="336"/>
      <c r="D148" s="336"/>
      <c r="E148" s="336"/>
      <c r="F148" s="336"/>
      <c r="G148" s="336"/>
      <c r="H148" s="382"/>
    </row>
    <row r="151" spans="1:5" ht="8.25">
      <c r="A151" s="362" t="s">
        <v>1392</v>
      </c>
      <c r="B151" s="362"/>
      <c r="C151" s="362" t="s">
        <v>600</v>
      </c>
      <c r="D151" s="362"/>
      <c r="E151" s="362"/>
    </row>
    <row r="152" spans="1:5" ht="8.25">
      <c r="A152" s="117" t="s">
        <v>107</v>
      </c>
      <c r="B152" s="117"/>
      <c r="C152" s="362" t="s">
        <v>648</v>
      </c>
      <c r="D152" s="362"/>
      <c r="E152" s="362"/>
    </row>
    <row r="153" spans="1:5" ht="8.25">
      <c r="A153" s="362" t="s">
        <v>108</v>
      </c>
      <c r="B153" s="362"/>
      <c r="C153" s="362" t="s">
        <v>965</v>
      </c>
      <c r="D153" s="362"/>
      <c r="E153" s="362"/>
    </row>
    <row r="154" spans="1:5" ht="8.25">
      <c r="A154" s="117" t="s">
        <v>109</v>
      </c>
      <c r="B154" s="118" t="s">
        <v>110</v>
      </c>
      <c r="C154" s="362" t="s">
        <v>649</v>
      </c>
      <c r="D154" s="362"/>
      <c r="E154" s="362"/>
    </row>
    <row r="155" spans="1:8" ht="8.25">
      <c r="A155" s="375" t="s">
        <v>111</v>
      </c>
      <c r="B155" s="375"/>
      <c r="C155" s="375"/>
      <c r="D155" s="378" t="s">
        <v>839</v>
      </c>
      <c r="E155" s="378"/>
      <c r="F155" s="378"/>
      <c r="G155" s="378"/>
      <c r="H155" s="378"/>
    </row>
    <row r="156" spans="1:8" ht="8.25">
      <c r="A156" s="362" t="s">
        <v>112</v>
      </c>
      <c r="B156" s="362"/>
      <c r="C156" s="362"/>
      <c r="D156" s="376">
        <v>250</v>
      </c>
      <c r="E156" s="379"/>
      <c r="F156" s="379"/>
      <c r="G156" s="379"/>
      <c r="H156" s="379"/>
    </row>
    <row r="157" spans="1:8" ht="8.25">
      <c r="A157" s="362" t="s">
        <v>113</v>
      </c>
      <c r="B157" s="362"/>
      <c r="C157" s="362"/>
      <c r="D157" s="376">
        <v>243</v>
      </c>
      <c r="E157" s="379"/>
      <c r="F157" s="379"/>
      <c r="G157" s="379"/>
      <c r="H157" s="379"/>
    </row>
    <row r="158" spans="1:8" ht="8.25">
      <c r="A158" s="362" t="s">
        <v>1380</v>
      </c>
      <c r="B158" s="362"/>
      <c r="C158" s="362"/>
      <c r="D158" s="377">
        <f>IF(D156=0,,D157/D156*100)</f>
        <v>97.2</v>
      </c>
      <c r="E158" s="381"/>
      <c r="F158" s="381"/>
      <c r="G158" s="381"/>
      <c r="H158" s="381"/>
    </row>
    <row r="159" spans="1:5" ht="8.25">
      <c r="A159" s="121"/>
      <c r="B159" s="121"/>
      <c r="C159" s="121"/>
      <c r="D159" s="121"/>
      <c r="E159" s="121"/>
    </row>
    <row r="160" spans="1:5" ht="8.25">
      <c r="A160" s="117" t="s">
        <v>109</v>
      </c>
      <c r="B160" s="118" t="s">
        <v>110</v>
      </c>
      <c r="C160" s="362" t="s">
        <v>650</v>
      </c>
      <c r="D160" s="362"/>
      <c r="E160" s="362"/>
    </row>
    <row r="161" spans="1:8" ht="8.25">
      <c r="A161" s="362" t="s">
        <v>112</v>
      </c>
      <c r="B161" s="362"/>
      <c r="C161" s="362"/>
      <c r="D161" s="376">
        <v>100</v>
      </c>
      <c r="E161" s="379"/>
      <c r="F161" s="379"/>
      <c r="G161" s="379"/>
      <c r="H161" s="379"/>
    </row>
    <row r="162" spans="1:8" ht="8.25">
      <c r="A162" s="362" t="s">
        <v>113</v>
      </c>
      <c r="B162" s="362"/>
      <c r="C162" s="362"/>
      <c r="D162" s="376">
        <v>96</v>
      </c>
      <c r="E162" s="379"/>
      <c r="F162" s="379"/>
      <c r="G162" s="379"/>
      <c r="H162" s="379"/>
    </row>
    <row r="163" spans="1:8" ht="8.25">
      <c r="A163" s="362" t="s">
        <v>1380</v>
      </c>
      <c r="B163" s="362"/>
      <c r="C163" s="362"/>
      <c r="D163" s="377">
        <f>IF(D161=0,,D162/D161*100)</f>
        <v>96</v>
      </c>
      <c r="E163" s="381"/>
      <c r="F163" s="381"/>
      <c r="G163" s="381"/>
      <c r="H163" s="381"/>
    </row>
    <row r="164" spans="1:5" ht="8.25">
      <c r="A164" s="121"/>
      <c r="B164" s="121"/>
      <c r="C164" s="121"/>
      <c r="D164" s="121"/>
      <c r="E164" s="121"/>
    </row>
    <row r="165" spans="1:5" ht="8.25">
      <c r="A165" s="117" t="s">
        <v>109</v>
      </c>
      <c r="B165" s="118" t="s">
        <v>110</v>
      </c>
      <c r="C165" s="362" t="s">
        <v>651</v>
      </c>
      <c r="D165" s="362"/>
      <c r="E165" s="362"/>
    </row>
    <row r="166" spans="1:8" ht="8.25">
      <c r="A166" s="362" t="s">
        <v>112</v>
      </c>
      <c r="B166" s="362"/>
      <c r="C166" s="362"/>
      <c r="D166" s="376">
        <v>700</v>
      </c>
      <c r="E166" s="379"/>
      <c r="F166" s="379"/>
      <c r="G166" s="379"/>
      <c r="H166" s="379"/>
    </row>
    <row r="167" spans="1:8" ht="8.25">
      <c r="A167" s="362" t="s">
        <v>113</v>
      </c>
      <c r="B167" s="362"/>
      <c r="C167" s="362"/>
      <c r="D167" s="376">
        <v>725</v>
      </c>
      <c r="E167" s="379"/>
      <c r="F167" s="379"/>
      <c r="G167" s="379"/>
      <c r="H167" s="379"/>
    </row>
    <row r="168" spans="1:8" ht="8.25">
      <c r="A168" s="362" t="s">
        <v>1380</v>
      </c>
      <c r="B168" s="362"/>
      <c r="C168" s="362"/>
      <c r="D168" s="377">
        <f>IF(D166=0,,D167/D166*100)</f>
        <v>103.57142857142858</v>
      </c>
      <c r="E168" s="381"/>
      <c r="F168" s="381"/>
      <c r="G168" s="381"/>
      <c r="H168" s="381"/>
    </row>
    <row r="169" spans="1:8" ht="8.25">
      <c r="A169" s="362"/>
      <c r="B169" s="362"/>
      <c r="C169" s="362"/>
      <c r="D169" s="376"/>
      <c r="E169" s="379"/>
      <c r="F169" s="379"/>
      <c r="G169" s="379"/>
      <c r="H169" s="379"/>
    </row>
    <row r="171" spans="1:7" ht="8.25">
      <c r="A171" s="333" t="s">
        <v>1376</v>
      </c>
      <c r="B171" s="333"/>
      <c r="C171" s="333"/>
      <c r="D171" s="333"/>
      <c r="E171" s="333"/>
      <c r="F171" s="333"/>
      <c r="G171" s="333"/>
    </row>
    <row r="172" spans="1:8" ht="8.25" customHeight="1">
      <c r="A172" s="335" t="s">
        <v>1248</v>
      </c>
      <c r="B172" s="336"/>
      <c r="C172" s="336"/>
      <c r="D172" s="336"/>
      <c r="E172" s="336"/>
      <c r="F172" s="336"/>
      <c r="G172" s="336"/>
      <c r="H172" s="382"/>
    </row>
    <row r="173" spans="1:8" ht="8.25" customHeight="1">
      <c r="A173" s="336"/>
      <c r="B173" s="336"/>
      <c r="C173" s="336"/>
      <c r="D173" s="336"/>
      <c r="E173" s="336"/>
      <c r="F173" s="336"/>
      <c r="G173" s="336"/>
      <c r="H173" s="382"/>
    </row>
    <row r="174" spans="1:8" ht="8.25" customHeight="1">
      <c r="A174" s="336"/>
      <c r="B174" s="336"/>
      <c r="C174" s="336"/>
      <c r="D174" s="336"/>
      <c r="E174" s="336"/>
      <c r="F174" s="336"/>
      <c r="G174" s="336"/>
      <c r="H174" s="382"/>
    </row>
    <row r="175" spans="1:8" ht="8.25" customHeight="1">
      <c r="A175" s="336"/>
      <c r="B175" s="336"/>
      <c r="C175" s="336"/>
      <c r="D175" s="336"/>
      <c r="E175" s="336"/>
      <c r="F175" s="336"/>
      <c r="G175" s="336"/>
      <c r="H175" s="382"/>
    </row>
    <row r="177" spans="1:5" ht="8.25">
      <c r="A177" s="362" t="s">
        <v>1392</v>
      </c>
      <c r="B177" s="362"/>
      <c r="C177" s="362" t="s">
        <v>1473</v>
      </c>
      <c r="D177" s="362"/>
      <c r="E177" s="362"/>
    </row>
    <row r="178" spans="1:5" ht="8.25">
      <c r="A178" s="117" t="s">
        <v>107</v>
      </c>
      <c r="B178" s="117"/>
      <c r="C178" s="362" t="s">
        <v>1474</v>
      </c>
      <c r="D178" s="362"/>
      <c r="E178" s="362"/>
    </row>
    <row r="179" spans="1:5" ht="8.25">
      <c r="A179" s="362" t="s">
        <v>108</v>
      </c>
      <c r="B179" s="362"/>
      <c r="C179" s="362" t="s">
        <v>965</v>
      </c>
      <c r="D179" s="362"/>
      <c r="E179" s="362"/>
    </row>
    <row r="180" spans="1:5" ht="8.25">
      <c r="A180" s="117" t="s">
        <v>109</v>
      </c>
      <c r="B180" s="118" t="s">
        <v>110</v>
      </c>
      <c r="C180" s="362" t="s">
        <v>652</v>
      </c>
      <c r="D180" s="362"/>
      <c r="E180" s="362"/>
    </row>
    <row r="181" spans="1:8" ht="8.25">
      <c r="A181" s="375" t="s">
        <v>111</v>
      </c>
      <c r="B181" s="375"/>
      <c r="C181" s="375"/>
      <c r="D181" s="378" t="s">
        <v>839</v>
      </c>
      <c r="E181" s="378"/>
      <c r="F181" s="378"/>
      <c r="G181" s="378"/>
      <c r="H181" s="378"/>
    </row>
    <row r="182" spans="1:8" ht="8.25">
      <c r="A182" s="362" t="s">
        <v>112</v>
      </c>
      <c r="B182" s="362"/>
      <c r="C182" s="362"/>
      <c r="D182" s="376">
        <v>3</v>
      </c>
      <c r="E182" s="379"/>
      <c r="F182" s="379"/>
      <c r="G182" s="379"/>
      <c r="H182" s="379"/>
    </row>
    <row r="183" spans="1:8" ht="8.25">
      <c r="A183" s="362" t="s">
        <v>113</v>
      </c>
      <c r="B183" s="362"/>
      <c r="C183" s="362"/>
      <c r="D183" s="376">
        <v>3</v>
      </c>
      <c r="E183" s="379"/>
      <c r="F183" s="379"/>
      <c r="G183" s="379"/>
      <c r="H183" s="379"/>
    </row>
    <row r="184" spans="1:8" ht="8.25">
      <c r="A184" s="362" t="s">
        <v>1380</v>
      </c>
      <c r="B184" s="362"/>
      <c r="C184" s="362"/>
      <c r="D184" s="377">
        <f>IF(D182=0,,D183/D182*100)</f>
        <v>100</v>
      </c>
      <c r="E184" s="381"/>
      <c r="F184" s="381"/>
      <c r="G184" s="381"/>
      <c r="H184" s="381"/>
    </row>
    <row r="185" spans="1:5" ht="8.25">
      <c r="A185" s="362"/>
      <c r="B185" s="362"/>
      <c r="C185" s="362"/>
      <c r="D185" s="121"/>
      <c r="E185" s="121"/>
    </row>
    <row r="187" spans="1:7" ht="8.25">
      <c r="A187" s="333" t="s">
        <v>1376</v>
      </c>
      <c r="B187" s="333"/>
      <c r="C187" s="333"/>
      <c r="D187" s="333"/>
      <c r="E187" s="333"/>
      <c r="F187" s="333"/>
      <c r="G187" s="333"/>
    </row>
    <row r="188" spans="1:8" ht="8.25">
      <c r="A188" s="335" t="s">
        <v>1249</v>
      </c>
      <c r="B188" s="336"/>
      <c r="C188" s="336"/>
      <c r="D188" s="336"/>
      <c r="E188" s="336"/>
      <c r="F188" s="336"/>
      <c r="G188" s="336"/>
      <c r="H188" s="382"/>
    </row>
    <row r="189" spans="1:8" ht="8.25">
      <c r="A189" s="336"/>
      <c r="B189" s="336"/>
      <c r="C189" s="336"/>
      <c r="D189" s="336"/>
      <c r="E189" s="336"/>
      <c r="F189" s="336"/>
      <c r="G189" s="336"/>
      <c r="H189" s="382"/>
    </row>
    <row r="190" spans="1:8" ht="8.25">
      <c r="A190" s="336"/>
      <c r="B190" s="336"/>
      <c r="C190" s="336"/>
      <c r="D190" s="336"/>
      <c r="E190" s="336"/>
      <c r="F190" s="336"/>
      <c r="G190" s="336"/>
      <c r="H190" s="382"/>
    </row>
    <row r="191" spans="1:8" ht="8.25">
      <c r="A191" s="336"/>
      <c r="B191" s="336"/>
      <c r="C191" s="336"/>
      <c r="D191" s="336"/>
      <c r="E191" s="336"/>
      <c r="F191" s="336"/>
      <c r="G191" s="336"/>
      <c r="H191" s="382"/>
    </row>
    <row r="193" spans="1:5" ht="8.25">
      <c r="A193" s="362" t="s">
        <v>1392</v>
      </c>
      <c r="B193" s="362"/>
      <c r="C193" s="362" t="s">
        <v>1475</v>
      </c>
      <c r="D193" s="362"/>
      <c r="E193" s="362"/>
    </row>
    <row r="194" spans="1:5" ht="8.25">
      <c r="A194" s="117" t="s">
        <v>107</v>
      </c>
      <c r="B194" s="117"/>
      <c r="C194" s="362" t="s">
        <v>653</v>
      </c>
      <c r="D194" s="362"/>
      <c r="E194" s="362"/>
    </row>
    <row r="195" spans="1:5" ht="8.25">
      <c r="A195" s="362" t="s">
        <v>108</v>
      </c>
      <c r="B195" s="362"/>
      <c r="C195" s="362" t="s">
        <v>965</v>
      </c>
      <c r="D195" s="362"/>
      <c r="E195" s="362"/>
    </row>
    <row r="196" spans="1:5" ht="8.25">
      <c r="A196" s="117" t="s">
        <v>109</v>
      </c>
      <c r="B196" s="118" t="s">
        <v>110</v>
      </c>
      <c r="C196" s="362" t="s">
        <v>654</v>
      </c>
      <c r="D196" s="362"/>
      <c r="E196" s="362"/>
    </row>
    <row r="197" spans="1:8" ht="8.25">
      <c r="A197" s="375" t="s">
        <v>111</v>
      </c>
      <c r="B197" s="375"/>
      <c r="C197" s="375"/>
      <c r="D197" s="378" t="s">
        <v>839</v>
      </c>
      <c r="E197" s="378"/>
      <c r="F197" s="378"/>
      <c r="G197" s="378"/>
      <c r="H197" s="378"/>
    </row>
    <row r="198" spans="1:8" ht="8.25">
      <c r="A198" s="362" t="s">
        <v>112</v>
      </c>
      <c r="B198" s="362"/>
      <c r="C198" s="362"/>
      <c r="D198" s="376">
        <v>68</v>
      </c>
      <c r="E198" s="379"/>
      <c r="F198" s="379"/>
      <c r="G198" s="379"/>
      <c r="H198" s="379"/>
    </row>
    <row r="199" spans="1:8" ht="8.25">
      <c r="A199" s="362" t="s">
        <v>113</v>
      </c>
      <c r="B199" s="362"/>
      <c r="C199" s="362"/>
      <c r="D199" s="376">
        <v>71</v>
      </c>
      <c r="E199" s="379"/>
      <c r="F199" s="379"/>
      <c r="G199" s="379"/>
      <c r="H199" s="379"/>
    </row>
    <row r="200" spans="1:8" ht="8.25">
      <c r="A200" s="362" t="s">
        <v>1380</v>
      </c>
      <c r="B200" s="362"/>
      <c r="C200" s="362"/>
      <c r="D200" s="377">
        <f>IF(D198=0,,D199/D198*100)</f>
        <v>104.41176470588236</v>
      </c>
      <c r="E200" s="381"/>
      <c r="F200" s="381"/>
      <c r="G200" s="381"/>
      <c r="H200" s="381"/>
    </row>
    <row r="201" spans="1:5" ht="8.25">
      <c r="A201" s="362"/>
      <c r="B201" s="362"/>
      <c r="C201" s="362"/>
      <c r="D201" s="121"/>
      <c r="E201" s="121"/>
    </row>
    <row r="202" spans="1:5" ht="8.25">
      <c r="A202" s="117" t="s">
        <v>109</v>
      </c>
      <c r="B202" s="118" t="s">
        <v>110</v>
      </c>
      <c r="C202" s="362" t="s">
        <v>655</v>
      </c>
      <c r="D202" s="362"/>
      <c r="E202" s="362"/>
    </row>
    <row r="203" spans="1:8" ht="8.25">
      <c r="A203" s="362" t="s">
        <v>112</v>
      </c>
      <c r="B203" s="362"/>
      <c r="C203" s="362"/>
      <c r="D203" s="376">
        <v>100</v>
      </c>
      <c r="E203" s="379"/>
      <c r="F203" s="379"/>
      <c r="G203" s="379"/>
      <c r="H203" s="379"/>
    </row>
    <row r="204" spans="1:8" ht="8.25">
      <c r="A204" s="362" t="s">
        <v>113</v>
      </c>
      <c r="B204" s="362"/>
      <c r="C204" s="362"/>
      <c r="D204" s="376">
        <v>98</v>
      </c>
      <c r="E204" s="379"/>
      <c r="F204" s="379"/>
      <c r="G204" s="379"/>
      <c r="H204" s="379"/>
    </row>
    <row r="205" spans="1:8" ht="8.25">
      <c r="A205" s="362" t="s">
        <v>1380</v>
      </c>
      <c r="B205" s="362"/>
      <c r="C205" s="362"/>
      <c r="D205" s="377">
        <f>IF(D203=0,,D204/D203*100)</f>
        <v>98</v>
      </c>
      <c r="E205" s="381"/>
      <c r="F205" s="381"/>
      <c r="G205" s="381"/>
      <c r="H205" s="381"/>
    </row>
    <row r="206" spans="1:5" ht="8.25">
      <c r="A206" s="362"/>
      <c r="B206" s="362"/>
      <c r="C206" s="362"/>
      <c r="D206" s="121"/>
      <c r="E206" s="121"/>
    </row>
    <row r="207" spans="1:5" ht="8.25">
      <c r="A207" s="117" t="s">
        <v>109</v>
      </c>
      <c r="B207" s="118" t="s">
        <v>110</v>
      </c>
      <c r="C207" s="362" t="s">
        <v>656</v>
      </c>
      <c r="D207" s="362"/>
      <c r="E207" s="362"/>
    </row>
    <row r="208" spans="1:8" ht="8.25">
      <c r="A208" s="362" t="s">
        <v>112</v>
      </c>
      <c r="B208" s="362"/>
      <c r="C208" s="362"/>
      <c r="D208" s="376">
        <v>100</v>
      </c>
      <c r="E208" s="379"/>
      <c r="F208" s="379"/>
      <c r="G208" s="379"/>
      <c r="H208" s="379"/>
    </row>
    <row r="209" spans="1:8" ht="8.25">
      <c r="A209" s="362" t="s">
        <v>113</v>
      </c>
      <c r="B209" s="362"/>
      <c r="C209" s="362"/>
      <c r="D209" s="376">
        <v>97</v>
      </c>
      <c r="E209" s="379"/>
      <c r="F209" s="379"/>
      <c r="G209" s="379"/>
      <c r="H209" s="379"/>
    </row>
    <row r="210" spans="1:8" ht="8.25">
      <c r="A210" s="362" t="s">
        <v>1380</v>
      </c>
      <c r="B210" s="362"/>
      <c r="C210" s="362"/>
      <c r="D210" s="377">
        <f>IF(D208=0,,D209/D208*100)</f>
        <v>97</v>
      </c>
      <c r="E210" s="381"/>
      <c r="F210" s="381"/>
      <c r="G210" s="381"/>
      <c r="H210" s="381"/>
    </row>
    <row r="211" spans="1:5" ht="8.25">
      <c r="A211" s="362"/>
      <c r="B211" s="362"/>
      <c r="C211" s="362"/>
      <c r="D211" s="121"/>
      <c r="E211" s="121"/>
    </row>
    <row r="213" spans="1:7" ht="8.25">
      <c r="A213" s="333" t="s">
        <v>1376</v>
      </c>
      <c r="B213" s="333"/>
      <c r="C213" s="333"/>
      <c r="D213" s="333"/>
      <c r="E213" s="333"/>
      <c r="F213" s="333"/>
      <c r="G213" s="333"/>
    </row>
    <row r="214" spans="1:8" ht="8.25">
      <c r="A214" s="335" t="s">
        <v>1250</v>
      </c>
      <c r="B214" s="336"/>
      <c r="C214" s="336"/>
      <c r="D214" s="336"/>
      <c r="E214" s="336"/>
      <c r="F214" s="336"/>
      <c r="G214" s="336"/>
      <c r="H214" s="382"/>
    </row>
    <row r="215" spans="1:8" ht="8.25">
      <c r="A215" s="336"/>
      <c r="B215" s="336"/>
      <c r="C215" s="336"/>
      <c r="D215" s="336"/>
      <c r="E215" s="336"/>
      <c r="F215" s="336"/>
      <c r="G215" s="336"/>
      <c r="H215" s="382"/>
    </row>
    <row r="216" spans="1:8" ht="8.25">
      <c r="A216" s="336"/>
      <c r="B216" s="336"/>
      <c r="C216" s="336"/>
      <c r="D216" s="336"/>
      <c r="E216" s="336"/>
      <c r="F216" s="336"/>
      <c r="G216" s="336"/>
      <c r="H216" s="382"/>
    </row>
    <row r="218" spans="1:5" ht="8.25">
      <c r="A218" s="362" t="s">
        <v>1392</v>
      </c>
      <c r="B218" s="362"/>
      <c r="C218" s="362" t="s">
        <v>880</v>
      </c>
      <c r="D218" s="362"/>
      <c r="E218" s="362"/>
    </row>
    <row r="219" spans="1:5" ht="8.25">
      <c r="A219" s="117" t="s">
        <v>107</v>
      </c>
      <c r="B219" s="117"/>
      <c r="C219" s="362" t="s">
        <v>1402</v>
      </c>
      <c r="D219" s="362"/>
      <c r="E219" s="362"/>
    </row>
    <row r="220" spans="1:5" ht="8.25">
      <c r="A220" s="362" t="s">
        <v>108</v>
      </c>
      <c r="B220" s="362"/>
      <c r="C220" s="362" t="s">
        <v>965</v>
      </c>
      <c r="D220" s="362"/>
      <c r="E220" s="362"/>
    </row>
    <row r="221" spans="1:5" ht="8.25">
      <c r="A221" s="117" t="s">
        <v>109</v>
      </c>
      <c r="B221" s="118" t="s">
        <v>110</v>
      </c>
      <c r="C221" s="362" t="s">
        <v>1322</v>
      </c>
      <c r="D221" s="362"/>
      <c r="E221" s="362"/>
    </row>
    <row r="222" spans="1:8" ht="8.25">
      <c r="A222" s="375" t="s">
        <v>111</v>
      </c>
      <c r="B222" s="375"/>
      <c r="C222" s="375"/>
      <c r="D222" s="378" t="s">
        <v>839</v>
      </c>
      <c r="E222" s="378"/>
      <c r="F222" s="378"/>
      <c r="G222" s="378"/>
      <c r="H222" s="378"/>
    </row>
    <row r="223" spans="1:8" ht="8.25">
      <c r="A223" s="362" t="s">
        <v>112</v>
      </c>
      <c r="B223" s="362"/>
      <c r="C223" s="362"/>
      <c r="D223" s="376">
        <v>367</v>
      </c>
      <c r="E223" s="379"/>
      <c r="F223" s="379"/>
      <c r="G223" s="379"/>
      <c r="H223" s="379"/>
    </row>
    <row r="224" spans="1:8" ht="8.25">
      <c r="A224" s="362" t="s">
        <v>113</v>
      </c>
      <c r="B224" s="362"/>
      <c r="C224" s="362"/>
      <c r="D224" s="376">
        <v>385</v>
      </c>
      <c r="E224" s="379"/>
      <c r="F224" s="379"/>
      <c r="G224" s="379"/>
      <c r="H224" s="379"/>
    </row>
    <row r="225" spans="1:8" ht="8.25">
      <c r="A225" s="362" t="s">
        <v>1380</v>
      </c>
      <c r="B225" s="362"/>
      <c r="C225" s="362"/>
      <c r="D225" s="377">
        <f>IF(D223=0,,D224/D223*100)</f>
        <v>104.90463215258856</v>
      </c>
      <c r="E225" s="381"/>
      <c r="F225" s="381"/>
      <c r="G225" s="381"/>
      <c r="H225" s="381"/>
    </row>
    <row r="227" spans="1:7" ht="8.25">
      <c r="A227" s="333" t="s">
        <v>1376</v>
      </c>
      <c r="B227" s="333"/>
      <c r="C227" s="333"/>
      <c r="D227" s="333"/>
      <c r="E227" s="333"/>
      <c r="F227" s="333"/>
      <c r="G227" s="333"/>
    </row>
    <row r="228" spans="1:8" ht="8.25">
      <c r="A228" s="335" t="s">
        <v>1249</v>
      </c>
      <c r="B228" s="336"/>
      <c r="C228" s="336"/>
      <c r="D228" s="336"/>
      <c r="E228" s="336"/>
      <c r="F228" s="336"/>
      <c r="G228" s="336"/>
      <c r="H228" s="382"/>
    </row>
    <row r="229" spans="1:8" ht="8.25">
      <c r="A229" s="336"/>
      <c r="B229" s="336"/>
      <c r="C229" s="336"/>
      <c r="D229" s="336"/>
      <c r="E229" s="336"/>
      <c r="F229" s="336"/>
      <c r="G229" s="336"/>
      <c r="H229" s="382"/>
    </row>
    <row r="230" spans="1:8" ht="8.25">
      <c r="A230" s="336"/>
      <c r="B230" s="336"/>
      <c r="C230" s="336"/>
      <c r="D230" s="336"/>
      <c r="E230" s="336"/>
      <c r="F230" s="336"/>
      <c r="G230" s="336"/>
      <c r="H230" s="382"/>
    </row>
    <row r="232" spans="1:5" ht="8.25">
      <c r="A232" s="362" t="s">
        <v>1392</v>
      </c>
      <c r="B232" s="362"/>
      <c r="C232" s="362" t="s">
        <v>657</v>
      </c>
      <c r="D232" s="362"/>
      <c r="E232" s="362"/>
    </row>
    <row r="233" spans="1:5" ht="8.25">
      <c r="A233" s="117" t="s">
        <v>107</v>
      </c>
      <c r="B233" s="117"/>
      <c r="C233" s="362" t="s">
        <v>658</v>
      </c>
      <c r="D233" s="362"/>
      <c r="E233" s="362"/>
    </row>
    <row r="234" spans="1:5" ht="8.25">
      <c r="A234" s="362" t="s">
        <v>108</v>
      </c>
      <c r="B234" s="362"/>
      <c r="C234" s="362" t="s">
        <v>965</v>
      </c>
      <c r="D234" s="362"/>
      <c r="E234" s="362"/>
    </row>
    <row r="235" spans="1:5" ht="8.25">
      <c r="A235" s="117" t="s">
        <v>109</v>
      </c>
      <c r="B235" s="118" t="s">
        <v>110</v>
      </c>
      <c r="C235" s="362" t="s">
        <v>659</v>
      </c>
      <c r="D235" s="362"/>
      <c r="E235" s="362"/>
    </row>
    <row r="236" spans="1:8" ht="8.25">
      <c r="A236" s="375" t="s">
        <v>111</v>
      </c>
      <c r="B236" s="375"/>
      <c r="C236" s="375"/>
      <c r="D236" s="378" t="s">
        <v>839</v>
      </c>
      <c r="E236" s="378"/>
      <c r="F236" s="378"/>
      <c r="G236" s="378"/>
      <c r="H236" s="378"/>
    </row>
    <row r="237" spans="1:8" ht="8.25">
      <c r="A237" s="362" t="s">
        <v>117</v>
      </c>
      <c r="B237" s="362"/>
      <c r="C237" s="362"/>
      <c r="D237" s="376">
        <v>50000</v>
      </c>
      <c r="E237" s="379"/>
      <c r="F237" s="379"/>
      <c r="G237" s="379"/>
      <c r="H237" s="379"/>
    </row>
    <row r="238" spans="1:8" ht="8.25">
      <c r="A238" s="362" t="s">
        <v>113</v>
      </c>
      <c r="B238" s="362"/>
      <c r="C238" s="362"/>
      <c r="D238" s="376">
        <v>50000</v>
      </c>
      <c r="E238" s="379"/>
      <c r="F238" s="379"/>
      <c r="G238" s="379"/>
      <c r="H238" s="379"/>
    </row>
    <row r="239" spans="1:8" ht="8.25">
      <c r="A239" s="362" t="s">
        <v>1380</v>
      </c>
      <c r="B239" s="362"/>
      <c r="C239" s="362"/>
      <c r="D239" s="377">
        <f>IF(D237=0,,D238/D237*100)</f>
        <v>100</v>
      </c>
      <c r="E239" s="381"/>
      <c r="F239" s="381"/>
      <c r="G239" s="381"/>
      <c r="H239" s="381"/>
    </row>
    <row r="240" spans="1:5" ht="8.25">
      <c r="A240" s="362"/>
      <c r="B240" s="362"/>
      <c r="C240" s="362"/>
      <c r="D240" s="121"/>
      <c r="E240" s="121"/>
    </row>
    <row r="241" spans="1:5" ht="8.25">
      <c r="A241" s="117" t="s">
        <v>109</v>
      </c>
      <c r="B241" s="117"/>
      <c r="C241" s="362" t="s">
        <v>660</v>
      </c>
      <c r="D241" s="362"/>
      <c r="E241" s="362"/>
    </row>
    <row r="242" spans="1:8" ht="8.25">
      <c r="A242" s="362" t="s">
        <v>112</v>
      </c>
      <c r="B242" s="362"/>
      <c r="C242" s="362"/>
      <c r="D242" s="376">
        <v>0</v>
      </c>
      <c r="E242" s="379"/>
      <c r="F242" s="379"/>
      <c r="G242" s="379"/>
      <c r="H242" s="379"/>
    </row>
    <row r="243" spans="1:8" ht="8.25">
      <c r="A243" s="362" t="s">
        <v>113</v>
      </c>
      <c r="B243" s="362"/>
      <c r="C243" s="362"/>
      <c r="D243" s="376">
        <v>0</v>
      </c>
      <c r="E243" s="379"/>
      <c r="F243" s="379"/>
      <c r="G243" s="379"/>
      <c r="H243" s="379"/>
    </row>
    <row r="244" spans="1:8" ht="8.25">
      <c r="A244" s="362" t="s">
        <v>1380</v>
      </c>
      <c r="B244" s="362"/>
      <c r="C244" s="362"/>
      <c r="D244" s="377">
        <f>IF(D242=0,,D243/D242*100)</f>
        <v>0</v>
      </c>
      <c r="E244" s="381"/>
      <c r="F244" s="381"/>
      <c r="G244" s="381"/>
      <c r="H244" s="381"/>
    </row>
    <row r="245" spans="1:5" ht="8.25">
      <c r="A245" s="362"/>
      <c r="B245" s="362"/>
      <c r="C245" s="362"/>
      <c r="D245" s="121"/>
      <c r="E245" s="121"/>
    </row>
    <row r="246" spans="1:5" ht="8.25">
      <c r="A246" s="117" t="s">
        <v>109</v>
      </c>
      <c r="B246" s="118" t="s">
        <v>110</v>
      </c>
      <c r="C246" s="362" t="s">
        <v>661</v>
      </c>
      <c r="D246" s="362"/>
      <c r="E246" s="362"/>
    </row>
    <row r="247" spans="1:8" ht="8.25">
      <c r="A247" s="362" t="s">
        <v>117</v>
      </c>
      <c r="B247" s="362"/>
      <c r="C247" s="362"/>
      <c r="D247" s="376">
        <v>0</v>
      </c>
      <c r="E247" s="379"/>
      <c r="F247" s="379"/>
      <c r="G247" s="379"/>
      <c r="H247" s="379"/>
    </row>
    <row r="248" spans="1:8" ht="8.25">
      <c r="A248" s="362" t="s">
        <v>113</v>
      </c>
      <c r="B248" s="362"/>
      <c r="C248" s="362"/>
      <c r="D248" s="376">
        <v>0</v>
      </c>
      <c r="E248" s="379"/>
      <c r="F248" s="379"/>
      <c r="G248" s="379"/>
      <c r="H248" s="379"/>
    </row>
    <row r="249" spans="1:8" ht="8.25">
      <c r="A249" s="362" t="s">
        <v>1380</v>
      </c>
      <c r="B249" s="362"/>
      <c r="C249" s="362"/>
      <c r="D249" s="377">
        <f>IF(D247=0,,D248/D247*100)</f>
        <v>0</v>
      </c>
      <c r="E249" s="381"/>
      <c r="F249" s="381"/>
      <c r="G249" s="381"/>
      <c r="H249" s="381"/>
    </row>
    <row r="250" spans="1:5" ht="8.25">
      <c r="A250" s="362"/>
      <c r="B250" s="362"/>
      <c r="C250" s="362"/>
      <c r="D250" s="121"/>
      <c r="E250" s="121"/>
    </row>
    <row r="251" spans="1:7" ht="8.25">
      <c r="A251" s="333" t="s">
        <v>1376</v>
      </c>
      <c r="B251" s="333"/>
      <c r="C251" s="333"/>
      <c r="D251" s="333"/>
      <c r="E251" s="333"/>
      <c r="F251" s="333"/>
      <c r="G251" s="333"/>
    </row>
    <row r="252" spans="1:8" ht="8.25" customHeight="1">
      <c r="A252" s="335" t="s">
        <v>1249</v>
      </c>
      <c r="B252" s="336"/>
      <c r="C252" s="336"/>
      <c r="D252" s="336"/>
      <c r="E252" s="336"/>
      <c r="F252" s="336"/>
      <c r="G252" s="336"/>
      <c r="H252" s="382"/>
    </row>
    <row r="253" spans="1:8" ht="8.25" customHeight="1">
      <c r="A253" s="336"/>
      <c r="B253" s="336"/>
      <c r="C253" s="336"/>
      <c r="D253" s="336"/>
      <c r="E253" s="336"/>
      <c r="F253" s="336"/>
      <c r="G253" s="336"/>
      <c r="H253" s="382"/>
    </row>
    <row r="254" spans="1:8" ht="8.25" customHeight="1">
      <c r="A254" s="336"/>
      <c r="B254" s="336"/>
      <c r="C254" s="336"/>
      <c r="D254" s="336"/>
      <c r="E254" s="336"/>
      <c r="F254" s="336"/>
      <c r="G254" s="336"/>
      <c r="H254" s="382"/>
    </row>
    <row r="255" spans="1:8" ht="8.25" customHeight="1">
      <c r="A255" s="336"/>
      <c r="B255" s="336"/>
      <c r="C255" s="336"/>
      <c r="D255" s="336"/>
      <c r="E255" s="336"/>
      <c r="F255" s="336"/>
      <c r="G255" s="336"/>
      <c r="H255" s="382"/>
    </row>
    <row r="257" spans="1:5" ht="8.25">
      <c r="A257" s="362" t="s">
        <v>1392</v>
      </c>
      <c r="B257" s="362"/>
      <c r="C257" s="362" t="s">
        <v>641</v>
      </c>
      <c r="D257" s="362"/>
      <c r="E257" s="362"/>
    </row>
    <row r="258" spans="1:5" ht="8.25">
      <c r="A258" s="117" t="s">
        <v>107</v>
      </c>
      <c r="B258" s="117"/>
      <c r="C258" s="362" t="s">
        <v>662</v>
      </c>
      <c r="D258" s="362"/>
      <c r="E258" s="362"/>
    </row>
    <row r="259" spans="1:5" ht="8.25">
      <c r="A259" s="362" t="s">
        <v>108</v>
      </c>
      <c r="B259" s="362"/>
      <c r="C259" s="362" t="s">
        <v>965</v>
      </c>
      <c r="D259" s="362"/>
      <c r="E259" s="362"/>
    </row>
    <row r="260" spans="1:5" ht="8.25">
      <c r="A260" s="117" t="s">
        <v>109</v>
      </c>
      <c r="B260" s="118" t="s">
        <v>110</v>
      </c>
      <c r="C260" s="362" t="s">
        <v>663</v>
      </c>
      <c r="D260" s="362"/>
      <c r="E260" s="362"/>
    </row>
    <row r="261" spans="1:8" ht="8.25">
      <c r="A261" s="375" t="s">
        <v>111</v>
      </c>
      <c r="B261" s="375"/>
      <c r="C261" s="375"/>
      <c r="D261" s="378" t="s">
        <v>839</v>
      </c>
      <c r="E261" s="378"/>
      <c r="F261" s="378"/>
      <c r="G261" s="378"/>
      <c r="H261" s="378"/>
    </row>
    <row r="262" spans="1:8" ht="8.25">
      <c r="A262" s="362" t="s">
        <v>117</v>
      </c>
      <c r="B262" s="362"/>
      <c r="C262" s="362"/>
      <c r="D262" s="376">
        <v>10</v>
      </c>
      <c r="E262" s="379"/>
      <c r="F262" s="379"/>
      <c r="G262" s="379"/>
      <c r="H262" s="379"/>
    </row>
    <row r="263" spans="1:8" ht="8.25">
      <c r="A263" s="362" t="s">
        <v>113</v>
      </c>
      <c r="B263" s="362"/>
      <c r="C263" s="362"/>
      <c r="D263" s="376">
        <v>7</v>
      </c>
      <c r="E263" s="379"/>
      <c r="F263" s="379"/>
      <c r="G263" s="379"/>
      <c r="H263" s="379"/>
    </row>
    <row r="264" spans="1:8" ht="8.25">
      <c r="A264" s="362" t="s">
        <v>1380</v>
      </c>
      <c r="B264" s="362"/>
      <c r="C264" s="362"/>
      <c r="D264" s="377">
        <f>IF(D262=0,,D263/D262*100)</f>
        <v>70</v>
      </c>
      <c r="E264" s="381"/>
      <c r="F264" s="381"/>
      <c r="G264" s="381"/>
      <c r="H264" s="381"/>
    </row>
    <row r="265" spans="1:5" ht="8.25">
      <c r="A265" s="362"/>
      <c r="B265" s="362"/>
      <c r="C265" s="362"/>
      <c r="D265" s="121"/>
      <c r="E265" s="121"/>
    </row>
    <row r="266" spans="1:5" ht="8.25">
      <c r="A266" s="117" t="s">
        <v>109</v>
      </c>
      <c r="B266" s="118" t="s">
        <v>110</v>
      </c>
      <c r="C266" s="362" t="s">
        <v>664</v>
      </c>
      <c r="D266" s="362"/>
      <c r="E266" s="362"/>
    </row>
    <row r="267" spans="1:8" ht="8.25">
      <c r="A267" s="362" t="s">
        <v>112</v>
      </c>
      <c r="B267" s="362"/>
      <c r="C267" s="362"/>
      <c r="D267" s="376">
        <v>32</v>
      </c>
      <c r="E267" s="379"/>
      <c r="F267" s="379"/>
      <c r="G267" s="379"/>
      <c r="H267" s="379"/>
    </row>
    <row r="268" spans="1:8" ht="8.25">
      <c r="A268" s="362" t="s">
        <v>113</v>
      </c>
      <c r="B268" s="362"/>
      <c r="C268" s="362"/>
      <c r="D268" s="376">
        <v>20</v>
      </c>
      <c r="E268" s="379"/>
      <c r="F268" s="379"/>
      <c r="G268" s="379"/>
      <c r="H268" s="379"/>
    </row>
    <row r="269" spans="1:8" ht="8.25">
      <c r="A269" s="362" t="s">
        <v>1380</v>
      </c>
      <c r="B269" s="362"/>
      <c r="C269" s="362"/>
      <c r="D269" s="377">
        <f>IF(D267=0,,D268/D267*100)</f>
        <v>62.5</v>
      </c>
      <c r="E269" s="381"/>
      <c r="F269" s="381"/>
      <c r="G269" s="381"/>
      <c r="H269" s="381"/>
    </row>
    <row r="270" spans="1:5" ht="8.25">
      <c r="A270" s="362"/>
      <c r="B270" s="362"/>
      <c r="C270" s="362"/>
      <c r="D270" s="121"/>
      <c r="E270" s="121"/>
    </row>
    <row r="271" spans="1:5" ht="8.25">
      <c r="A271" s="117" t="s">
        <v>109</v>
      </c>
      <c r="B271" s="118" t="s">
        <v>110</v>
      </c>
      <c r="C271" s="362" t="s">
        <v>665</v>
      </c>
      <c r="D271" s="362"/>
      <c r="E271" s="362"/>
    </row>
    <row r="272" spans="1:8" ht="8.25">
      <c r="A272" s="362" t="s">
        <v>117</v>
      </c>
      <c r="B272" s="362"/>
      <c r="C272" s="362"/>
      <c r="D272" s="376">
        <v>12</v>
      </c>
      <c r="E272" s="379"/>
      <c r="F272" s="379"/>
      <c r="G272" s="379"/>
      <c r="H272" s="379"/>
    </row>
    <row r="273" spans="1:8" ht="8.25">
      <c r="A273" s="362" t="s">
        <v>113</v>
      </c>
      <c r="B273" s="362"/>
      <c r="C273" s="362"/>
      <c r="D273" s="376">
        <v>10</v>
      </c>
      <c r="E273" s="379"/>
      <c r="F273" s="379"/>
      <c r="G273" s="379"/>
      <c r="H273" s="379"/>
    </row>
    <row r="274" spans="1:8" ht="8.25">
      <c r="A274" s="362" t="s">
        <v>1380</v>
      </c>
      <c r="B274" s="362"/>
      <c r="C274" s="362"/>
      <c r="D274" s="377">
        <f>IF(D272=0,,D273/D272*100)</f>
        <v>83.33333333333334</v>
      </c>
      <c r="E274" s="381"/>
      <c r="F274" s="381"/>
      <c r="G274" s="381"/>
      <c r="H274" s="381"/>
    </row>
    <row r="275" spans="1:5" ht="8.25">
      <c r="A275" s="362"/>
      <c r="B275" s="362"/>
      <c r="C275" s="362"/>
      <c r="D275" s="121"/>
      <c r="E275" s="121"/>
    </row>
    <row r="277" spans="1:7" ht="8.25">
      <c r="A277" s="333" t="s">
        <v>1376</v>
      </c>
      <c r="B277" s="333"/>
      <c r="C277" s="333"/>
      <c r="D277" s="333"/>
      <c r="E277" s="333"/>
      <c r="F277" s="333"/>
      <c r="G277" s="333"/>
    </row>
    <row r="278" spans="1:8" ht="8.25">
      <c r="A278" s="335" t="s">
        <v>1251</v>
      </c>
      <c r="B278" s="336"/>
      <c r="C278" s="336"/>
      <c r="D278" s="336"/>
      <c r="E278" s="336"/>
      <c r="F278" s="336"/>
      <c r="G278" s="336"/>
      <c r="H278" s="382"/>
    </row>
    <row r="279" spans="1:8" ht="8.25">
      <c r="A279" s="336"/>
      <c r="B279" s="336"/>
      <c r="C279" s="336"/>
      <c r="D279" s="336"/>
      <c r="E279" s="336"/>
      <c r="F279" s="336"/>
      <c r="G279" s="336"/>
      <c r="H279" s="382"/>
    </row>
    <row r="280" spans="1:8" ht="8.25">
      <c r="A280" s="336"/>
      <c r="B280" s="336"/>
      <c r="C280" s="336"/>
      <c r="D280" s="336"/>
      <c r="E280" s="336"/>
      <c r="F280" s="336"/>
      <c r="G280" s="336"/>
      <c r="H280" s="382"/>
    </row>
    <row r="281" spans="1:8" ht="8.25">
      <c r="A281" s="336"/>
      <c r="B281" s="336"/>
      <c r="C281" s="336"/>
      <c r="D281" s="336"/>
      <c r="E281" s="336"/>
      <c r="F281" s="336"/>
      <c r="G281" s="336"/>
      <c r="H281" s="382"/>
    </row>
    <row r="283" spans="1:5" ht="8.25">
      <c r="A283" s="362" t="s">
        <v>1392</v>
      </c>
      <c r="B283" s="362"/>
      <c r="C283" s="362" t="s">
        <v>645</v>
      </c>
      <c r="D283" s="362"/>
      <c r="E283" s="362"/>
    </row>
    <row r="284" spans="1:5" ht="8.25">
      <c r="A284" s="117" t="s">
        <v>107</v>
      </c>
      <c r="B284" s="117"/>
      <c r="C284" s="362" t="s">
        <v>666</v>
      </c>
      <c r="D284" s="362"/>
      <c r="E284" s="362"/>
    </row>
    <row r="285" spans="1:5" ht="8.25">
      <c r="A285" s="362" t="s">
        <v>108</v>
      </c>
      <c r="B285" s="362"/>
      <c r="C285" s="362" t="s">
        <v>965</v>
      </c>
      <c r="D285" s="362"/>
      <c r="E285" s="362"/>
    </row>
    <row r="286" spans="1:5" ht="8.25">
      <c r="A286" s="117" t="s">
        <v>109</v>
      </c>
      <c r="B286" s="118" t="s">
        <v>110</v>
      </c>
      <c r="C286" s="362" t="s">
        <v>654</v>
      </c>
      <c r="D286" s="362"/>
      <c r="E286" s="362"/>
    </row>
    <row r="287" spans="1:8" ht="8.25">
      <c r="A287" s="375" t="s">
        <v>111</v>
      </c>
      <c r="B287" s="375"/>
      <c r="C287" s="375"/>
      <c r="D287" s="378" t="s">
        <v>839</v>
      </c>
      <c r="E287" s="378"/>
      <c r="F287" s="378"/>
      <c r="G287" s="378"/>
      <c r="H287" s="378"/>
    </row>
    <row r="288" spans="1:8" ht="8.25">
      <c r="A288" s="362" t="s">
        <v>117</v>
      </c>
      <c r="B288" s="362"/>
      <c r="C288" s="362"/>
      <c r="D288" s="376">
        <v>12</v>
      </c>
      <c r="E288" s="379"/>
      <c r="F288" s="379"/>
      <c r="G288" s="379"/>
      <c r="H288" s="379"/>
    </row>
    <row r="289" spans="1:8" ht="8.25">
      <c r="A289" s="362" t="s">
        <v>113</v>
      </c>
      <c r="B289" s="362"/>
      <c r="C289" s="362"/>
      <c r="D289" s="376">
        <v>10</v>
      </c>
      <c r="E289" s="379"/>
      <c r="F289" s="379"/>
      <c r="G289" s="379"/>
      <c r="H289" s="379"/>
    </row>
    <row r="290" spans="1:8" ht="8.25">
      <c r="A290" s="362" t="s">
        <v>1380</v>
      </c>
      <c r="B290" s="362"/>
      <c r="C290" s="362"/>
      <c r="D290" s="377">
        <f>IF(D288=0,,D289/D288*100)</f>
        <v>83.33333333333334</v>
      </c>
      <c r="E290" s="381"/>
      <c r="F290" s="381"/>
      <c r="G290" s="381"/>
      <c r="H290" s="381"/>
    </row>
    <row r="291" spans="1:5" ht="8.25">
      <c r="A291" s="362"/>
      <c r="B291" s="362"/>
      <c r="C291" s="362"/>
      <c r="D291" s="121"/>
      <c r="E291" s="121"/>
    </row>
    <row r="292" spans="1:5" ht="8.25">
      <c r="A292" s="117" t="s">
        <v>109</v>
      </c>
      <c r="B292" s="118" t="s">
        <v>110</v>
      </c>
      <c r="C292" s="362" t="s">
        <v>1446</v>
      </c>
      <c r="D292" s="362"/>
      <c r="E292" s="362"/>
    </row>
    <row r="293" spans="1:8" ht="8.25">
      <c r="A293" s="362" t="s">
        <v>117</v>
      </c>
      <c r="B293" s="362"/>
      <c r="C293" s="362"/>
      <c r="D293" s="376">
        <v>5</v>
      </c>
      <c r="E293" s="379"/>
      <c r="F293" s="379"/>
      <c r="G293" s="379"/>
      <c r="H293" s="379"/>
    </row>
    <row r="294" spans="1:8" ht="8.25">
      <c r="A294" s="362" t="s">
        <v>113</v>
      </c>
      <c r="B294" s="362"/>
      <c r="C294" s="362"/>
      <c r="D294" s="376">
        <v>7</v>
      </c>
      <c r="E294" s="379"/>
      <c r="F294" s="379"/>
      <c r="G294" s="379"/>
      <c r="H294" s="379"/>
    </row>
    <row r="295" spans="1:8" ht="8.25">
      <c r="A295" s="362" t="s">
        <v>1380</v>
      </c>
      <c r="B295" s="362"/>
      <c r="C295" s="362"/>
      <c r="D295" s="377">
        <f>IF(D293=0,,D294/D293*100)</f>
        <v>140</v>
      </c>
      <c r="E295" s="381"/>
      <c r="F295" s="381"/>
      <c r="G295" s="381"/>
      <c r="H295" s="381"/>
    </row>
    <row r="296" spans="1:5" ht="8.25">
      <c r="A296" s="362"/>
      <c r="B296" s="362"/>
      <c r="C296" s="362"/>
      <c r="D296" s="121"/>
      <c r="E296" s="121"/>
    </row>
    <row r="298" spans="1:7" ht="8.25">
      <c r="A298" s="333" t="s">
        <v>1376</v>
      </c>
      <c r="B298" s="333"/>
      <c r="C298" s="333"/>
      <c r="D298" s="333"/>
      <c r="E298" s="333"/>
      <c r="F298" s="333"/>
      <c r="G298" s="333"/>
    </row>
    <row r="299" spans="1:8" ht="8.25" customHeight="1">
      <c r="A299" s="335" t="s">
        <v>1252</v>
      </c>
      <c r="B299" s="336"/>
      <c r="C299" s="336"/>
      <c r="D299" s="336"/>
      <c r="E299" s="336"/>
      <c r="F299" s="336"/>
      <c r="G299" s="336"/>
      <c r="H299" s="382"/>
    </row>
    <row r="300" spans="1:8" ht="8.25" customHeight="1">
      <c r="A300" s="336"/>
      <c r="B300" s="336"/>
      <c r="C300" s="336"/>
      <c r="D300" s="336"/>
      <c r="E300" s="336"/>
      <c r="F300" s="336"/>
      <c r="G300" s="336"/>
      <c r="H300" s="382"/>
    </row>
    <row r="301" spans="1:8" ht="8.25" customHeight="1">
      <c r="A301" s="336"/>
      <c r="B301" s="336"/>
      <c r="C301" s="336"/>
      <c r="D301" s="336"/>
      <c r="E301" s="336"/>
      <c r="F301" s="336"/>
      <c r="G301" s="336"/>
      <c r="H301" s="382"/>
    </row>
    <row r="302" spans="1:8" ht="8.25" customHeight="1">
      <c r="A302" s="336"/>
      <c r="B302" s="336"/>
      <c r="C302" s="336"/>
      <c r="D302" s="336"/>
      <c r="E302" s="336"/>
      <c r="F302" s="336"/>
      <c r="G302" s="336"/>
      <c r="H302" s="382"/>
    </row>
  </sheetData>
  <mergeCells count="229">
    <mergeCell ref="A227:G227"/>
    <mergeCell ref="A228:H230"/>
    <mergeCell ref="A224:C224"/>
    <mergeCell ref="D224:H224"/>
    <mergeCell ref="A225:C225"/>
    <mergeCell ref="D225:H225"/>
    <mergeCell ref="A222:C222"/>
    <mergeCell ref="D222:H222"/>
    <mergeCell ref="A223:C223"/>
    <mergeCell ref="D223:H223"/>
    <mergeCell ref="C124:C126"/>
    <mergeCell ref="D124:D126"/>
    <mergeCell ref="B124:B126"/>
    <mergeCell ref="A5:C8"/>
    <mergeCell ref="A26:H26"/>
    <mergeCell ref="A27:H28"/>
    <mergeCell ref="A44:H44"/>
    <mergeCell ref="A45:H46"/>
    <mergeCell ref="A63:H63"/>
    <mergeCell ref="A64:H65"/>
    <mergeCell ref="A87:H87"/>
    <mergeCell ref="A74:H74"/>
    <mergeCell ref="A75:H76"/>
    <mergeCell ref="A88:H89"/>
    <mergeCell ref="A98:H98"/>
    <mergeCell ref="A99:H100"/>
    <mergeCell ref="A108:H108"/>
    <mergeCell ref="A109:H110"/>
    <mergeCell ref="A113:D113"/>
    <mergeCell ref="E113:H113"/>
    <mergeCell ref="B115:B117"/>
    <mergeCell ref="C115:C117"/>
    <mergeCell ref="D115:D117"/>
    <mergeCell ref="B118:B120"/>
    <mergeCell ref="C118:C120"/>
    <mergeCell ref="D118:D120"/>
    <mergeCell ref="B121:B123"/>
    <mergeCell ref="C121:C123"/>
    <mergeCell ref="D121:D123"/>
    <mergeCell ref="B127:B129"/>
    <mergeCell ref="C127:C129"/>
    <mergeCell ref="D127:D129"/>
    <mergeCell ref="B130:B132"/>
    <mergeCell ref="C130:C132"/>
    <mergeCell ref="D130:D132"/>
    <mergeCell ref="B133:B135"/>
    <mergeCell ref="C133:C135"/>
    <mergeCell ref="D133:D135"/>
    <mergeCell ref="A144:G144"/>
    <mergeCell ref="A145:H148"/>
    <mergeCell ref="A151:B151"/>
    <mergeCell ref="C151:E151"/>
    <mergeCell ref="C152:E152"/>
    <mergeCell ref="A153:B153"/>
    <mergeCell ref="C153:E153"/>
    <mergeCell ref="C154:E154"/>
    <mergeCell ref="A155:C155"/>
    <mergeCell ref="D155:H155"/>
    <mergeCell ref="A156:C156"/>
    <mergeCell ref="A157:C157"/>
    <mergeCell ref="A158:C158"/>
    <mergeCell ref="D156:H156"/>
    <mergeCell ref="D157:H157"/>
    <mergeCell ref="D158:H158"/>
    <mergeCell ref="A167:C167"/>
    <mergeCell ref="A168:C168"/>
    <mergeCell ref="A169:C169"/>
    <mergeCell ref="C165:E165"/>
    <mergeCell ref="A166:C166"/>
    <mergeCell ref="D166:H166"/>
    <mergeCell ref="D167:H167"/>
    <mergeCell ref="D168:H168"/>
    <mergeCell ref="D169:H169"/>
    <mergeCell ref="A163:C163"/>
    <mergeCell ref="D163:H163"/>
    <mergeCell ref="C160:E160"/>
    <mergeCell ref="A161:C161"/>
    <mergeCell ref="A162:C162"/>
    <mergeCell ref="D161:H161"/>
    <mergeCell ref="D162:H162"/>
    <mergeCell ref="A171:G171"/>
    <mergeCell ref="A172:H175"/>
    <mergeCell ref="A177:B177"/>
    <mergeCell ref="C177:E177"/>
    <mergeCell ref="C178:E178"/>
    <mergeCell ref="A179:B179"/>
    <mergeCell ref="C179:E179"/>
    <mergeCell ref="C180:E180"/>
    <mergeCell ref="A187:G187"/>
    <mergeCell ref="D181:H181"/>
    <mergeCell ref="D182:H182"/>
    <mergeCell ref="D183:H183"/>
    <mergeCell ref="D184:H184"/>
    <mergeCell ref="A185:C185"/>
    <mergeCell ref="A181:C181"/>
    <mergeCell ref="A182:C182"/>
    <mergeCell ref="A183:C183"/>
    <mergeCell ref="A184:C184"/>
    <mergeCell ref="A188:H191"/>
    <mergeCell ref="A193:B193"/>
    <mergeCell ref="C193:E193"/>
    <mergeCell ref="C194:E194"/>
    <mergeCell ref="A195:B195"/>
    <mergeCell ref="C195:E195"/>
    <mergeCell ref="C196:E196"/>
    <mergeCell ref="A197:C197"/>
    <mergeCell ref="D197:H197"/>
    <mergeCell ref="A203:C203"/>
    <mergeCell ref="A204:C204"/>
    <mergeCell ref="D203:H203"/>
    <mergeCell ref="D204:H204"/>
    <mergeCell ref="A205:C205"/>
    <mergeCell ref="A206:C206"/>
    <mergeCell ref="C207:E207"/>
    <mergeCell ref="D205:H205"/>
    <mergeCell ref="D198:H198"/>
    <mergeCell ref="D199:H199"/>
    <mergeCell ref="D200:H200"/>
    <mergeCell ref="C202:E202"/>
    <mergeCell ref="A198:C198"/>
    <mergeCell ref="A199:C199"/>
    <mergeCell ref="A200:C200"/>
    <mergeCell ref="A201:C201"/>
    <mergeCell ref="D208:H208"/>
    <mergeCell ref="D209:H209"/>
    <mergeCell ref="D210:H210"/>
    <mergeCell ref="A213:G213"/>
    <mergeCell ref="A208:C208"/>
    <mergeCell ref="A209:C209"/>
    <mergeCell ref="A210:C210"/>
    <mergeCell ref="A211:C211"/>
    <mergeCell ref="A214:H216"/>
    <mergeCell ref="A232:B232"/>
    <mergeCell ref="C232:E232"/>
    <mergeCell ref="C233:E233"/>
    <mergeCell ref="A218:B218"/>
    <mergeCell ref="C218:E218"/>
    <mergeCell ref="C219:E219"/>
    <mergeCell ref="A220:B220"/>
    <mergeCell ref="C220:E220"/>
    <mergeCell ref="C221:E221"/>
    <mergeCell ref="A234:B234"/>
    <mergeCell ref="C234:E234"/>
    <mergeCell ref="C235:E235"/>
    <mergeCell ref="A236:C236"/>
    <mergeCell ref="D236:H236"/>
    <mergeCell ref="A242:C242"/>
    <mergeCell ref="A243:C243"/>
    <mergeCell ref="D242:H242"/>
    <mergeCell ref="D243:H243"/>
    <mergeCell ref="A244:C244"/>
    <mergeCell ref="A245:C245"/>
    <mergeCell ref="C246:E246"/>
    <mergeCell ref="D244:H244"/>
    <mergeCell ref="D237:H237"/>
    <mergeCell ref="D238:H238"/>
    <mergeCell ref="D239:H239"/>
    <mergeCell ref="C241:E241"/>
    <mergeCell ref="A237:C237"/>
    <mergeCell ref="A238:C238"/>
    <mergeCell ref="A239:C239"/>
    <mergeCell ref="A240:C240"/>
    <mergeCell ref="A251:G251"/>
    <mergeCell ref="D247:H247"/>
    <mergeCell ref="D248:H248"/>
    <mergeCell ref="D249:H249"/>
    <mergeCell ref="A247:C247"/>
    <mergeCell ref="A248:C248"/>
    <mergeCell ref="A249:C249"/>
    <mergeCell ref="A250:C250"/>
    <mergeCell ref="A252:H255"/>
    <mergeCell ref="A257:B257"/>
    <mergeCell ref="C257:E257"/>
    <mergeCell ref="C258:E258"/>
    <mergeCell ref="A259:B259"/>
    <mergeCell ref="C259:E259"/>
    <mergeCell ref="C260:E260"/>
    <mergeCell ref="A261:C261"/>
    <mergeCell ref="D261:H261"/>
    <mergeCell ref="A267:C267"/>
    <mergeCell ref="A268:C268"/>
    <mergeCell ref="D267:H267"/>
    <mergeCell ref="D268:H268"/>
    <mergeCell ref="A269:C269"/>
    <mergeCell ref="A270:C270"/>
    <mergeCell ref="C271:E271"/>
    <mergeCell ref="D269:H269"/>
    <mergeCell ref="D262:H262"/>
    <mergeCell ref="D263:H263"/>
    <mergeCell ref="D264:H264"/>
    <mergeCell ref="C266:E266"/>
    <mergeCell ref="A262:C262"/>
    <mergeCell ref="A263:C263"/>
    <mergeCell ref="A264:C264"/>
    <mergeCell ref="A265:C265"/>
    <mergeCell ref="D272:H272"/>
    <mergeCell ref="D273:H273"/>
    <mergeCell ref="D274:H274"/>
    <mergeCell ref="A277:G277"/>
    <mergeCell ref="A272:C272"/>
    <mergeCell ref="A273:C273"/>
    <mergeCell ref="A274:C274"/>
    <mergeCell ref="A275:C275"/>
    <mergeCell ref="A278:H281"/>
    <mergeCell ref="A283:B283"/>
    <mergeCell ref="C283:E283"/>
    <mergeCell ref="C284:E284"/>
    <mergeCell ref="A285:B285"/>
    <mergeCell ref="C285:E285"/>
    <mergeCell ref="C286:E286"/>
    <mergeCell ref="A287:C287"/>
    <mergeCell ref="D287:H287"/>
    <mergeCell ref="A290:C290"/>
    <mergeCell ref="A291:C291"/>
    <mergeCell ref="C292:E292"/>
    <mergeCell ref="D288:H288"/>
    <mergeCell ref="D289:H289"/>
    <mergeCell ref="D290:H290"/>
    <mergeCell ref="A288:C288"/>
    <mergeCell ref="A289:C289"/>
    <mergeCell ref="A293:C293"/>
    <mergeCell ref="A294:C294"/>
    <mergeCell ref="D293:H293"/>
    <mergeCell ref="D294:H294"/>
    <mergeCell ref="A299:H302"/>
    <mergeCell ref="A295:C295"/>
    <mergeCell ref="A296:C296"/>
    <mergeCell ref="D295:H295"/>
    <mergeCell ref="A298:G298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237"/>
  <sheetViews>
    <sheetView workbookViewId="0" topLeftCell="A1">
      <selection activeCell="J104" sqref="J104"/>
    </sheetView>
  </sheetViews>
  <sheetFormatPr defaultColWidth="9.140625" defaultRowHeight="12.75"/>
  <cols>
    <col min="1" max="2" width="7.57421875" style="81" customWidth="1"/>
    <col min="3" max="3" width="10.7109375" style="81" customWidth="1"/>
    <col min="4" max="4" width="19.57421875" style="81" customWidth="1"/>
    <col min="5" max="7" width="10.00390625" style="81" customWidth="1"/>
    <col min="8" max="16384" width="9.140625" style="81" customWidth="1"/>
  </cols>
  <sheetData>
    <row r="2" ht="11.25">
      <c r="A2" s="122" t="s">
        <v>1447</v>
      </c>
    </row>
    <row r="4" spans="1:7" ht="21" customHeight="1">
      <c r="A4" s="82"/>
      <c r="B4" s="83"/>
      <c r="C4" s="84"/>
      <c r="D4" s="85"/>
      <c r="E4" s="86" t="s">
        <v>1379</v>
      </c>
      <c r="F4" s="86" t="s">
        <v>835</v>
      </c>
      <c r="G4" s="86" t="s">
        <v>100</v>
      </c>
    </row>
    <row r="5" spans="1:7" ht="21" customHeight="1">
      <c r="A5" s="351" t="s">
        <v>1448</v>
      </c>
      <c r="B5" s="352"/>
      <c r="C5" s="353"/>
      <c r="D5" s="48" t="s">
        <v>1381</v>
      </c>
      <c r="E5" s="222">
        <f>SUM(E6:E8)</f>
        <v>742964</v>
      </c>
      <c r="F5" s="222">
        <f>SUM(F6:F8)</f>
        <v>513122.68</v>
      </c>
      <c r="G5" s="162">
        <f>SUM(H112)</f>
        <v>69.06427229313937</v>
      </c>
    </row>
    <row r="6" spans="1:7" ht="21" customHeight="1">
      <c r="A6" s="354"/>
      <c r="B6" s="355"/>
      <c r="C6" s="356"/>
      <c r="D6" s="69" t="s">
        <v>98</v>
      </c>
      <c r="E6" s="87">
        <f>SUM(E110)</f>
        <v>202041</v>
      </c>
      <c r="F6" s="87">
        <f>SUM(E111)</f>
        <v>182786.09999999998</v>
      </c>
      <c r="G6" s="88">
        <f>SUM(E112)</f>
        <v>90.46980563351002</v>
      </c>
    </row>
    <row r="7" spans="1:7" ht="21" customHeight="1">
      <c r="A7" s="354"/>
      <c r="B7" s="355"/>
      <c r="C7" s="356"/>
      <c r="D7" s="69" t="s">
        <v>99</v>
      </c>
      <c r="E7" s="87">
        <f>SUM(F110)</f>
        <v>341325</v>
      </c>
      <c r="F7" s="87">
        <f>SUM(F111)</f>
        <v>330336.58</v>
      </c>
      <c r="G7" s="88">
        <f>SUM(F112)</f>
        <v>96.78065773090164</v>
      </c>
    </row>
    <row r="8" spans="1:7" ht="21" customHeight="1">
      <c r="A8" s="357"/>
      <c r="B8" s="358"/>
      <c r="C8" s="359"/>
      <c r="D8" s="69" t="s">
        <v>1384</v>
      </c>
      <c r="E8" s="87">
        <f>SUM(G110)</f>
        <v>199598</v>
      </c>
      <c r="F8" s="87">
        <f>SUM(G111)</f>
        <v>0</v>
      </c>
      <c r="G8" s="88">
        <f>SUM(G112)</f>
        <v>0</v>
      </c>
    </row>
    <row r="9" ht="21" customHeight="1"/>
    <row r="10" ht="21" customHeight="1"/>
    <row r="11" spans="1:8" ht="21" customHeight="1">
      <c r="A11" s="89" t="s">
        <v>1449</v>
      </c>
      <c r="B11" s="90"/>
      <c r="C11" s="91"/>
      <c r="D11" s="92"/>
      <c r="E11" s="93">
        <f>SUM(E20,E38,E53,E74,E86)</f>
        <v>742964</v>
      </c>
      <c r="F11" s="93">
        <f>SUM(F20,F38,F53,F74,F86)</f>
        <v>513122.68</v>
      </c>
      <c r="G11" s="93">
        <f>SUM(G20,G38,G53,G74,G86)</f>
        <v>736754</v>
      </c>
      <c r="H11" s="93">
        <f>IF(E11=0,,F11/E11*100)</f>
        <v>69.06427229313937</v>
      </c>
    </row>
    <row r="12" spans="1:8" ht="21" customHeight="1">
      <c r="A12" s="40"/>
      <c r="B12" s="41" t="s">
        <v>1450</v>
      </c>
      <c r="C12" s="42" t="s">
        <v>1392</v>
      </c>
      <c r="D12" s="94" t="s">
        <v>1451</v>
      </c>
      <c r="E12" s="40" t="s">
        <v>1379</v>
      </c>
      <c r="F12" s="40" t="s">
        <v>835</v>
      </c>
      <c r="G12" s="40" t="s">
        <v>836</v>
      </c>
      <c r="H12" s="40" t="s">
        <v>1380</v>
      </c>
    </row>
    <row r="13" spans="1:8" ht="21" customHeight="1">
      <c r="A13" s="95" t="s">
        <v>1385</v>
      </c>
      <c r="B13" s="96" t="s">
        <v>1386</v>
      </c>
      <c r="C13" s="97" t="s">
        <v>1387</v>
      </c>
      <c r="D13" s="98" t="s">
        <v>1365</v>
      </c>
      <c r="E13" s="99"/>
      <c r="F13" s="99"/>
      <c r="G13" s="99"/>
      <c r="H13" s="99"/>
    </row>
    <row r="14" spans="1:8" ht="21" customHeight="1">
      <c r="A14" s="37" t="s">
        <v>1388</v>
      </c>
      <c r="B14" s="37" t="s">
        <v>1389</v>
      </c>
      <c r="C14" s="14" t="s">
        <v>1390</v>
      </c>
      <c r="D14" s="38" t="s">
        <v>1391</v>
      </c>
      <c r="E14" s="105">
        <f>SUM(E15:E19)</f>
        <v>3500</v>
      </c>
      <c r="F14" s="105">
        <f>SUM(F15:F19)</f>
        <v>3328.25</v>
      </c>
      <c r="G14" s="105">
        <f>SUM(G15:G19)</f>
        <v>3500</v>
      </c>
      <c r="H14" s="105">
        <f aca="true" t="shared" si="0" ref="H14:H20">IF(E14=0,,F14/E14*100)</f>
        <v>95.09285714285714</v>
      </c>
    </row>
    <row r="15" spans="1:8" ht="21" customHeight="1">
      <c r="A15" s="64" t="s">
        <v>992</v>
      </c>
      <c r="B15" s="73" t="s">
        <v>1452</v>
      </c>
      <c r="C15" s="32" t="s">
        <v>416</v>
      </c>
      <c r="D15" s="30" t="s">
        <v>626</v>
      </c>
      <c r="E15" s="45">
        <v>120</v>
      </c>
      <c r="F15" s="45">
        <v>120</v>
      </c>
      <c r="G15" s="45">
        <v>120</v>
      </c>
      <c r="H15" s="45">
        <f t="shared" si="0"/>
        <v>100</v>
      </c>
    </row>
    <row r="16" spans="1:8" ht="21" customHeight="1">
      <c r="A16" s="32">
        <v>633</v>
      </c>
      <c r="B16" s="73" t="s">
        <v>1453</v>
      </c>
      <c r="C16" s="32" t="s">
        <v>416</v>
      </c>
      <c r="D16" s="33" t="s">
        <v>129</v>
      </c>
      <c r="E16" s="45">
        <v>0</v>
      </c>
      <c r="F16" s="45">
        <v>114</v>
      </c>
      <c r="G16" s="45">
        <v>0</v>
      </c>
      <c r="H16" s="45">
        <f t="shared" si="0"/>
        <v>0</v>
      </c>
    </row>
    <row r="17" spans="1:8" ht="21" customHeight="1">
      <c r="A17" s="32">
        <v>634</v>
      </c>
      <c r="B17" s="73" t="s">
        <v>1454</v>
      </c>
      <c r="C17" s="32" t="s">
        <v>416</v>
      </c>
      <c r="D17" s="33" t="s">
        <v>130</v>
      </c>
      <c r="E17" s="45">
        <v>1000</v>
      </c>
      <c r="F17" s="45">
        <v>1865.9</v>
      </c>
      <c r="G17" s="45">
        <v>1000</v>
      </c>
      <c r="H17" s="45">
        <f t="shared" si="0"/>
        <v>186.59</v>
      </c>
    </row>
    <row r="18" spans="1:8" ht="21" customHeight="1">
      <c r="A18" s="32">
        <v>635</v>
      </c>
      <c r="B18" s="73" t="s">
        <v>1455</v>
      </c>
      <c r="C18" s="32" t="s">
        <v>416</v>
      </c>
      <c r="D18" s="33" t="s">
        <v>1469</v>
      </c>
      <c r="E18" s="45">
        <v>0</v>
      </c>
      <c r="F18" s="45">
        <v>1015.08</v>
      </c>
      <c r="G18" s="45">
        <v>0</v>
      </c>
      <c r="H18" s="45">
        <f t="shared" si="0"/>
        <v>0</v>
      </c>
    </row>
    <row r="19" spans="1:8" ht="21" customHeight="1">
      <c r="A19" s="32">
        <v>637</v>
      </c>
      <c r="B19" s="73" t="s">
        <v>1456</v>
      </c>
      <c r="C19" s="32" t="s">
        <v>416</v>
      </c>
      <c r="D19" s="33" t="s">
        <v>81</v>
      </c>
      <c r="E19" s="45">
        <v>2380</v>
      </c>
      <c r="F19" s="45">
        <v>213.27</v>
      </c>
      <c r="G19" s="45">
        <v>2380</v>
      </c>
      <c r="H19" s="45">
        <f t="shared" si="0"/>
        <v>8.9609243697479</v>
      </c>
    </row>
    <row r="20" spans="1:8" ht="21" customHeight="1">
      <c r="A20" s="48"/>
      <c r="B20" s="103"/>
      <c r="C20" s="104" t="s">
        <v>416</v>
      </c>
      <c r="D20" s="48" t="s">
        <v>1381</v>
      </c>
      <c r="E20" s="50">
        <f>SUM(E14)</f>
        <v>3500</v>
      </c>
      <c r="F20" s="50">
        <f>SUM(F14)</f>
        <v>3328.25</v>
      </c>
      <c r="G20" s="50">
        <f>SUM(G14)</f>
        <v>3500</v>
      </c>
      <c r="H20" s="50">
        <f t="shared" si="0"/>
        <v>95.09285714285714</v>
      </c>
    </row>
    <row r="21" spans="1:8" ht="21" customHeight="1">
      <c r="A21" s="58"/>
      <c r="B21" s="59"/>
      <c r="C21" s="60"/>
      <c r="D21" s="61"/>
      <c r="E21" s="58"/>
      <c r="F21" s="58"/>
      <c r="G21" s="58"/>
      <c r="H21" s="58"/>
    </row>
    <row r="22" spans="1:8" ht="8.25">
      <c r="A22" s="333" t="s">
        <v>72</v>
      </c>
      <c r="B22" s="333"/>
      <c r="C22" s="333"/>
      <c r="D22" s="333"/>
      <c r="E22" s="333"/>
      <c r="F22" s="333"/>
      <c r="G22" s="333"/>
      <c r="H22" s="334"/>
    </row>
    <row r="23" spans="1:8" ht="21" customHeight="1">
      <c r="A23" s="335" t="s">
        <v>1253</v>
      </c>
      <c r="B23" s="336"/>
      <c r="C23" s="336"/>
      <c r="D23" s="336"/>
      <c r="E23" s="336"/>
      <c r="F23" s="336"/>
      <c r="G23" s="336"/>
      <c r="H23" s="336"/>
    </row>
    <row r="24" spans="1:8" ht="21" customHeight="1">
      <c r="A24" s="336"/>
      <c r="B24" s="336"/>
      <c r="C24" s="336"/>
      <c r="D24" s="336"/>
      <c r="E24" s="336"/>
      <c r="F24" s="336"/>
      <c r="G24" s="336"/>
      <c r="H24" s="336"/>
    </row>
    <row r="25" spans="1:8" ht="21" customHeight="1">
      <c r="A25" s="58"/>
      <c r="B25" s="59"/>
      <c r="C25" s="60"/>
      <c r="D25" s="61"/>
      <c r="E25" s="58"/>
      <c r="F25" s="58"/>
      <c r="G25" s="58"/>
      <c r="H25" s="58"/>
    </row>
    <row r="26" spans="1:8" ht="21" customHeight="1">
      <c r="A26" s="42"/>
      <c r="B26" s="127" t="s">
        <v>1458</v>
      </c>
      <c r="C26" s="42" t="s">
        <v>1392</v>
      </c>
      <c r="D26" s="94" t="s">
        <v>1465</v>
      </c>
      <c r="E26" s="40" t="s">
        <v>1379</v>
      </c>
      <c r="F26" s="40" t="s">
        <v>835</v>
      </c>
      <c r="G26" s="40" t="s">
        <v>836</v>
      </c>
      <c r="H26" s="40" t="s">
        <v>1380</v>
      </c>
    </row>
    <row r="27" spans="1:8" ht="21" customHeight="1">
      <c r="A27" s="97" t="s">
        <v>1385</v>
      </c>
      <c r="B27" s="128" t="s">
        <v>1386</v>
      </c>
      <c r="C27" s="97" t="s">
        <v>1387</v>
      </c>
      <c r="D27" s="98" t="s">
        <v>1365</v>
      </c>
      <c r="E27" s="99"/>
      <c r="F27" s="99"/>
      <c r="G27" s="99"/>
      <c r="H27" s="99"/>
    </row>
    <row r="28" spans="1:8" ht="21" customHeight="1">
      <c r="A28" s="37" t="s">
        <v>1388</v>
      </c>
      <c r="B28" s="37" t="s">
        <v>1389</v>
      </c>
      <c r="C28" s="14" t="s">
        <v>1390</v>
      </c>
      <c r="D28" s="38" t="s">
        <v>1391</v>
      </c>
      <c r="E28" s="105">
        <f>SUM(E29:E37)</f>
        <v>623964</v>
      </c>
      <c r="F28" s="105">
        <f>SUM(F29:F37)</f>
        <v>391819.38</v>
      </c>
      <c r="G28" s="105">
        <f>SUM(G29:G37)</f>
        <v>612854</v>
      </c>
      <c r="H28" s="105">
        <f aca="true" t="shared" si="1" ref="H28:H38">IF(E28=0,,F28/E28*100)</f>
        <v>62.79519010712157</v>
      </c>
    </row>
    <row r="29" spans="1:8" ht="21" customHeight="1">
      <c r="A29" s="20">
        <v>632001</v>
      </c>
      <c r="B29" s="21" t="s">
        <v>1459</v>
      </c>
      <c r="C29" s="20" t="s">
        <v>416</v>
      </c>
      <c r="D29" s="101" t="s">
        <v>993</v>
      </c>
      <c r="E29" s="45">
        <v>71000</v>
      </c>
      <c r="F29" s="45">
        <v>59334.79</v>
      </c>
      <c r="G29" s="45">
        <v>71000</v>
      </c>
      <c r="H29" s="45">
        <f t="shared" si="1"/>
        <v>83.57012676056338</v>
      </c>
    </row>
    <row r="30" spans="1:8" ht="21" customHeight="1">
      <c r="A30" s="20">
        <v>632002</v>
      </c>
      <c r="B30" s="21" t="s">
        <v>1460</v>
      </c>
      <c r="C30" s="20" t="s">
        <v>416</v>
      </c>
      <c r="D30" s="101" t="s">
        <v>994</v>
      </c>
      <c r="E30" s="45">
        <v>172</v>
      </c>
      <c r="F30" s="45">
        <v>50.51</v>
      </c>
      <c r="G30" s="45">
        <v>172</v>
      </c>
      <c r="H30" s="45">
        <f t="shared" si="1"/>
        <v>29.366279069767444</v>
      </c>
    </row>
    <row r="31" spans="1:8" ht="21" customHeight="1">
      <c r="A31" s="20">
        <v>641001</v>
      </c>
      <c r="B31" s="21" t="s">
        <v>1403</v>
      </c>
      <c r="C31" s="20" t="s">
        <v>416</v>
      </c>
      <c r="D31" s="75" t="s">
        <v>995</v>
      </c>
      <c r="E31" s="45">
        <v>15000</v>
      </c>
      <c r="F31" s="45">
        <v>13416</v>
      </c>
      <c r="G31" s="45">
        <v>15000</v>
      </c>
      <c r="H31" s="45">
        <f t="shared" si="1"/>
        <v>89.44</v>
      </c>
    </row>
    <row r="32" spans="1:8" ht="21" customHeight="1">
      <c r="A32" s="20">
        <v>717</v>
      </c>
      <c r="B32" s="21" t="s">
        <v>1406</v>
      </c>
      <c r="C32" s="20" t="s">
        <v>416</v>
      </c>
      <c r="D32" s="75" t="s">
        <v>996</v>
      </c>
      <c r="E32" s="45">
        <v>0</v>
      </c>
      <c r="F32" s="45">
        <v>0</v>
      </c>
      <c r="G32" s="45">
        <v>0</v>
      </c>
      <c r="H32" s="45">
        <f t="shared" si="1"/>
        <v>0</v>
      </c>
    </row>
    <row r="33" spans="1:8" ht="20.25" customHeight="1">
      <c r="A33" s="20">
        <v>717</v>
      </c>
      <c r="B33" s="21" t="s">
        <v>1404</v>
      </c>
      <c r="C33" s="20" t="s">
        <v>416</v>
      </c>
      <c r="D33" s="75" t="s">
        <v>1476</v>
      </c>
      <c r="E33" s="45">
        <v>328825</v>
      </c>
      <c r="F33" s="45">
        <v>319018.08</v>
      </c>
      <c r="G33" s="45">
        <v>321825</v>
      </c>
      <c r="H33" s="45">
        <f t="shared" si="1"/>
        <v>97.01758686231278</v>
      </c>
    </row>
    <row r="34" spans="1:8" ht="20.25" customHeight="1">
      <c r="A34" s="20">
        <v>637005</v>
      </c>
      <c r="B34" s="21" t="s">
        <v>1405</v>
      </c>
      <c r="C34" s="20" t="s">
        <v>416</v>
      </c>
      <c r="D34" s="75" t="s">
        <v>997</v>
      </c>
      <c r="E34" s="45">
        <v>4979</v>
      </c>
      <c r="F34" s="45">
        <v>0</v>
      </c>
      <c r="G34" s="45">
        <v>4979</v>
      </c>
      <c r="H34" s="45">
        <f t="shared" si="1"/>
        <v>0</v>
      </c>
    </row>
    <row r="35" spans="1:8" ht="20.25" customHeight="1">
      <c r="A35" s="20">
        <v>717</v>
      </c>
      <c r="B35" s="21" t="s">
        <v>885</v>
      </c>
      <c r="C35" s="20" t="s">
        <v>416</v>
      </c>
      <c r="D35" s="75" t="s">
        <v>1237</v>
      </c>
      <c r="E35" s="45">
        <v>0</v>
      </c>
      <c r="F35" s="45">
        <v>0</v>
      </c>
      <c r="G35" s="45">
        <v>280</v>
      </c>
      <c r="H35" s="45">
        <f t="shared" si="1"/>
        <v>0</v>
      </c>
    </row>
    <row r="36" spans="1:8" ht="20.25" customHeight="1">
      <c r="A36" s="20">
        <v>821</v>
      </c>
      <c r="B36" s="21" t="s">
        <v>1407</v>
      </c>
      <c r="C36" s="20" t="s">
        <v>416</v>
      </c>
      <c r="D36" s="75" t="s">
        <v>1408</v>
      </c>
      <c r="E36" s="45">
        <v>199598</v>
      </c>
      <c r="F36" s="45">
        <v>0</v>
      </c>
      <c r="G36" s="45">
        <v>199598</v>
      </c>
      <c r="H36" s="45">
        <f t="shared" si="1"/>
        <v>0</v>
      </c>
    </row>
    <row r="37" spans="1:8" ht="20.25" customHeight="1">
      <c r="A37" s="20">
        <v>651</v>
      </c>
      <c r="B37" s="21" t="s">
        <v>1409</v>
      </c>
      <c r="C37" s="20" t="s">
        <v>416</v>
      </c>
      <c r="D37" s="75" t="s">
        <v>1410</v>
      </c>
      <c r="E37" s="45">
        <v>4390</v>
      </c>
      <c r="F37" s="45">
        <v>0</v>
      </c>
      <c r="G37" s="45">
        <v>0</v>
      </c>
      <c r="H37" s="45">
        <f t="shared" si="1"/>
        <v>0</v>
      </c>
    </row>
    <row r="38" spans="1:8" ht="21" customHeight="1">
      <c r="A38" s="48"/>
      <c r="B38" s="103"/>
      <c r="C38" s="104" t="s">
        <v>416</v>
      </c>
      <c r="D38" s="48" t="s">
        <v>1381</v>
      </c>
      <c r="E38" s="50">
        <f>SUM(E28)</f>
        <v>623964</v>
      </c>
      <c r="F38" s="50">
        <f>SUM(F28)</f>
        <v>391819.38</v>
      </c>
      <c r="G38" s="50">
        <f>SUM(G28)</f>
        <v>612854</v>
      </c>
      <c r="H38" s="50">
        <f t="shared" si="1"/>
        <v>62.79519010712157</v>
      </c>
    </row>
    <row r="39" spans="1:8" ht="21" customHeight="1">
      <c r="A39" s="58"/>
      <c r="B39" s="59"/>
      <c r="C39" s="60"/>
      <c r="D39" s="61"/>
      <c r="E39" s="58"/>
      <c r="F39" s="58"/>
      <c r="G39" s="58"/>
      <c r="H39" s="58"/>
    </row>
    <row r="40" spans="1:8" ht="21" customHeight="1">
      <c r="A40" s="333" t="s">
        <v>72</v>
      </c>
      <c r="B40" s="333"/>
      <c r="C40" s="333"/>
      <c r="D40" s="333"/>
      <c r="E40" s="333"/>
      <c r="F40" s="333"/>
      <c r="G40" s="333"/>
      <c r="H40" s="334"/>
    </row>
    <row r="41" spans="1:8" ht="21" customHeight="1">
      <c r="A41" s="335" t="s">
        <v>1254</v>
      </c>
      <c r="B41" s="336"/>
      <c r="C41" s="336"/>
      <c r="D41" s="336"/>
      <c r="E41" s="336"/>
      <c r="F41" s="336"/>
      <c r="G41" s="336"/>
      <c r="H41" s="336"/>
    </row>
    <row r="42" spans="1:8" ht="28.5" customHeight="1">
      <c r="A42" s="336"/>
      <c r="B42" s="336"/>
      <c r="C42" s="336"/>
      <c r="D42" s="336"/>
      <c r="E42" s="336"/>
      <c r="F42" s="336"/>
      <c r="G42" s="336"/>
      <c r="H42" s="336"/>
    </row>
    <row r="43" spans="1:8" ht="21" customHeight="1">
      <c r="A43" s="58"/>
      <c r="B43" s="59"/>
      <c r="C43" s="60"/>
      <c r="D43" s="61"/>
      <c r="E43" s="58"/>
      <c r="F43" s="58"/>
      <c r="G43" s="58"/>
      <c r="H43" s="58"/>
    </row>
    <row r="44" spans="1:8" ht="21" customHeight="1">
      <c r="A44" s="40"/>
      <c r="B44" s="41" t="s">
        <v>1461</v>
      </c>
      <c r="C44" s="42" t="s">
        <v>1392</v>
      </c>
      <c r="D44" s="94" t="s">
        <v>1478</v>
      </c>
      <c r="E44" s="40" t="s">
        <v>1379</v>
      </c>
      <c r="F44" s="40" t="s">
        <v>835</v>
      </c>
      <c r="G44" s="40" t="s">
        <v>836</v>
      </c>
      <c r="H44" s="40" t="s">
        <v>1380</v>
      </c>
    </row>
    <row r="45" spans="1:8" ht="21" customHeight="1">
      <c r="A45" s="95" t="s">
        <v>1385</v>
      </c>
      <c r="B45" s="96" t="s">
        <v>1386</v>
      </c>
      <c r="C45" s="97" t="s">
        <v>1387</v>
      </c>
      <c r="D45" s="98" t="s">
        <v>1365</v>
      </c>
      <c r="E45" s="99"/>
      <c r="F45" s="99"/>
      <c r="G45" s="99"/>
      <c r="H45" s="99"/>
    </row>
    <row r="46" spans="1:8" ht="21" customHeight="1">
      <c r="A46" s="37" t="s">
        <v>1388</v>
      </c>
      <c r="B46" s="37" t="s">
        <v>1389</v>
      </c>
      <c r="C46" s="14" t="s">
        <v>1390</v>
      </c>
      <c r="D46" s="38" t="s">
        <v>1391</v>
      </c>
      <c r="E46" s="105">
        <f>SUM(E47:E52)</f>
        <v>12500</v>
      </c>
      <c r="F46" s="105">
        <f>SUM(F47:F52)</f>
        <v>10062.5</v>
      </c>
      <c r="G46" s="105">
        <f>SUM(G47:G52)</f>
        <v>12500</v>
      </c>
      <c r="H46" s="105">
        <f aca="true" t="shared" si="2" ref="H46:H53">IF(E46=0,,F46/E46*100)</f>
        <v>80.5</v>
      </c>
    </row>
    <row r="47" spans="1:8" ht="21" customHeight="1">
      <c r="A47" s="20">
        <v>632</v>
      </c>
      <c r="B47" s="29" t="s">
        <v>1462</v>
      </c>
      <c r="C47" s="20" t="s">
        <v>416</v>
      </c>
      <c r="D47" s="101" t="s">
        <v>626</v>
      </c>
      <c r="E47" s="45">
        <v>0</v>
      </c>
      <c r="F47" s="45"/>
      <c r="G47" s="45">
        <v>0</v>
      </c>
      <c r="H47" s="45">
        <f t="shared" si="2"/>
        <v>0</v>
      </c>
    </row>
    <row r="48" spans="1:8" ht="21" customHeight="1">
      <c r="A48" s="20">
        <v>635</v>
      </c>
      <c r="B48" s="29" t="s">
        <v>1463</v>
      </c>
      <c r="C48" s="20" t="s">
        <v>416</v>
      </c>
      <c r="D48" s="101" t="s">
        <v>1469</v>
      </c>
      <c r="E48" s="45">
        <v>5000</v>
      </c>
      <c r="F48" s="45">
        <v>3744</v>
      </c>
      <c r="G48" s="45">
        <v>5000</v>
      </c>
      <c r="H48" s="45">
        <f t="shared" si="2"/>
        <v>74.88</v>
      </c>
    </row>
    <row r="49" spans="1:8" ht="21" customHeight="1">
      <c r="A49" s="20">
        <v>637</v>
      </c>
      <c r="B49" s="29" t="s">
        <v>1411</v>
      </c>
      <c r="C49" s="20" t="s">
        <v>416</v>
      </c>
      <c r="D49" s="101" t="s">
        <v>81</v>
      </c>
      <c r="E49" s="45">
        <v>0</v>
      </c>
      <c r="F49" s="45"/>
      <c r="G49" s="45">
        <v>0</v>
      </c>
      <c r="H49" s="45">
        <f t="shared" si="2"/>
        <v>0</v>
      </c>
    </row>
    <row r="50" spans="1:8" ht="21" customHeight="1">
      <c r="A50" s="20">
        <v>713</v>
      </c>
      <c r="B50" s="29" t="s">
        <v>1412</v>
      </c>
      <c r="C50" s="20" t="s">
        <v>416</v>
      </c>
      <c r="D50" s="101" t="s">
        <v>1482</v>
      </c>
      <c r="E50" s="45">
        <v>0</v>
      </c>
      <c r="F50" s="45"/>
      <c r="G50" s="45">
        <v>0</v>
      </c>
      <c r="H50" s="45">
        <f t="shared" si="2"/>
        <v>0</v>
      </c>
    </row>
    <row r="51" spans="1:8" ht="21" customHeight="1">
      <c r="A51" s="20">
        <v>641</v>
      </c>
      <c r="B51" s="29" t="s">
        <v>1413</v>
      </c>
      <c r="C51" s="20" t="s">
        <v>416</v>
      </c>
      <c r="D51" s="101" t="s">
        <v>1184</v>
      </c>
      <c r="E51" s="45">
        <v>0</v>
      </c>
      <c r="F51" s="45"/>
      <c r="G51" s="45">
        <v>0</v>
      </c>
      <c r="H51" s="45">
        <f t="shared" si="2"/>
        <v>0</v>
      </c>
    </row>
    <row r="52" spans="1:8" ht="21" customHeight="1">
      <c r="A52" s="20">
        <v>717</v>
      </c>
      <c r="B52" s="29" t="s">
        <v>1414</v>
      </c>
      <c r="C52" s="20" t="s">
        <v>416</v>
      </c>
      <c r="D52" s="101" t="s">
        <v>1415</v>
      </c>
      <c r="E52" s="45">
        <v>7500</v>
      </c>
      <c r="F52" s="45">
        <v>6318.5</v>
      </c>
      <c r="G52" s="45">
        <v>7500</v>
      </c>
      <c r="H52" s="45">
        <f t="shared" si="2"/>
        <v>84.24666666666667</v>
      </c>
    </row>
    <row r="53" spans="1:8" ht="21" customHeight="1">
      <c r="A53" s="48"/>
      <c r="B53" s="103"/>
      <c r="C53" s="104" t="s">
        <v>416</v>
      </c>
      <c r="D53" s="48" t="s">
        <v>1381</v>
      </c>
      <c r="E53" s="50">
        <f>SUM(E46)</f>
        <v>12500</v>
      </c>
      <c r="F53" s="50">
        <f>SUM(F46)</f>
        <v>10062.5</v>
      </c>
      <c r="G53" s="50">
        <f>SUM(G46)</f>
        <v>12500</v>
      </c>
      <c r="H53" s="50">
        <f t="shared" si="2"/>
        <v>80.5</v>
      </c>
    </row>
    <row r="54" ht="21" customHeight="1"/>
    <row r="55" spans="1:8" ht="8.25">
      <c r="A55" s="333" t="s">
        <v>72</v>
      </c>
      <c r="B55" s="333"/>
      <c r="C55" s="333"/>
      <c r="D55" s="333"/>
      <c r="E55" s="333"/>
      <c r="F55" s="333"/>
      <c r="G55" s="333"/>
      <c r="H55" s="334"/>
    </row>
    <row r="56" spans="1:8" ht="15" customHeight="1">
      <c r="A56" s="335" t="s">
        <v>1255</v>
      </c>
      <c r="B56" s="336"/>
      <c r="C56" s="336"/>
      <c r="D56" s="336"/>
      <c r="E56" s="336"/>
      <c r="F56" s="336"/>
      <c r="G56" s="336"/>
      <c r="H56" s="336"/>
    </row>
    <row r="57" spans="1:8" ht="21" customHeight="1">
      <c r="A57" s="336"/>
      <c r="B57" s="336"/>
      <c r="C57" s="336"/>
      <c r="D57" s="336"/>
      <c r="E57" s="336"/>
      <c r="F57" s="336"/>
      <c r="G57" s="336"/>
      <c r="H57" s="336"/>
    </row>
    <row r="58" ht="21" customHeight="1"/>
    <row r="59" spans="1:8" ht="21" customHeight="1">
      <c r="A59" s="40"/>
      <c r="B59" s="41" t="s">
        <v>999</v>
      </c>
      <c r="C59" s="42" t="s">
        <v>1392</v>
      </c>
      <c r="D59" s="94" t="s">
        <v>998</v>
      </c>
      <c r="E59" s="40" t="s">
        <v>1379</v>
      </c>
      <c r="F59" s="40" t="s">
        <v>835</v>
      </c>
      <c r="G59" s="40" t="s">
        <v>836</v>
      </c>
      <c r="H59" s="40" t="s">
        <v>1380</v>
      </c>
    </row>
    <row r="60" spans="1:8" ht="21" customHeight="1">
      <c r="A60" s="95" t="s">
        <v>1385</v>
      </c>
      <c r="B60" s="96" t="s">
        <v>1386</v>
      </c>
      <c r="C60" s="97" t="s">
        <v>1387</v>
      </c>
      <c r="D60" s="98" t="s">
        <v>1365</v>
      </c>
      <c r="E60" s="99"/>
      <c r="F60" s="99"/>
      <c r="G60" s="99"/>
      <c r="H60" s="99"/>
    </row>
    <row r="61" spans="1:8" ht="21" customHeight="1">
      <c r="A61" s="37" t="s">
        <v>1388</v>
      </c>
      <c r="B61" s="37" t="s">
        <v>1389</v>
      </c>
      <c r="C61" s="14" t="s">
        <v>1390</v>
      </c>
      <c r="D61" s="38" t="s">
        <v>1391</v>
      </c>
      <c r="E61" s="105">
        <f>SUM(E62:E73)</f>
        <v>103000</v>
      </c>
      <c r="F61" s="105">
        <f>SUM(F62:F73)</f>
        <v>107912.54999999999</v>
      </c>
      <c r="G61" s="105">
        <f>SUM(G62:G73)</f>
        <v>103500</v>
      </c>
      <c r="H61" s="105">
        <f>IF(E61=0,,F61/E61*100)</f>
        <v>104.76946601941745</v>
      </c>
    </row>
    <row r="62" spans="1:10" ht="21" customHeight="1">
      <c r="A62" s="20">
        <v>61</v>
      </c>
      <c r="B62" s="29" t="s">
        <v>1466</v>
      </c>
      <c r="C62" s="20" t="s">
        <v>416</v>
      </c>
      <c r="D62" s="101" t="s">
        <v>614</v>
      </c>
      <c r="E62" s="45">
        <v>46181</v>
      </c>
      <c r="F62" s="45">
        <v>46750.4</v>
      </c>
      <c r="G62" s="45">
        <v>46181</v>
      </c>
      <c r="H62" s="45">
        <f>IF(E62=0,,F62/E62*100)</f>
        <v>101.23297459994369</v>
      </c>
      <c r="J62" s="250"/>
    </row>
    <row r="63" spans="1:10" ht="21" customHeight="1">
      <c r="A63" s="20">
        <v>62</v>
      </c>
      <c r="B63" s="21" t="s">
        <v>1467</v>
      </c>
      <c r="C63" s="20" t="s">
        <v>416</v>
      </c>
      <c r="D63" s="101" t="s">
        <v>90</v>
      </c>
      <c r="E63" s="45">
        <v>15380</v>
      </c>
      <c r="F63" s="45">
        <v>16610.53</v>
      </c>
      <c r="G63" s="45">
        <v>15380</v>
      </c>
      <c r="H63" s="45">
        <f>IF(E63=0,,F63/E63*100)</f>
        <v>108.00084525357607</v>
      </c>
      <c r="J63" s="250"/>
    </row>
    <row r="64" spans="1:10" ht="21" customHeight="1">
      <c r="A64" s="20">
        <v>631</v>
      </c>
      <c r="B64" s="21" t="s">
        <v>1468</v>
      </c>
      <c r="C64" s="20" t="s">
        <v>416</v>
      </c>
      <c r="D64" s="101" t="s">
        <v>75</v>
      </c>
      <c r="E64" s="45">
        <v>300</v>
      </c>
      <c r="F64" s="45"/>
      <c r="G64" s="45">
        <v>300</v>
      </c>
      <c r="H64" s="45">
        <f>IF(E64=0,,F64/E64*100)</f>
        <v>0</v>
      </c>
      <c r="J64" s="250"/>
    </row>
    <row r="65" spans="1:10" ht="21" customHeight="1">
      <c r="A65" s="20">
        <v>632</v>
      </c>
      <c r="B65" s="29" t="s">
        <v>1470</v>
      </c>
      <c r="C65" s="20" t="s">
        <v>416</v>
      </c>
      <c r="D65" s="101" t="s">
        <v>626</v>
      </c>
      <c r="E65" s="45">
        <v>0</v>
      </c>
      <c r="F65" s="45">
        <v>697.42</v>
      </c>
      <c r="G65" s="45">
        <v>0</v>
      </c>
      <c r="H65" s="45">
        <f>IF(E65=0,,F65/E65*100)</f>
        <v>0</v>
      </c>
      <c r="J65" s="250"/>
    </row>
    <row r="66" spans="1:10" ht="21" customHeight="1">
      <c r="A66" s="20">
        <v>633</v>
      </c>
      <c r="B66" s="29" t="s">
        <v>1471</v>
      </c>
      <c r="C66" s="20" t="s">
        <v>416</v>
      </c>
      <c r="D66" s="101" t="s">
        <v>129</v>
      </c>
      <c r="E66" s="45">
        <v>3050</v>
      </c>
      <c r="F66" s="45">
        <v>1046.98</v>
      </c>
      <c r="G66" s="45">
        <v>1250</v>
      </c>
      <c r="H66" s="45">
        <f aca="true" t="shared" si="3" ref="H66:H73">IF(E66=0,,F66/E66*100)</f>
        <v>34.3272131147541</v>
      </c>
      <c r="J66" s="250"/>
    </row>
    <row r="67" spans="1:10" ht="21" customHeight="1">
      <c r="A67" s="20">
        <v>634</v>
      </c>
      <c r="B67" s="29" t="s">
        <v>1393</v>
      </c>
      <c r="C67" s="20" t="s">
        <v>416</v>
      </c>
      <c r="D67" s="101" t="s">
        <v>130</v>
      </c>
      <c r="E67" s="45">
        <v>1950</v>
      </c>
      <c r="F67" s="45">
        <v>3057.06</v>
      </c>
      <c r="G67" s="45">
        <v>3750</v>
      </c>
      <c r="H67" s="45">
        <f t="shared" si="3"/>
        <v>156.7723076923077</v>
      </c>
      <c r="J67" s="250"/>
    </row>
    <row r="68" spans="1:10" ht="21" customHeight="1">
      <c r="A68" s="20">
        <v>635</v>
      </c>
      <c r="B68" s="29" t="s">
        <v>885</v>
      </c>
      <c r="C68" s="20" t="s">
        <v>416</v>
      </c>
      <c r="D68" s="101" t="s">
        <v>1469</v>
      </c>
      <c r="E68" s="45">
        <v>1550</v>
      </c>
      <c r="F68" s="45">
        <v>784.62</v>
      </c>
      <c r="G68" s="45">
        <v>1550</v>
      </c>
      <c r="H68" s="45">
        <f t="shared" si="3"/>
        <v>50.62064516129033</v>
      </c>
      <c r="J68" s="250"/>
    </row>
    <row r="69" spans="1:10" ht="21" customHeight="1">
      <c r="A69" s="20">
        <v>637</v>
      </c>
      <c r="B69" s="29" t="s">
        <v>1416</v>
      </c>
      <c r="C69" s="20" t="s">
        <v>416</v>
      </c>
      <c r="D69" s="101" t="s">
        <v>81</v>
      </c>
      <c r="E69" s="45">
        <v>900</v>
      </c>
      <c r="F69" s="45">
        <v>3119.36</v>
      </c>
      <c r="G69" s="45">
        <v>900</v>
      </c>
      <c r="H69" s="45">
        <f t="shared" si="3"/>
        <v>346.59555555555556</v>
      </c>
      <c r="J69" s="250"/>
    </row>
    <row r="70" spans="1:10" ht="21" customHeight="1">
      <c r="A70" s="20">
        <v>642</v>
      </c>
      <c r="B70" s="29" t="s">
        <v>1417</v>
      </c>
      <c r="C70" s="20" t="s">
        <v>416</v>
      </c>
      <c r="D70" s="101" t="s">
        <v>1002</v>
      </c>
      <c r="E70" s="45">
        <v>0</v>
      </c>
      <c r="F70" s="45">
        <v>66</v>
      </c>
      <c r="G70" s="45">
        <v>0</v>
      </c>
      <c r="H70" s="45">
        <f t="shared" si="3"/>
        <v>0</v>
      </c>
      <c r="J70" s="250"/>
    </row>
    <row r="71" spans="1:10" ht="21" customHeight="1">
      <c r="A71" s="20">
        <v>713</v>
      </c>
      <c r="B71" s="21" t="s">
        <v>1418</v>
      </c>
      <c r="C71" s="20" t="s">
        <v>416</v>
      </c>
      <c r="D71" s="101" t="s">
        <v>1482</v>
      </c>
      <c r="E71" s="45">
        <v>5000</v>
      </c>
      <c r="F71" s="45">
        <v>5000</v>
      </c>
      <c r="G71" s="45">
        <v>5500</v>
      </c>
      <c r="H71" s="45">
        <f t="shared" si="3"/>
        <v>100</v>
      </c>
      <c r="J71" s="250"/>
    </row>
    <row r="72" spans="1:10" ht="21" customHeight="1">
      <c r="A72" s="20">
        <v>637</v>
      </c>
      <c r="B72" s="29" t="s">
        <v>1419</v>
      </c>
      <c r="C72" s="20" t="s">
        <v>416</v>
      </c>
      <c r="D72" s="101" t="s">
        <v>886</v>
      </c>
      <c r="E72" s="45">
        <v>0</v>
      </c>
      <c r="F72" s="45">
        <v>0</v>
      </c>
      <c r="G72" s="45">
        <v>0</v>
      </c>
      <c r="H72" s="45">
        <f t="shared" si="3"/>
        <v>0</v>
      </c>
      <c r="J72" s="250"/>
    </row>
    <row r="73" spans="1:10" ht="21" customHeight="1">
      <c r="A73" s="20">
        <v>641</v>
      </c>
      <c r="B73" s="29" t="s">
        <v>1420</v>
      </c>
      <c r="C73" s="20" t="s">
        <v>416</v>
      </c>
      <c r="D73" s="101" t="s">
        <v>887</v>
      </c>
      <c r="E73" s="45">
        <v>28689</v>
      </c>
      <c r="F73" s="45">
        <v>30780.18</v>
      </c>
      <c r="G73" s="45">
        <v>28689</v>
      </c>
      <c r="H73" s="45">
        <f t="shared" si="3"/>
        <v>107.28913520861654</v>
      </c>
      <c r="J73" s="250"/>
    </row>
    <row r="74" spans="1:10" ht="21" customHeight="1">
      <c r="A74" s="48"/>
      <c r="B74" s="103"/>
      <c r="C74" s="104" t="s">
        <v>416</v>
      </c>
      <c r="D74" s="48" t="s">
        <v>1381</v>
      </c>
      <c r="E74" s="50">
        <f>SUM(E61)</f>
        <v>103000</v>
      </c>
      <c r="F74" s="50">
        <f>SUM(F61)</f>
        <v>107912.54999999999</v>
      </c>
      <c r="G74" s="50">
        <f>SUM(G61)</f>
        <v>103500</v>
      </c>
      <c r="H74" s="50">
        <f>IF(E74=0,,F74/E74*100)</f>
        <v>104.76946601941745</v>
      </c>
      <c r="J74" s="250"/>
    </row>
    <row r="75" ht="21" customHeight="1">
      <c r="J75" s="250"/>
    </row>
    <row r="76" spans="1:8" ht="8.25">
      <c r="A76" s="333" t="s">
        <v>72</v>
      </c>
      <c r="B76" s="333"/>
      <c r="C76" s="333"/>
      <c r="D76" s="333"/>
      <c r="E76" s="333"/>
      <c r="F76" s="333"/>
      <c r="G76" s="333"/>
      <c r="H76" s="334"/>
    </row>
    <row r="77" spans="1:8" ht="21" customHeight="1">
      <c r="A77" s="335" t="s">
        <v>1256</v>
      </c>
      <c r="B77" s="336"/>
      <c r="C77" s="336"/>
      <c r="D77" s="336"/>
      <c r="E77" s="336"/>
      <c r="F77" s="336"/>
      <c r="G77" s="336"/>
      <c r="H77" s="336"/>
    </row>
    <row r="78" spans="1:8" ht="19.5" customHeight="1">
      <c r="A78" s="336"/>
      <c r="B78" s="336"/>
      <c r="C78" s="336"/>
      <c r="D78" s="336"/>
      <c r="E78" s="336"/>
      <c r="F78" s="336"/>
      <c r="G78" s="336"/>
      <c r="H78" s="336"/>
    </row>
    <row r="79" ht="21" customHeight="1"/>
    <row r="80" spans="1:8" ht="21" customHeight="1">
      <c r="A80" s="40"/>
      <c r="B80" s="41" t="s">
        <v>1477</v>
      </c>
      <c r="C80" s="42" t="s">
        <v>1392</v>
      </c>
      <c r="D80" s="94" t="s">
        <v>1000</v>
      </c>
      <c r="E80" s="40" t="s">
        <v>1379</v>
      </c>
      <c r="F80" s="40" t="s">
        <v>835</v>
      </c>
      <c r="G80" s="40" t="s">
        <v>836</v>
      </c>
      <c r="H80" s="40" t="s">
        <v>1380</v>
      </c>
    </row>
    <row r="81" spans="1:8" ht="21" customHeight="1">
      <c r="A81" s="95" t="s">
        <v>1385</v>
      </c>
      <c r="B81" s="96" t="s">
        <v>1386</v>
      </c>
      <c r="C81" s="97" t="s">
        <v>1387</v>
      </c>
      <c r="D81" s="98" t="s">
        <v>1365</v>
      </c>
      <c r="E81" s="99"/>
      <c r="F81" s="99"/>
      <c r="G81" s="99"/>
      <c r="H81" s="99"/>
    </row>
    <row r="82" spans="1:8" ht="21" customHeight="1">
      <c r="A82" s="37" t="s">
        <v>1388</v>
      </c>
      <c r="B82" s="37" t="s">
        <v>1389</v>
      </c>
      <c r="C82" s="14" t="s">
        <v>1390</v>
      </c>
      <c r="D82" s="38" t="s">
        <v>1391</v>
      </c>
      <c r="E82" s="105">
        <f>SUM(E83:E85)</f>
        <v>0</v>
      </c>
      <c r="F82" s="105">
        <f>SUM(F83:F85)</f>
        <v>0</v>
      </c>
      <c r="G82" s="105">
        <f>SUM(G83:G85)</f>
        <v>4400</v>
      </c>
      <c r="H82" s="105">
        <f>IF(E82=0,,F82/E82*100)</f>
        <v>0</v>
      </c>
    </row>
    <row r="83" spans="1:8" ht="21" customHeight="1">
      <c r="A83" s="20">
        <v>635</v>
      </c>
      <c r="B83" s="29" t="s">
        <v>1479</v>
      </c>
      <c r="C83" s="20" t="s">
        <v>416</v>
      </c>
      <c r="D83" s="101" t="s">
        <v>1469</v>
      </c>
      <c r="E83" s="45">
        <v>0</v>
      </c>
      <c r="F83" s="45"/>
      <c r="G83" s="45"/>
      <c r="H83" s="102">
        <f>IF(E83=0,,F83/E83*100)</f>
        <v>0</v>
      </c>
    </row>
    <row r="84" spans="1:8" ht="21" customHeight="1">
      <c r="A84" s="20">
        <v>637</v>
      </c>
      <c r="B84" s="21" t="s">
        <v>1480</v>
      </c>
      <c r="C84" s="20" t="s">
        <v>416</v>
      </c>
      <c r="D84" s="101" t="s">
        <v>81</v>
      </c>
      <c r="E84" s="45">
        <v>0</v>
      </c>
      <c r="F84" s="45"/>
      <c r="G84" s="45"/>
      <c r="H84" s="102">
        <f>IF(E84=0,,F84/E84*100)</f>
        <v>0</v>
      </c>
    </row>
    <row r="85" spans="1:8" ht="21" customHeight="1">
      <c r="A85" s="20">
        <v>713</v>
      </c>
      <c r="B85" s="21" t="s">
        <v>1481</v>
      </c>
      <c r="C85" s="20" t="s">
        <v>416</v>
      </c>
      <c r="D85" s="101" t="s">
        <v>1482</v>
      </c>
      <c r="E85" s="45">
        <v>0</v>
      </c>
      <c r="F85" s="45"/>
      <c r="G85" s="45">
        <v>4400</v>
      </c>
      <c r="H85" s="102">
        <f>IF(E85=0,,F85/E85*100)</f>
        <v>0</v>
      </c>
    </row>
    <row r="86" spans="1:8" ht="21" customHeight="1">
      <c r="A86" s="48"/>
      <c r="B86" s="103"/>
      <c r="C86" s="104" t="s">
        <v>416</v>
      </c>
      <c r="D86" s="48" t="s">
        <v>1381</v>
      </c>
      <c r="E86" s="50">
        <f>SUM(E82)</f>
        <v>0</v>
      </c>
      <c r="F86" s="50">
        <f>SUM(F82)</f>
        <v>0</v>
      </c>
      <c r="G86" s="50">
        <f>SUM(G82)</f>
        <v>4400</v>
      </c>
      <c r="H86" s="50">
        <f>IF(E86=0,,F86/E86*100)</f>
        <v>0</v>
      </c>
    </row>
    <row r="87" ht="21" customHeight="1"/>
    <row r="88" spans="1:8" ht="8.25">
      <c r="A88" s="333" t="s">
        <v>72</v>
      </c>
      <c r="B88" s="333"/>
      <c r="C88" s="333"/>
      <c r="D88" s="333"/>
      <c r="E88" s="333"/>
      <c r="F88" s="333"/>
      <c r="G88" s="333"/>
      <c r="H88" s="334"/>
    </row>
    <row r="89" spans="1:8" ht="8.25">
      <c r="A89" s="335" t="s">
        <v>1257</v>
      </c>
      <c r="B89" s="336"/>
      <c r="C89" s="336"/>
      <c r="D89" s="336"/>
      <c r="E89" s="336"/>
      <c r="F89" s="336"/>
      <c r="G89" s="336"/>
      <c r="H89" s="336"/>
    </row>
    <row r="90" spans="1:8" ht="21" customHeight="1">
      <c r="A90" s="336"/>
      <c r="B90" s="336"/>
      <c r="C90" s="336"/>
      <c r="D90" s="336"/>
      <c r="E90" s="336"/>
      <c r="F90" s="336"/>
      <c r="G90" s="336"/>
      <c r="H90" s="336"/>
    </row>
    <row r="93" spans="1:8" ht="21" customHeight="1">
      <c r="A93" s="383" t="s">
        <v>1447</v>
      </c>
      <c r="B93" s="383"/>
      <c r="C93" s="383"/>
      <c r="D93" s="383"/>
      <c r="E93" s="384">
        <v>2011</v>
      </c>
      <c r="F93" s="384"/>
      <c r="G93" s="384"/>
      <c r="H93" s="385"/>
    </row>
    <row r="94" spans="1:8" ht="21" customHeight="1">
      <c r="A94" s="86" t="s">
        <v>1385</v>
      </c>
      <c r="B94" s="37" t="s">
        <v>1386</v>
      </c>
      <c r="C94" s="14" t="s">
        <v>1387</v>
      </c>
      <c r="D94" s="15" t="s">
        <v>1365</v>
      </c>
      <c r="E94" s="86" t="s">
        <v>98</v>
      </c>
      <c r="F94" s="86" t="s">
        <v>99</v>
      </c>
      <c r="G94" s="86" t="s">
        <v>1384</v>
      </c>
      <c r="H94" s="86" t="s">
        <v>1381</v>
      </c>
    </row>
    <row r="95" spans="1:8" ht="21" customHeight="1">
      <c r="A95" s="106" t="s">
        <v>102</v>
      </c>
      <c r="B95" s="363" t="s">
        <v>1450</v>
      </c>
      <c r="C95" s="366" t="s">
        <v>1392</v>
      </c>
      <c r="D95" s="369" t="s">
        <v>1451</v>
      </c>
      <c r="E95" s="107">
        <f>SUM(E15:E19)</f>
        <v>3500</v>
      </c>
      <c r="F95" s="107"/>
      <c r="G95" s="107"/>
      <c r="H95" s="107">
        <f>SUM(E95:G95)</f>
        <v>3500</v>
      </c>
    </row>
    <row r="96" spans="1:8" ht="21" customHeight="1">
      <c r="A96" s="106" t="s">
        <v>104</v>
      </c>
      <c r="B96" s="364"/>
      <c r="C96" s="367"/>
      <c r="D96" s="370"/>
      <c r="E96" s="110">
        <f>SUM(F15:F19)</f>
        <v>3328.25</v>
      </c>
      <c r="F96" s="110"/>
      <c r="G96" s="110"/>
      <c r="H96" s="107">
        <f>SUM(E96:G96)</f>
        <v>3328.25</v>
      </c>
    </row>
    <row r="97" spans="1:8" ht="21" customHeight="1">
      <c r="A97" s="106" t="s">
        <v>105</v>
      </c>
      <c r="B97" s="365"/>
      <c r="C97" s="368"/>
      <c r="D97" s="371"/>
      <c r="E97" s="110">
        <f>IF(E96=0,,E96/E95*100)</f>
        <v>95.09285714285714</v>
      </c>
      <c r="F97" s="110">
        <f>IF(F96=0,,F96/F95*100)</f>
        <v>0</v>
      </c>
      <c r="G97" s="110">
        <f>IF(G96=0,,G96/G95*100)</f>
        <v>0</v>
      </c>
      <c r="H97" s="110">
        <f>IF(H96=0,,H96/H95*100)</f>
        <v>95.09285714285714</v>
      </c>
    </row>
    <row r="98" spans="1:8" ht="21" customHeight="1">
      <c r="A98" s="106" t="s">
        <v>102</v>
      </c>
      <c r="B98" s="363" t="s">
        <v>1458</v>
      </c>
      <c r="C98" s="366" t="s">
        <v>1392</v>
      </c>
      <c r="D98" s="369" t="s">
        <v>1465</v>
      </c>
      <c r="E98" s="110">
        <f>SUM(E29:E31,E34,E37)</f>
        <v>95541</v>
      </c>
      <c r="F98" s="110">
        <f>SUM(E32:E33,E35)</f>
        <v>328825</v>
      </c>
      <c r="G98" s="110">
        <f>SUM(E36)</f>
        <v>199598</v>
      </c>
      <c r="H98" s="110">
        <f>SUM(E98:G98)</f>
        <v>623964</v>
      </c>
    </row>
    <row r="99" spans="1:8" ht="21" customHeight="1">
      <c r="A99" s="106" t="s">
        <v>104</v>
      </c>
      <c r="B99" s="364"/>
      <c r="C99" s="367"/>
      <c r="D99" s="370"/>
      <c r="E99" s="110">
        <f>SUM(F29:F31,F34,F37)</f>
        <v>72801.3</v>
      </c>
      <c r="F99" s="110">
        <f>SUM(F32:F33,F35)</f>
        <v>319018.08</v>
      </c>
      <c r="G99" s="110">
        <f>SUM(F36)</f>
        <v>0</v>
      </c>
      <c r="H99" s="110">
        <f>SUM(E99:G99)</f>
        <v>391819.38</v>
      </c>
    </row>
    <row r="100" spans="1:8" ht="21" customHeight="1">
      <c r="A100" s="106" t="s">
        <v>105</v>
      </c>
      <c r="B100" s="365"/>
      <c r="C100" s="368"/>
      <c r="D100" s="371"/>
      <c r="E100" s="110">
        <f>IF(E99=0,,E99/E98*100)</f>
        <v>76.19901403585897</v>
      </c>
      <c r="F100" s="110">
        <f>IF(F99=0,,F99/F98*100)</f>
        <v>97.01758686231278</v>
      </c>
      <c r="G100" s="110">
        <f>IF(G99=0,,G99/G98*100)</f>
        <v>0</v>
      </c>
      <c r="H100" s="110">
        <f>IF(H99=0,,H99/H98*100)</f>
        <v>62.79519010712157</v>
      </c>
    </row>
    <row r="101" spans="1:8" ht="21" customHeight="1">
      <c r="A101" s="106" t="s">
        <v>102</v>
      </c>
      <c r="B101" s="363" t="s">
        <v>1461</v>
      </c>
      <c r="C101" s="366" t="s">
        <v>1392</v>
      </c>
      <c r="D101" s="369" t="s">
        <v>1478</v>
      </c>
      <c r="E101" s="110">
        <f>SUM(E47:E49,E51)</f>
        <v>5000</v>
      </c>
      <c r="F101" s="110">
        <f>SUM(E50,E52)</f>
        <v>7500</v>
      </c>
      <c r="G101" s="110"/>
      <c r="H101" s="110">
        <f>SUM(E101:G101)</f>
        <v>12500</v>
      </c>
    </row>
    <row r="102" spans="1:8" ht="21" customHeight="1">
      <c r="A102" s="106" t="s">
        <v>104</v>
      </c>
      <c r="B102" s="364"/>
      <c r="C102" s="367"/>
      <c r="D102" s="370"/>
      <c r="E102" s="110">
        <f>SUM(F47:F49,F51)</f>
        <v>3744</v>
      </c>
      <c r="F102" s="110">
        <f>SUM(F50,F52)</f>
        <v>6318.5</v>
      </c>
      <c r="G102" s="110"/>
      <c r="H102" s="110">
        <f>SUM(E102:G102)</f>
        <v>10062.5</v>
      </c>
    </row>
    <row r="103" spans="1:8" ht="21" customHeight="1">
      <c r="A103" s="106" t="s">
        <v>105</v>
      </c>
      <c r="B103" s="365"/>
      <c r="C103" s="368"/>
      <c r="D103" s="371"/>
      <c r="E103" s="110">
        <f>IF(E102=0,,E102/E101*100)</f>
        <v>74.88</v>
      </c>
      <c r="F103" s="110">
        <f>IF(F102=0,,F102/F101*100)</f>
        <v>84.24666666666667</v>
      </c>
      <c r="G103" s="110">
        <f>IF(G102=0,,G102/G101*100)</f>
        <v>0</v>
      </c>
      <c r="H103" s="110">
        <f>IF(H102=0,,H102/H101*100)</f>
        <v>80.5</v>
      </c>
    </row>
    <row r="104" spans="1:8" ht="21" customHeight="1">
      <c r="A104" s="106" t="s">
        <v>102</v>
      </c>
      <c r="B104" s="363" t="s">
        <v>1464</v>
      </c>
      <c r="C104" s="366" t="s">
        <v>1392</v>
      </c>
      <c r="D104" s="369" t="s">
        <v>1001</v>
      </c>
      <c r="E104" s="110">
        <f>SUM(E62:E70,E72:E73)</f>
        <v>98000</v>
      </c>
      <c r="F104" s="110">
        <f>SUM(E71)</f>
        <v>5000</v>
      </c>
      <c r="G104" s="110"/>
      <c r="H104" s="110">
        <f>SUM(E104:G104)</f>
        <v>103000</v>
      </c>
    </row>
    <row r="105" spans="1:8" ht="21" customHeight="1">
      <c r="A105" s="106" t="s">
        <v>104</v>
      </c>
      <c r="B105" s="364"/>
      <c r="C105" s="367"/>
      <c r="D105" s="370"/>
      <c r="E105" s="110">
        <f>SUM(F62:F70,F72:F73)</f>
        <v>102912.54999999999</v>
      </c>
      <c r="F105" s="110">
        <f>SUM(F71)</f>
        <v>5000</v>
      </c>
      <c r="G105" s="110"/>
      <c r="H105" s="110">
        <f>SUM(E105:G105)</f>
        <v>107912.54999999999</v>
      </c>
    </row>
    <row r="106" spans="1:8" ht="21" customHeight="1">
      <c r="A106" s="106" t="s">
        <v>105</v>
      </c>
      <c r="B106" s="365"/>
      <c r="C106" s="368"/>
      <c r="D106" s="371"/>
      <c r="E106" s="110">
        <f>IF(E105=0,,E105/E104*100)</f>
        <v>105.01280612244896</v>
      </c>
      <c r="F106" s="110">
        <f>IF(F105=0,,F105/F104*100)</f>
        <v>100</v>
      </c>
      <c r="G106" s="110">
        <f>IF(G105=0,,G105/G104*100)</f>
        <v>0</v>
      </c>
      <c r="H106" s="110">
        <f>IF(H105=0,,H105/H104*100)</f>
        <v>104.76946601941745</v>
      </c>
    </row>
    <row r="107" spans="1:8" ht="21" customHeight="1">
      <c r="A107" s="106" t="s">
        <v>102</v>
      </c>
      <c r="B107" s="363" t="s">
        <v>1477</v>
      </c>
      <c r="C107" s="366" t="s">
        <v>1392</v>
      </c>
      <c r="D107" s="369" t="s">
        <v>1000</v>
      </c>
      <c r="E107" s="110">
        <f>SUM(E83:E84)</f>
        <v>0</v>
      </c>
      <c r="F107" s="110">
        <f>SUM(E85)</f>
        <v>0</v>
      </c>
      <c r="G107" s="110"/>
      <c r="H107" s="110">
        <f>SUM(E107:G107)</f>
        <v>0</v>
      </c>
    </row>
    <row r="108" spans="1:8" ht="21" customHeight="1">
      <c r="A108" s="106" t="s">
        <v>104</v>
      </c>
      <c r="B108" s="364"/>
      <c r="C108" s="367"/>
      <c r="D108" s="370"/>
      <c r="E108" s="110">
        <f>SUM(F83:F84)</f>
        <v>0</v>
      </c>
      <c r="F108" s="110">
        <f>SUM(F85)</f>
        <v>0</v>
      </c>
      <c r="G108" s="110"/>
      <c r="H108" s="110">
        <f>SUM(E108:G108)</f>
        <v>0</v>
      </c>
    </row>
    <row r="109" spans="1:8" ht="21" customHeight="1">
      <c r="A109" s="106" t="s">
        <v>105</v>
      </c>
      <c r="B109" s="365"/>
      <c r="C109" s="368"/>
      <c r="D109" s="371"/>
      <c r="E109" s="110">
        <f>IF(E108=0,,E108/E107*100)</f>
        <v>0</v>
      </c>
      <c r="F109" s="110">
        <f>IF(F108=0,,F108/F107*100)</f>
        <v>0</v>
      </c>
      <c r="G109" s="110">
        <f>IF(G108=0,,G108/G107*100)</f>
        <v>0</v>
      </c>
      <c r="H109" s="110">
        <f>IF(H108=0,,H108/H107*100)</f>
        <v>0</v>
      </c>
    </row>
    <row r="110" spans="1:8" ht="21" customHeight="1">
      <c r="A110" s="111" t="s">
        <v>102</v>
      </c>
      <c r="B110" s="112"/>
      <c r="C110" s="111"/>
      <c r="D110" s="48" t="s">
        <v>837</v>
      </c>
      <c r="E110" s="113">
        <f aca="true" t="shared" si="4" ref="E110:G111">SUM(E95,E98,E101,E104,E107)</f>
        <v>202041</v>
      </c>
      <c r="F110" s="113">
        <f t="shared" si="4"/>
        <v>341325</v>
      </c>
      <c r="G110" s="113">
        <f t="shared" si="4"/>
        <v>199598</v>
      </c>
      <c r="H110" s="113">
        <f>SUM(E110:G110)</f>
        <v>742964</v>
      </c>
    </row>
    <row r="111" spans="1:8" ht="21" customHeight="1">
      <c r="A111" s="111" t="s">
        <v>104</v>
      </c>
      <c r="B111" s="112"/>
      <c r="C111" s="111"/>
      <c r="D111" s="48" t="s">
        <v>838</v>
      </c>
      <c r="E111" s="113">
        <f t="shared" si="4"/>
        <v>182786.09999999998</v>
      </c>
      <c r="F111" s="113">
        <f t="shared" si="4"/>
        <v>330336.58</v>
      </c>
      <c r="G111" s="113">
        <f t="shared" si="4"/>
        <v>0</v>
      </c>
      <c r="H111" s="113">
        <f>SUM(E111:G111)</f>
        <v>513122.68</v>
      </c>
    </row>
    <row r="112" spans="1:8" ht="21" customHeight="1">
      <c r="A112" s="111" t="s">
        <v>105</v>
      </c>
      <c r="B112" s="112"/>
      <c r="C112" s="111"/>
      <c r="D112" s="48" t="s">
        <v>106</v>
      </c>
      <c r="E112" s="113">
        <f>IF(E111=0,,E111/E110*100)</f>
        <v>90.46980563351002</v>
      </c>
      <c r="F112" s="113">
        <f>IF(F111=0,,F111/F110*100)</f>
        <v>96.78065773090164</v>
      </c>
      <c r="G112" s="113">
        <f>IF(G111=0,,G111/G110*100)</f>
        <v>0</v>
      </c>
      <c r="H112" s="113">
        <f>IF(H111=0,,H111/H110*100)</f>
        <v>69.06427229313937</v>
      </c>
    </row>
    <row r="113" spans="1:7" ht="8.25">
      <c r="A113" s="115"/>
      <c r="B113" s="52"/>
      <c r="C113" s="51"/>
      <c r="D113" s="115"/>
      <c r="E113" s="115"/>
      <c r="F113" s="115"/>
      <c r="G113" s="116"/>
    </row>
    <row r="114" spans="1:7" ht="8.25">
      <c r="A114" s="115" t="s">
        <v>102</v>
      </c>
      <c r="B114" s="52" t="s">
        <v>837</v>
      </c>
      <c r="C114" s="51"/>
      <c r="D114" s="115"/>
      <c r="E114" s="115"/>
      <c r="F114" s="115"/>
      <c r="G114" s="116"/>
    </row>
    <row r="115" spans="1:7" ht="8.25">
      <c r="A115" s="115" t="s">
        <v>104</v>
      </c>
      <c r="B115" s="52" t="s">
        <v>838</v>
      </c>
      <c r="C115" s="51"/>
      <c r="D115" s="115"/>
      <c r="E115" s="115"/>
      <c r="F115" s="115"/>
      <c r="G115" s="116"/>
    </row>
    <row r="116" spans="1:7" ht="8.25">
      <c r="A116" s="115" t="s">
        <v>105</v>
      </c>
      <c r="B116" s="52" t="s">
        <v>106</v>
      </c>
      <c r="C116" s="51"/>
      <c r="D116" s="115"/>
      <c r="E116" s="115"/>
      <c r="F116" s="115"/>
      <c r="G116" s="116"/>
    </row>
    <row r="117" spans="1:7" ht="8.25">
      <c r="A117" s="115"/>
      <c r="B117" s="52"/>
      <c r="C117" s="51"/>
      <c r="D117" s="115"/>
      <c r="E117" s="115"/>
      <c r="F117" s="115"/>
      <c r="G117" s="116"/>
    </row>
    <row r="118" spans="1:7" ht="8.25">
      <c r="A118" s="333" t="s">
        <v>1376</v>
      </c>
      <c r="B118" s="333"/>
      <c r="C118" s="333"/>
      <c r="D118" s="333"/>
      <c r="E118" s="333"/>
      <c r="F118" s="333"/>
      <c r="G118" s="333"/>
    </row>
    <row r="119" spans="1:8" ht="8.25" customHeight="1">
      <c r="A119" s="335" t="s">
        <v>1258</v>
      </c>
      <c r="B119" s="336"/>
      <c r="C119" s="336"/>
      <c r="D119" s="336"/>
      <c r="E119" s="336"/>
      <c r="F119" s="336"/>
      <c r="G119" s="336"/>
      <c r="H119" s="382"/>
    </row>
    <row r="120" spans="1:8" ht="21" customHeight="1">
      <c r="A120" s="336"/>
      <c r="B120" s="336"/>
      <c r="C120" s="336"/>
      <c r="D120" s="336"/>
      <c r="E120" s="336"/>
      <c r="F120" s="336"/>
      <c r="G120" s="336"/>
      <c r="H120" s="382"/>
    </row>
    <row r="121" spans="1:8" ht="8.25" customHeight="1">
      <c r="A121" s="336"/>
      <c r="B121" s="336"/>
      <c r="C121" s="336"/>
      <c r="D121" s="336"/>
      <c r="E121" s="336"/>
      <c r="F121" s="336"/>
      <c r="G121" s="336"/>
      <c r="H121" s="382"/>
    </row>
    <row r="122" spans="1:8" ht="8.25" customHeight="1">
      <c r="A122" s="336"/>
      <c r="B122" s="336"/>
      <c r="C122" s="336"/>
      <c r="D122" s="336"/>
      <c r="E122" s="336"/>
      <c r="F122" s="336"/>
      <c r="G122" s="336"/>
      <c r="H122" s="382"/>
    </row>
    <row r="125" spans="1:5" ht="8.25">
      <c r="A125" s="362" t="s">
        <v>1392</v>
      </c>
      <c r="B125" s="362"/>
      <c r="C125" s="362" t="s">
        <v>1451</v>
      </c>
      <c r="D125" s="362"/>
      <c r="E125" s="362"/>
    </row>
    <row r="126" spans="1:5" ht="8.25">
      <c r="A126" s="117" t="s">
        <v>107</v>
      </c>
      <c r="B126" s="117"/>
      <c r="C126" s="362" t="s">
        <v>1006</v>
      </c>
      <c r="D126" s="362"/>
      <c r="E126" s="362"/>
    </row>
    <row r="127" spans="1:5" ht="8.25">
      <c r="A127" s="362" t="s">
        <v>108</v>
      </c>
      <c r="B127" s="362"/>
      <c r="C127" s="362" t="s">
        <v>965</v>
      </c>
      <c r="D127" s="362"/>
      <c r="E127" s="362"/>
    </row>
    <row r="128" spans="1:5" ht="8.25">
      <c r="A128" s="117" t="s">
        <v>109</v>
      </c>
      <c r="B128" s="117" t="s">
        <v>110</v>
      </c>
      <c r="C128" s="362" t="s">
        <v>1483</v>
      </c>
      <c r="D128" s="362"/>
      <c r="E128" s="362"/>
    </row>
    <row r="129" spans="1:8" ht="8.25">
      <c r="A129" s="375" t="s">
        <v>111</v>
      </c>
      <c r="B129" s="375"/>
      <c r="C129" s="375"/>
      <c r="D129" s="378" t="s">
        <v>839</v>
      </c>
      <c r="E129" s="378"/>
      <c r="F129" s="378"/>
      <c r="G129" s="378"/>
      <c r="H129" s="378"/>
    </row>
    <row r="130" spans="1:8" ht="8.25">
      <c r="A130" s="362" t="s">
        <v>112</v>
      </c>
      <c r="B130" s="362"/>
      <c r="C130" s="362"/>
      <c r="D130" s="376">
        <v>4</v>
      </c>
      <c r="E130" s="379"/>
      <c r="F130" s="379"/>
      <c r="G130" s="379"/>
      <c r="H130" s="379"/>
    </row>
    <row r="131" spans="1:8" ht="8.25">
      <c r="A131" s="362" t="s">
        <v>113</v>
      </c>
      <c r="B131" s="362"/>
      <c r="C131" s="362"/>
      <c r="D131" s="376">
        <v>7</v>
      </c>
      <c r="E131" s="379"/>
      <c r="F131" s="379"/>
      <c r="G131" s="379"/>
      <c r="H131" s="379"/>
    </row>
    <row r="132" spans="1:8" ht="8.25">
      <c r="A132" s="362" t="s">
        <v>1380</v>
      </c>
      <c r="B132" s="362"/>
      <c r="C132" s="362"/>
      <c r="D132" s="377">
        <f>IF(D130=0,,D131/D130*100)</f>
        <v>175</v>
      </c>
      <c r="E132" s="381"/>
      <c r="F132" s="381"/>
      <c r="G132" s="381"/>
      <c r="H132" s="381"/>
    </row>
    <row r="133" spans="1:5" ht="8.25">
      <c r="A133" s="121"/>
      <c r="B133" s="121"/>
      <c r="C133" s="121"/>
      <c r="D133" s="121"/>
      <c r="E133" s="121"/>
    </row>
    <row r="134" spans="1:5" ht="8.25">
      <c r="A134" s="117" t="s">
        <v>109</v>
      </c>
      <c r="B134" s="117" t="s">
        <v>110</v>
      </c>
      <c r="C134" s="362" t="s">
        <v>1484</v>
      </c>
      <c r="D134" s="362"/>
      <c r="E134" s="362"/>
    </row>
    <row r="135" spans="1:8" ht="8.25">
      <c r="A135" s="362"/>
      <c r="B135" s="362"/>
      <c r="C135" s="362"/>
      <c r="D135" s="376">
        <v>45</v>
      </c>
      <c r="E135" s="379"/>
      <c r="F135" s="379"/>
      <c r="G135" s="379"/>
      <c r="H135" s="379"/>
    </row>
    <row r="136" spans="1:8" ht="8.25">
      <c r="A136" s="362" t="s">
        <v>113</v>
      </c>
      <c r="B136" s="362"/>
      <c r="C136" s="362"/>
      <c r="D136" s="376">
        <v>42</v>
      </c>
      <c r="E136" s="379"/>
      <c r="F136" s="379"/>
      <c r="G136" s="379"/>
      <c r="H136" s="379"/>
    </row>
    <row r="137" spans="1:8" ht="8.25">
      <c r="A137" s="362" t="s">
        <v>1380</v>
      </c>
      <c r="B137" s="362"/>
      <c r="C137" s="362"/>
      <c r="D137" s="377">
        <f>IF(D135=0,,D136/D135*100)</f>
        <v>93.33333333333333</v>
      </c>
      <c r="E137" s="381"/>
      <c r="F137" s="381"/>
      <c r="G137" s="381"/>
      <c r="H137" s="381"/>
    </row>
    <row r="138" spans="1:8" ht="8.25">
      <c r="A138" s="362"/>
      <c r="B138" s="362"/>
      <c r="C138" s="362"/>
      <c r="D138" s="376"/>
      <c r="E138" s="379"/>
      <c r="F138" s="379"/>
      <c r="G138" s="379"/>
      <c r="H138" s="379"/>
    </row>
    <row r="139" spans="1:5" ht="8.25">
      <c r="A139" s="117" t="s">
        <v>109</v>
      </c>
      <c r="B139" s="117" t="s">
        <v>110</v>
      </c>
      <c r="C139" s="362" t="s">
        <v>1485</v>
      </c>
      <c r="D139" s="362"/>
      <c r="E139" s="362"/>
    </row>
    <row r="140" spans="1:8" ht="8.25">
      <c r="A140" s="362" t="s">
        <v>112</v>
      </c>
      <c r="B140" s="362"/>
      <c r="C140" s="362"/>
      <c r="D140" s="376">
        <v>3</v>
      </c>
      <c r="E140" s="379"/>
      <c r="F140" s="379"/>
      <c r="G140" s="379"/>
      <c r="H140" s="379"/>
    </row>
    <row r="141" spans="1:8" ht="8.25">
      <c r="A141" s="362" t="s">
        <v>113</v>
      </c>
      <c r="B141" s="362"/>
      <c r="C141" s="362"/>
      <c r="D141" s="376">
        <v>2</v>
      </c>
      <c r="E141" s="379"/>
      <c r="F141" s="379"/>
      <c r="G141" s="379"/>
      <c r="H141" s="379"/>
    </row>
    <row r="142" spans="1:8" ht="8.25">
      <c r="A142" s="362" t="s">
        <v>1380</v>
      </c>
      <c r="B142" s="362"/>
      <c r="C142" s="362"/>
      <c r="D142" s="377">
        <f>IF(D140=0,,D141/D140*100)</f>
        <v>66.66666666666666</v>
      </c>
      <c r="E142" s="381"/>
      <c r="F142" s="381"/>
      <c r="G142" s="381"/>
      <c r="H142" s="381"/>
    </row>
    <row r="143" spans="1:5" ht="8.25">
      <c r="A143" s="121"/>
      <c r="B143" s="126"/>
      <c r="C143" s="121"/>
      <c r="D143" s="121"/>
      <c r="E143" s="121"/>
    </row>
    <row r="145" spans="1:7" ht="8.25">
      <c r="A145" s="333" t="s">
        <v>1376</v>
      </c>
      <c r="B145" s="333"/>
      <c r="C145" s="333"/>
      <c r="D145" s="333"/>
      <c r="E145" s="333"/>
      <c r="F145" s="333"/>
      <c r="G145" s="333"/>
    </row>
    <row r="146" spans="1:8" ht="8.25" customHeight="1">
      <c r="A146" s="335" t="s">
        <v>1259</v>
      </c>
      <c r="B146" s="336"/>
      <c r="C146" s="336"/>
      <c r="D146" s="336"/>
      <c r="E146" s="336"/>
      <c r="F146" s="336"/>
      <c r="G146" s="336"/>
      <c r="H146" s="382"/>
    </row>
    <row r="147" spans="1:8" ht="21" customHeight="1">
      <c r="A147" s="336"/>
      <c r="B147" s="336"/>
      <c r="C147" s="336"/>
      <c r="D147" s="336"/>
      <c r="E147" s="336"/>
      <c r="F147" s="336"/>
      <c r="G147" s="336"/>
      <c r="H147" s="382"/>
    </row>
    <row r="148" spans="1:8" ht="8.25" customHeight="1">
      <c r="A148" s="336"/>
      <c r="B148" s="336"/>
      <c r="C148" s="336"/>
      <c r="D148" s="336"/>
      <c r="E148" s="336"/>
      <c r="F148" s="336"/>
      <c r="G148" s="336"/>
      <c r="H148" s="382"/>
    </row>
    <row r="149" spans="1:8" ht="8.25" customHeight="1">
      <c r="A149" s="336"/>
      <c r="B149" s="336"/>
      <c r="C149" s="336"/>
      <c r="D149" s="336"/>
      <c r="E149" s="336"/>
      <c r="F149" s="336"/>
      <c r="G149" s="336"/>
      <c r="H149" s="382"/>
    </row>
    <row r="151" spans="1:5" ht="8.25">
      <c r="A151" s="362" t="s">
        <v>1392</v>
      </c>
      <c r="B151" s="362"/>
      <c r="C151" s="362" t="s">
        <v>1465</v>
      </c>
      <c r="D151" s="362"/>
      <c r="E151" s="362"/>
    </row>
    <row r="152" spans="1:5" ht="8.25">
      <c r="A152" s="117" t="s">
        <v>107</v>
      </c>
      <c r="B152" s="117"/>
      <c r="C152" s="362" t="s">
        <v>1486</v>
      </c>
      <c r="D152" s="362"/>
      <c r="E152" s="362"/>
    </row>
    <row r="153" spans="1:5" ht="8.25">
      <c r="A153" s="362" t="s">
        <v>108</v>
      </c>
      <c r="B153" s="362"/>
      <c r="C153" s="362" t="s">
        <v>965</v>
      </c>
      <c r="D153" s="362"/>
      <c r="E153" s="362"/>
    </row>
    <row r="154" spans="1:5" ht="8.25">
      <c r="A154" s="117" t="s">
        <v>109</v>
      </c>
      <c r="B154" s="117" t="s">
        <v>110</v>
      </c>
      <c r="C154" s="362" t="s">
        <v>1487</v>
      </c>
      <c r="D154" s="362"/>
      <c r="E154" s="362"/>
    </row>
    <row r="155" spans="1:8" ht="8.25">
      <c r="A155" s="375" t="s">
        <v>111</v>
      </c>
      <c r="B155" s="375"/>
      <c r="C155" s="375"/>
      <c r="D155" s="378" t="s">
        <v>839</v>
      </c>
      <c r="E155" s="378"/>
      <c r="F155" s="378"/>
      <c r="G155" s="378"/>
      <c r="H155" s="378"/>
    </row>
    <row r="156" spans="1:8" ht="8.25">
      <c r="A156" s="362" t="s">
        <v>112</v>
      </c>
      <c r="B156" s="362"/>
      <c r="C156" s="362"/>
      <c r="D156" s="376">
        <v>3</v>
      </c>
      <c r="E156" s="379"/>
      <c r="F156" s="379"/>
      <c r="G156" s="379"/>
      <c r="H156" s="379"/>
    </row>
    <row r="157" spans="1:8" ht="8.25">
      <c r="A157" s="362" t="s">
        <v>113</v>
      </c>
      <c r="B157" s="362"/>
      <c r="C157" s="362"/>
      <c r="D157" s="376">
        <v>0</v>
      </c>
      <c r="E157" s="379"/>
      <c r="F157" s="379"/>
      <c r="G157" s="379"/>
      <c r="H157" s="379"/>
    </row>
    <row r="158" spans="1:8" ht="8.25">
      <c r="A158" s="362" t="s">
        <v>1380</v>
      </c>
      <c r="B158" s="362"/>
      <c r="C158" s="362"/>
      <c r="D158" s="377">
        <f>IF(D156=0,,D157/D156*100)</f>
        <v>0</v>
      </c>
      <c r="E158" s="381"/>
      <c r="F158" s="381"/>
      <c r="G158" s="381"/>
      <c r="H158" s="381"/>
    </row>
    <row r="159" spans="1:5" ht="8.25">
      <c r="A159" s="121"/>
      <c r="B159" s="121"/>
      <c r="C159" s="121"/>
      <c r="D159" s="121"/>
      <c r="E159" s="121"/>
    </row>
    <row r="160" spans="1:5" ht="8.25">
      <c r="A160" s="117" t="s">
        <v>107</v>
      </c>
      <c r="B160" s="117"/>
      <c r="C160" s="362" t="s">
        <v>1003</v>
      </c>
      <c r="D160" s="362"/>
      <c r="E160" s="362"/>
    </row>
    <row r="161" spans="1:5" ht="8.25">
      <c r="A161" s="117" t="s">
        <v>109</v>
      </c>
      <c r="B161" s="117" t="s">
        <v>110</v>
      </c>
      <c r="C161" s="362" t="s">
        <v>1004</v>
      </c>
      <c r="D161" s="362"/>
      <c r="E161" s="362"/>
    </row>
    <row r="162" spans="1:8" ht="8.25">
      <c r="A162" s="362" t="s">
        <v>117</v>
      </c>
      <c r="B162" s="362"/>
      <c r="C162" s="362"/>
      <c r="D162" s="376">
        <v>10</v>
      </c>
      <c r="E162" s="379"/>
      <c r="F162" s="379"/>
      <c r="G162" s="379"/>
      <c r="H162" s="379"/>
    </row>
    <row r="163" spans="1:8" ht="8.25">
      <c r="A163" s="362" t="s">
        <v>113</v>
      </c>
      <c r="B163" s="362"/>
      <c r="C163" s="362"/>
      <c r="D163" s="376">
        <v>16</v>
      </c>
      <c r="E163" s="379"/>
      <c r="F163" s="379"/>
      <c r="G163" s="379"/>
      <c r="H163" s="379"/>
    </row>
    <row r="164" spans="1:8" ht="8.25">
      <c r="A164" s="362" t="s">
        <v>1380</v>
      </c>
      <c r="B164" s="362"/>
      <c r="C164" s="362"/>
      <c r="D164" s="377">
        <f>IF(D162=0,,D163/D162*100)</f>
        <v>160</v>
      </c>
      <c r="E164" s="381"/>
      <c r="F164" s="381"/>
      <c r="G164" s="381"/>
      <c r="H164" s="381"/>
    </row>
    <row r="165" spans="1:8" ht="8.25">
      <c r="A165" s="362"/>
      <c r="B165" s="362"/>
      <c r="C165" s="362"/>
      <c r="D165" s="376"/>
      <c r="E165" s="379"/>
      <c r="F165" s="379"/>
      <c r="G165" s="379"/>
      <c r="H165" s="379"/>
    </row>
    <row r="167" spans="1:7" ht="8.25">
      <c r="A167" s="333" t="s">
        <v>1376</v>
      </c>
      <c r="B167" s="333"/>
      <c r="C167" s="333"/>
      <c r="D167" s="333"/>
      <c r="E167" s="333"/>
      <c r="F167" s="333"/>
      <c r="G167" s="333"/>
    </row>
    <row r="168" spans="1:8" ht="8.25" customHeight="1">
      <c r="A168" s="335" t="s">
        <v>1260</v>
      </c>
      <c r="B168" s="336"/>
      <c r="C168" s="336"/>
      <c r="D168" s="336"/>
      <c r="E168" s="336"/>
      <c r="F168" s="336"/>
      <c r="G168" s="336"/>
      <c r="H168" s="382"/>
    </row>
    <row r="169" spans="1:8" ht="8.25" customHeight="1">
      <c r="A169" s="336"/>
      <c r="B169" s="336"/>
      <c r="C169" s="336"/>
      <c r="D169" s="336"/>
      <c r="E169" s="336"/>
      <c r="F169" s="336"/>
      <c r="G169" s="336"/>
      <c r="H169" s="382"/>
    </row>
    <row r="170" spans="1:8" ht="8.25" customHeight="1">
      <c r="A170" s="336"/>
      <c r="B170" s="336"/>
      <c r="C170" s="336"/>
      <c r="D170" s="336"/>
      <c r="E170" s="336"/>
      <c r="F170" s="336"/>
      <c r="G170" s="336"/>
      <c r="H170" s="382"/>
    </row>
    <row r="171" spans="1:8" ht="8.25" customHeight="1">
      <c r="A171" s="336"/>
      <c r="B171" s="336"/>
      <c r="C171" s="336"/>
      <c r="D171" s="336"/>
      <c r="E171" s="336"/>
      <c r="F171" s="336"/>
      <c r="G171" s="336"/>
      <c r="H171" s="382"/>
    </row>
    <row r="173" spans="1:5" ht="8.25">
      <c r="A173" s="362" t="s">
        <v>1392</v>
      </c>
      <c r="B173" s="362"/>
      <c r="C173" s="362" t="s">
        <v>1478</v>
      </c>
      <c r="D173" s="362"/>
      <c r="E173" s="362"/>
    </row>
    <row r="174" spans="1:5" ht="8.25">
      <c r="A174" s="117" t="s">
        <v>107</v>
      </c>
      <c r="B174" s="117"/>
      <c r="C174" s="362" t="s">
        <v>1005</v>
      </c>
      <c r="D174" s="362"/>
      <c r="E174" s="362"/>
    </row>
    <row r="175" spans="1:5" ht="8.25">
      <c r="A175" s="362" t="s">
        <v>108</v>
      </c>
      <c r="B175" s="362"/>
      <c r="C175" s="362" t="s">
        <v>965</v>
      </c>
      <c r="D175" s="362"/>
      <c r="E175" s="362"/>
    </row>
    <row r="176" spans="1:5" ht="8.25">
      <c r="A176" s="117" t="s">
        <v>109</v>
      </c>
      <c r="B176" s="118" t="s">
        <v>110</v>
      </c>
      <c r="C176" s="362" t="s">
        <v>1488</v>
      </c>
      <c r="D176" s="362"/>
      <c r="E176" s="362"/>
    </row>
    <row r="177" spans="1:8" ht="8.25">
      <c r="A177" s="375" t="s">
        <v>111</v>
      </c>
      <c r="B177" s="375"/>
      <c r="C177" s="375"/>
      <c r="D177" s="378" t="s">
        <v>839</v>
      </c>
      <c r="E177" s="378"/>
      <c r="F177" s="378"/>
      <c r="G177" s="378"/>
      <c r="H177" s="378"/>
    </row>
    <row r="178" spans="1:8" ht="8.25">
      <c r="A178" s="362" t="s">
        <v>112</v>
      </c>
      <c r="B178" s="362"/>
      <c r="C178" s="362"/>
      <c r="D178" s="376">
        <v>250</v>
      </c>
      <c r="E178" s="379"/>
      <c r="F178" s="379"/>
      <c r="G178" s="379"/>
      <c r="H178" s="379"/>
    </row>
    <row r="179" spans="1:8" ht="8.25">
      <c r="A179" s="362" t="s">
        <v>113</v>
      </c>
      <c r="B179" s="362"/>
      <c r="C179" s="362"/>
      <c r="D179" s="376">
        <v>150</v>
      </c>
      <c r="E179" s="379"/>
      <c r="F179" s="379"/>
      <c r="G179" s="379"/>
      <c r="H179" s="379"/>
    </row>
    <row r="180" spans="1:8" ht="8.25">
      <c r="A180" s="362" t="s">
        <v>1380</v>
      </c>
      <c r="B180" s="362"/>
      <c r="C180" s="362"/>
      <c r="D180" s="377">
        <f>IF(D178=0,,D179/D178*100)</f>
        <v>60</v>
      </c>
      <c r="E180" s="381"/>
      <c r="F180" s="381"/>
      <c r="G180" s="381"/>
      <c r="H180" s="381"/>
    </row>
    <row r="181" spans="1:5" ht="8.25">
      <c r="A181" s="121"/>
      <c r="B181" s="121"/>
      <c r="C181" s="121"/>
      <c r="D181" s="121"/>
      <c r="E181" s="121"/>
    </row>
    <row r="182" spans="1:5" ht="8.25">
      <c r="A182" s="117" t="s">
        <v>109</v>
      </c>
      <c r="B182" s="118" t="s">
        <v>110</v>
      </c>
      <c r="C182" s="362" t="s">
        <v>1489</v>
      </c>
      <c r="D182" s="362"/>
      <c r="E182" s="362"/>
    </row>
    <row r="183" spans="1:8" ht="8.25">
      <c r="A183" s="362" t="s">
        <v>117</v>
      </c>
      <c r="B183" s="362"/>
      <c r="C183" s="362"/>
      <c r="D183" s="376">
        <v>50</v>
      </c>
      <c r="E183" s="379"/>
      <c r="F183" s="379"/>
      <c r="G183" s="379"/>
      <c r="H183" s="379"/>
    </row>
    <row r="184" spans="1:8" ht="8.25">
      <c r="A184" s="362" t="s">
        <v>113</v>
      </c>
      <c r="B184" s="362"/>
      <c r="C184" s="362"/>
      <c r="D184" s="376">
        <v>42</v>
      </c>
      <c r="E184" s="379"/>
      <c r="F184" s="379"/>
      <c r="G184" s="379"/>
      <c r="H184" s="379"/>
    </row>
    <row r="185" spans="1:8" ht="8.25">
      <c r="A185" s="362" t="s">
        <v>1380</v>
      </c>
      <c r="B185" s="362"/>
      <c r="C185" s="362"/>
      <c r="D185" s="377">
        <f>IF(D183=0,,D184/D183*100)</f>
        <v>84</v>
      </c>
      <c r="E185" s="381"/>
      <c r="F185" s="381"/>
      <c r="G185" s="381"/>
      <c r="H185" s="381"/>
    </row>
    <row r="186" spans="1:8" ht="8.25">
      <c r="A186" s="362"/>
      <c r="B186" s="362"/>
      <c r="C186" s="362"/>
      <c r="D186" s="376"/>
      <c r="E186" s="379"/>
      <c r="F186" s="379"/>
      <c r="G186" s="379"/>
      <c r="H186" s="379"/>
    </row>
    <row r="187" spans="1:5" ht="8.25">
      <c r="A187" s="117" t="s">
        <v>109</v>
      </c>
      <c r="B187" s="118" t="s">
        <v>110</v>
      </c>
      <c r="C187" s="362" t="s">
        <v>1490</v>
      </c>
      <c r="D187" s="362"/>
      <c r="E187" s="362"/>
    </row>
    <row r="188" spans="1:8" ht="8.25">
      <c r="A188" s="362" t="s">
        <v>117</v>
      </c>
      <c r="B188" s="362"/>
      <c r="C188" s="362"/>
      <c r="D188" s="376">
        <v>100</v>
      </c>
      <c r="E188" s="379"/>
      <c r="F188" s="379"/>
      <c r="G188" s="379"/>
      <c r="H188" s="379"/>
    </row>
    <row r="189" spans="1:8" ht="8.25">
      <c r="A189" s="362" t="s">
        <v>113</v>
      </c>
      <c r="B189" s="362"/>
      <c r="C189" s="362"/>
      <c r="D189" s="376">
        <v>100</v>
      </c>
      <c r="E189" s="379"/>
      <c r="F189" s="379"/>
      <c r="G189" s="379"/>
      <c r="H189" s="379"/>
    </row>
    <row r="190" spans="1:8" ht="8.25">
      <c r="A190" s="362" t="s">
        <v>1380</v>
      </c>
      <c r="B190" s="362"/>
      <c r="C190" s="362"/>
      <c r="D190" s="377">
        <f>IF(D188=0,,D189/D188*100)</f>
        <v>100</v>
      </c>
      <c r="E190" s="381"/>
      <c r="F190" s="381"/>
      <c r="G190" s="381"/>
      <c r="H190" s="381"/>
    </row>
    <row r="191" spans="1:8" ht="8.25">
      <c r="A191" s="362"/>
      <c r="B191" s="362"/>
      <c r="C191" s="362"/>
      <c r="D191" s="376"/>
      <c r="E191" s="379"/>
      <c r="F191" s="379"/>
      <c r="G191" s="379"/>
      <c r="H191" s="379"/>
    </row>
    <row r="193" spans="1:7" ht="8.25">
      <c r="A193" s="333" t="s">
        <v>1376</v>
      </c>
      <c r="B193" s="333"/>
      <c r="C193" s="333"/>
      <c r="D193" s="333"/>
      <c r="E193" s="333"/>
      <c r="F193" s="333"/>
      <c r="G193" s="333"/>
    </row>
    <row r="194" spans="1:8" ht="8.25" customHeight="1">
      <c r="A194" s="335" t="s">
        <v>1261</v>
      </c>
      <c r="B194" s="336"/>
      <c r="C194" s="336"/>
      <c r="D194" s="336"/>
      <c r="E194" s="336"/>
      <c r="F194" s="336"/>
      <c r="G194" s="336"/>
      <c r="H194" s="382"/>
    </row>
    <row r="195" spans="1:8" ht="24" customHeight="1">
      <c r="A195" s="336"/>
      <c r="B195" s="336"/>
      <c r="C195" s="336"/>
      <c r="D195" s="336"/>
      <c r="E195" s="336"/>
      <c r="F195" s="336"/>
      <c r="G195" s="336"/>
      <c r="H195" s="382"/>
    </row>
    <row r="196" spans="1:8" ht="8.25" customHeight="1">
      <c r="A196" s="336"/>
      <c r="B196" s="336"/>
      <c r="C196" s="336"/>
      <c r="D196" s="336"/>
      <c r="E196" s="336"/>
      <c r="F196" s="336"/>
      <c r="G196" s="336"/>
      <c r="H196" s="382"/>
    </row>
    <row r="197" spans="1:8" ht="8.25" customHeight="1">
      <c r="A197" s="336"/>
      <c r="B197" s="336"/>
      <c r="C197" s="336"/>
      <c r="D197" s="336"/>
      <c r="E197" s="336"/>
      <c r="F197" s="336"/>
      <c r="G197" s="336"/>
      <c r="H197" s="382"/>
    </row>
    <row r="199" spans="1:5" ht="8.25">
      <c r="A199" s="362" t="s">
        <v>1392</v>
      </c>
      <c r="B199" s="362"/>
      <c r="C199" s="362" t="s">
        <v>1001</v>
      </c>
      <c r="D199" s="362"/>
      <c r="E199" s="362"/>
    </row>
    <row r="200" spans="1:5" ht="8.25">
      <c r="A200" s="117" t="s">
        <v>107</v>
      </c>
      <c r="B200" s="117"/>
      <c r="C200" s="362" t="s">
        <v>1421</v>
      </c>
      <c r="D200" s="362"/>
      <c r="E200" s="362"/>
    </row>
    <row r="201" spans="1:5" ht="8.25">
      <c r="A201" s="362" t="s">
        <v>108</v>
      </c>
      <c r="B201" s="362"/>
      <c r="C201" s="362" t="s">
        <v>965</v>
      </c>
      <c r="D201" s="362"/>
      <c r="E201" s="362"/>
    </row>
    <row r="202" spans="1:5" ht="8.25">
      <c r="A202" s="117" t="s">
        <v>109</v>
      </c>
      <c r="B202" s="118" t="s">
        <v>110</v>
      </c>
      <c r="C202" s="362" t="s">
        <v>1422</v>
      </c>
      <c r="D202" s="362"/>
      <c r="E202" s="362"/>
    </row>
    <row r="203" spans="1:8" ht="8.25">
      <c r="A203" s="375" t="s">
        <v>111</v>
      </c>
      <c r="B203" s="375"/>
      <c r="C203" s="375"/>
      <c r="D203" s="378" t="s">
        <v>839</v>
      </c>
      <c r="E203" s="378"/>
      <c r="F203" s="378"/>
      <c r="G203" s="378"/>
      <c r="H203" s="378"/>
    </row>
    <row r="204" spans="1:8" ht="8.25">
      <c r="A204" s="362" t="s">
        <v>112</v>
      </c>
      <c r="B204" s="362"/>
      <c r="C204" s="362"/>
      <c r="D204" s="376">
        <v>420</v>
      </c>
      <c r="E204" s="379"/>
      <c r="F204" s="379"/>
      <c r="G204" s="379"/>
      <c r="H204" s="379"/>
    </row>
    <row r="205" spans="1:8" ht="8.25">
      <c r="A205" s="362" t="s">
        <v>113</v>
      </c>
      <c r="B205" s="362"/>
      <c r="C205" s="362"/>
      <c r="D205" s="376">
        <v>397</v>
      </c>
      <c r="E205" s="379"/>
      <c r="F205" s="379"/>
      <c r="G205" s="379"/>
      <c r="H205" s="379"/>
    </row>
    <row r="206" spans="1:8" ht="8.25">
      <c r="A206" s="362" t="s">
        <v>1380</v>
      </c>
      <c r="B206" s="362"/>
      <c r="C206" s="362"/>
      <c r="D206" s="377">
        <f>IF(D204=0,,D205/D204*100)</f>
        <v>94.52380952380952</v>
      </c>
      <c r="E206" s="381"/>
      <c r="F206" s="381"/>
      <c r="G206" s="381"/>
      <c r="H206" s="381"/>
    </row>
    <row r="207" spans="1:5" ht="8.25">
      <c r="A207" s="121"/>
      <c r="B207" s="121"/>
      <c r="C207" s="121"/>
      <c r="D207" s="121"/>
      <c r="E207" s="121"/>
    </row>
    <row r="208" spans="1:5" ht="8.25">
      <c r="A208" s="117" t="s">
        <v>109</v>
      </c>
      <c r="B208" s="118" t="s">
        <v>110</v>
      </c>
      <c r="C208" s="362" t="s">
        <v>1423</v>
      </c>
      <c r="D208" s="362"/>
      <c r="E208" s="362"/>
    </row>
    <row r="209" spans="1:8" ht="8.25">
      <c r="A209" s="362" t="s">
        <v>117</v>
      </c>
      <c r="B209" s="362"/>
      <c r="C209" s="362"/>
      <c r="D209" s="376">
        <v>7</v>
      </c>
      <c r="E209" s="379"/>
      <c r="F209" s="379"/>
      <c r="G209" s="379"/>
      <c r="H209" s="379"/>
    </row>
    <row r="210" spans="1:8" ht="8.25">
      <c r="A210" s="362" t="s">
        <v>113</v>
      </c>
      <c r="B210" s="362"/>
      <c r="C210" s="362"/>
      <c r="D210" s="376">
        <v>6</v>
      </c>
      <c r="E210" s="379"/>
      <c r="F210" s="379"/>
      <c r="G210" s="379"/>
      <c r="H210" s="379"/>
    </row>
    <row r="211" spans="1:8" ht="8.25">
      <c r="A211" s="362" t="s">
        <v>1380</v>
      </c>
      <c r="B211" s="362"/>
      <c r="C211" s="362"/>
      <c r="D211" s="377">
        <f>IF(D209=0,,D210/D209*100)</f>
        <v>85.71428571428571</v>
      </c>
      <c r="E211" s="381"/>
      <c r="F211" s="381"/>
      <c r="G211" s="381"/>
      <c r="H211" s="381"/>
    </row>
    <row r="212" spans="1:8" s="130" customFormat="1" ht="8.25">
      <c r="A212" s="387"/>
      <c r="B212" s="387"/>
      <c r="C212" s="387"/>
      <c r="D212" s="388"/>
      <c r="E212" s="389"/>
      <c r="F212" s="389"/>
      <c r="G212" s="389"/>
      <c r="H212" s="389"/>
    </row>
    <row r="213" spans="1:7" ht="8.25">
      <c r="A213" s="333" t="s">
        <v>1376</v>
      </c>
      <c r="B213" s="333"/>
      <c r="C213" s="333"/>
      <c r="D213" s="333"/>
      <c r="E213" s="333"/>
      <c r="F213" s="333"/>
      <c r="G213" s="333"/>
    </row>
    <row r="214" spans="1:8" ht="8.25">
      <c r="A214" s="335" t="s">
        <v>1262</v>
      </c>
      <c r="B214" s="336"/>
      <c r="C214" s="336"/>
      <c r="D214" s="336"/>
      <c r="E214" s="336"/>
      <c r="F214" s="336"/>
      <c r="G214" s="336"/>
      <c r="H214" s="382"/>
    </row>
    <row r="215" spans="1:8" ht="8.25">
      <c r="A215" s="336"/>
      <c r="B215" s="336"/>
      <c r="C215" s="336"/>
      <c r="D215" s="336"/>
      <c r="E215" s="336"/>
      <c r="F215" s="336"/>
      <c r="G215" s="336"/>
      <c r="H215" s="382"/>
    </row>
    <row r="216" spans="1:8" ht="8.25">
      <c r="A216" s="336"/>
      <c r="B216" s="336"/>
      <c r="C216" s="336"/>
      <c r="D216" s="336"/>
      <c r="E216" s="336"/>
      <c r="F216" s="336"/>
      <c r="G216" s="336"/>
      <c r="H216" s="382"/>
    </row>
    <row r="217" spans="1:8" ht="8.25">
      <c r="A217" s="336"/>
      <c r="B217" s="336"/>
      <c r="C217" s="336"/>
      <c r="D217" s="336"/>
      <c r="E217" s="336"/>
      <c r="F217" s="336"/>
      <c r="G217" s="336"/>
      <c r="H217" s="382"/>
    </row>
    <row r="219" spans="1:5" ht="8.25">
      <c r="A219" s="362" t="s">
        <v>1392</v>
      </c>
      <c r="B219" s="362"/>
      <c r="C219" s="362" t="s">
        <v>1000</v>
      </c>
      <c r="D219" s="362"/>
      <c r="E219" s="362"/>
    </row>
    <row r="220" spans="1:5" ht="8.25">
      <c r="A220" s="117" t="s">
        <v>107</v>
      </c>
      <c r="B220" s="117"/>
      <c r="C220" s="362" t="s">
        <v>1424</v>
      </c>
      <c r="D220" s="362"/>
      <c r="E220" s="362"/>
    </row>
    <row r="221" spans="1:5" ht="8.25">
      <c r="A221" s="362" t="s">
        <v>108</v>
      </c>
      <c r="B221" s="362"/>
      <c r="C221" s="362" t="s">
        <v>965</v>
      </c>
      <c r="D221" s="362"/>
      <c r="E221" s="362"/>
    </row>
    <row r="222" spans="1:5" ht="8.25">
      <c r="A222" s="117" t="s">
        <v>109</v>
      </c>
      <c r="B222" s="118" t="s">
        <v>110</v>
      </c>
      <c r="C222" s="362" t="s">
        <v>1425</v>
      </c>
      <c r="D222" s="362"/>
      <c r="E222" s="362"/>
    </row>
    <row r="223" spans="1:8" ht="8.25">
      <c r="A223" s="375" t="s">
        <v>111</v>
      </c>
      <c r="B223" s="375"/>
      <c r="C223" s="375"/>
      <c r="D223" s="378" t="s">
        <v>839</v>
      </c>
      <c r="E223" s="378"/>
      <c r="F223" s="378"/>
      <c r="G223" s="378"/>
      <c r="H223" s="378"/>
    </row>
    <row r="224" spans="1:8" ht="8.25">
      <c r="A224" s="362" t="s">
        <v>112</v>
      </c>
      <c r="B224" s="362"/>
      <c r="C224" s="362"/>
      <c r="D224" s="376">
        <v>0</v>
      </c>
      <c r="E224" s="379"/>
      <c r="F224" s="379"/>
      <c r="G224" s="379"/>
      <c r="H224" s="379"/>
    </row>
    <row r="225" spans="1:8" ht="8.25">
      <c r="A225" s="362" t="s">
        <v>113</v>
      </c>
      <c r="B225" s="362"/>
      <c r="C225" s="362"/>
      <c r="D225" s="376">
        <v>0</v>
      </c>
      <c r="E225" s="379"/>
      <c r="F225" s="379"/>
      <c r="G225" s="379"/>
      <c r="H225" s="379"/>
    </row>
    <row r="226" spans="1:8" ht="8.25">
      <c r="A226" s="362" t="s">
        <v>1380</v>
      </c>
      <c r="B226" s="362"/>
      <c r="C226" s="362"/>
      <c r="D226" s="377">
        <f>IF(D224=0,,D225/D224*100)</f>
        <v>0</v>
      </c>
      <c r="E226" s="381"/>
      <c r="F226" s="381"/>
      <c r="G226" s="381"/>
      <c r="H226" s="381"/>
    </row>
    <row r="227" spans="1:5" ht="8.25">
      <c r="A227" s="121"/>
      <c r="B227" s="121"/>
      <c r="C227" s="121"/>
      <c r="D227" s="121"/>
      <c r="E227" s="121"/>
    </row>
    <row r="228" spans="1:5" ht="8.25">
      <c r="A228" s="117" t="s">
        <v>109</v>
      </c>
      <c r="B228" s="118" t="s">
        <v>110</v>
      </c>
      <c r="C228" s="362" t="s">
        <v>1517</v>
      </c>
      <c r="D228" s="362"/>
      <c r="E228" s="362"/>
    </row>
    <row r="229" spans="1:8" ht="8.25">
      <c r="A229" s="362" t="s">
        <v>117</v>
      </c>
      <c r="B229" s="362"/>
      <c r="C229" s="362"/>
      <c r="D229" s="376">
        <v>30</v>
      </c>
      <c r="E229" s="379"/>
      <c r="F229" s="379"/>
      <c r="G229" s="379"/>
      <c r="H229" s="379"/>
    </row>
    <row r="230" spans="1:8" ht="8.25">
      <c r="A230" s="362" t="s">
        <v>113</v>
      </c>
      <c r="B230" s="362"/>
      <c r="C230" s="362"/>
      <c r="D230" s="376">
        <v>30</v>
      </c>
      <c r="E230" s="379"/>
      <c r="F230" s="379"/>
      <c r="G230" s="379"/>
      <c r="H230" s="379"/>
    </row>
    <row r="231" spans="1:8" ht="8.25">
      <c r="A231" s="362" t="s">
        <v>1380</v>
      </c>
      <c r="B231" s="362"/>
      <c r="C231" s="362"/>
      <c r="D231" s="377">
        <f>IF(D229=0,,D230/D229*100)</f>
        <v>100</v>
      </c>
      <c r="E231" s="381"/>
      <c r="F231" s="381"/>
      <c r="G231" s="381"/>
      <c r="H231" s="381"/>
    </row>
    <row r="232" spans="1:8" ht="8.25">
      <c r="A232" s="387"/>
      <c r="B232" s="387"/>
      <c r="C232" s="387"/>
      <c r="D232" s="388"/>
      <c r="E232" s="389"/>
      <c r="F232" s="389"/>
      <c r="G232" s="389"/>
      <c r="H232" s="389"/>
    </row>
    <row r="233" spans="1:7" ht="8.25">
      <c r="A233" s="333" t="s">
        <v>1376</v>
      </c>
      <c r="B233" s="333"/>
      <c r="C233" s="333"/>
      <c r="D233" s="333"/>
      <c r="E233" s="333"/>
      <c r="F233" s="333"/>
      <c r="G233" s="333"/>
    </row>
    <row r="234" spans="1:8" ht="8.25" customHeight="1">
      <c r="A234" s="335" t="s">
        <v>1262</v>
      </c>
      <c r="B234" s="336"/>
      <c r="C234" s="336"/>
      <c r="D234" s="336"/>
      <c r="E234" s="336"/>
      <c r="F234" s="336"/>
      <c r="G234" s="336"/>
      <c r="H234" s="382"/>
    </row>
    <row r="235" spans="1:8" ht="8.25" customHeight="1">
      <c r="A235" s="336"/>
      <c r="B235" s="336"/>
      <c r="C235" s="336"/>
      <c r="D235" s="336"/>
      <c r="E235" s="336"/>
      <c r="F235" s="336"/>
      <c r="G235" s="336"/>
      <c r="H235" s="382"/>
    </row>
    <row r="236" spans="1:8" ht="8.25" customHeight="1">
      <c r="A236" s="336"/>
      <c r="B236" s="336"/>
      <c r="C236" s="336"/>
      <c r="D236" s="336"/>
      <c r="E236" s="336"/>
      <c r="F236" s="336"/>
      <c r="G236" s="336"/>
      <c r="H236" s="382"/>
    </row>
    <row r="237" spans="1:8" ht="8.25" customHeight="1">
      <c r="A237" s="336"/>
      <c r="B237" s="336"/>
      <c r="C237" s="336"/>
      <c r="D237" s="336"/>
      <c r="E237" s="336"/>
      <c r="F237" s="336"/>
      <c r="G237" s="336"/>
      <c r="H237" s="382"/>
    </row>
  </sheetData>
  <mergeCells count="172">
    <mergeCell ref="A233:G233"/>
    <mergeCell ref="A234:H237"/>
    <mergeCell ref="A231:C231"/>
    <mergeCell ref="D231:H231"/>
    <mergeCell ref="A232:C232"/>
    <mergeCell ref="D232:H232"/>
    <mergeCell ref="C228:E228"/>
    <mergeCell ref="A229:C229"/>
    <mergeCell ref="D229:H229"/>
    <mergeCell ref="A230:C230"/>
    <mergeCell ref="D230:H230"/>
    <mergeCell ref="A225:C225"/>
    <mergeCell ref="D225:H225"/>
    <mergeCell ref="A226:C226"/>
    <mergeCell ref="D226:H226"/>
    <mergeCell ref="A223:C223"/>
    <mergeCell ref="D223:H223"/>
    <mergeCell ref="A224:C224"/>
    <mergeCell ref="D224:H224"/>
    <mergeCell ref="C220:E220"/>
    <mergeCell ref="A221:B221"/>
    <mergeCell ref="C221:E221"/>
    <mergeCell ref="C222:E222"/>
    <mergeCell ref="A213:G213"/>
    <mergeCell ref="A214:H217"/>
    <mergeCell ref="A219:B219"/>
    <mergeCell ref="C219:E219"/>
    <mergeCell ref="A211:C211"/>
    <mergeCell ref="D211:H211"/>
    <mergeCell ref="A212:C212"/>
    <mergeCell ref="D212:H212"/>
    <mergeCell ref="C208:E208"/>
    <mergeCell ref="A209:C209"/>
    <mergeCell ref="D209:H209"/>
    <mergeCell ref="A210:C210"/>
    <mergeCell ref="D210:H210"/>
    <mergeCell ref="A205:C205"/>
    <mergeCell ref="D205:H205"/>
    <mergeCell ref="A206:C206"/>
    <mergeCell ref="D206:H206"/>
    <mergeCell ref="A203:C203"/>
    <mergeCell ref="D203:H203"/>
    <mergeCell ref="A204:C204"/>
    <mergeCell ref="D204:H204"/>
    <mergeCell ref="A5:C8"/>
    <mergeCell ref="A22:H22"/>
    <mergeCell ref="A23:H24"/>
    <mergeCell ref="A199:B199"/>
    <mergeCell ref="C199:E199"/>
    <mergeCell ref="A40:H40"/>
    <mergeCell ref="A88:H88"/>
    <mergeCell ref="A89:H90"/>
    <mergeCell ref="B95:B97"/>
    <mergeCell ref="C95:C97"/>
    <mergeCell ref="C200:E200"/>
    <mergeCell ref="A201:B201"/>
    <mergeCell ref="C201:E201"/>
    <mergeCell ref="A41:H42"/>
    <mergeCell ref="A55:H55"/>
    <mergeCell ref="A56:H57"/>
    <mergeCell ref="A93:D93"/>
    <mergeCell ref="E93:H93"/>
    <mergeCell ref="A76:H76"/>
    <mergeCell ref="A77:H78"/>
    <mergeCell ref="D95:D97"/>
    <mergeCell ref="C202:E202"/>
    <mergeCell ref="B101:B103"/>
    <mergeCell ref="B98:B100"/>
    <mergeCell ref="C98:C100"/>
    <mergeCell ref="D98:D100"/>
    <mergeCell ref="C101:C103"/>
    <mergeCell ref="D101:D103"/>
    <mergeCell ref="C126:E126"/>
    <mergeCell ref="A118:G118"/>
    <mergeCell ref="A119:H122"/>
    <mergeCell ref="A125:B125"/>
    <mergeCell ref="C125:E125"/>
    <mergeCell ref="B104:B106"/>
    <mergeCell ref="C104:C106"/>
    <mergeCell ref="D104:D106"/>
    <mergeCell ref="B107:B109"/>
    <mergeCell ref="C107:C109"/>
    <mergeCell ref="D107:D109"/>
    <mergeCell ref="C134:E134"/>
    <mergeCell ref="A135:C135"/>
    <mergeCell ref="A136:C136"/>
    <mergeCell ref="A127:B127"/>
    <mergeCell ref="C127:E127"/>
    <mergeCell ref="C128:E128"/>
    <mergeCell ref="A129:C129"/>
    <mergeCell ref="D129:H129"/>
    <mergeCell ref="A130:C130"/>
    <mergeCell ref="A131:C131"/>
    <mergeCell ref="A132:C132"/>
    <mergeCell ref="D130:H130"/>
    <mergeCell ref="D131:H131"/>
    <mergeCell ref="D132:H132"/>
    <mergeCell ref="D140:H140"/>
    <mergeCell ref="D141:H141"/>
    <mergeCell ref="D142:H142"/>
    <mergeCell ref="D136:H136"/>
    <mergeCell ref="D135:H135"/>
    <mergeCell ref="A140:C140"/>
    <mergeCell ref="A141:C141"/>
    <mergeCell ref="A145:G145"/>
    <mergeCell ref="A142:C142"/>
    <mergeCell ref="A137:C137"/>
    <mergeCell ref="A138:C138"/>
    <mergeCell ref="C139:E139"/>
    <mergeCell ref="D137:H137"/>
    <mergeCell ref="D138:H138"/>
    <mergeCell ref="A146:H149"/>
    <mergeCell ref="C151:E151"/>
    <mergeCell ref="C152:E152"/>
    <mergeCell ref="A151:B151"/>
    <mergeCell ref="D156:H156"/>
    <mergeCell ref="D157:H157"/>
    <mergeCell ref="D158:H158"/>
    <mergeCell ref="A156:C156"/>
    <mergeCell ref="A153:B153"/>
    <mergeCell ref="C153:E153"/>
    <mergeCell ref="C154:E154"/>
    <mergeCell ref="A155:C155"/>
    <mergeCell ref="D155:H155"/>
    <mergeCell ref="C160:E160"/>
    <mergeCell ref="A163:C163"/>
    <mergeCell ref="A157:C157"/>
    <mergeCell ref="A168:H171"/>
    <mergeCell ref="A165:C165"/>
    <mergeCell ref="D163:H163"/>
    <mergeCell ref="C161:E161"/>
    <mergeCell ref="A162:C162"/>
    <mergeCell ref="D162:H162"/>
    <mergeCell ref="A158:C158"/>
    <mergeCell ref="A173:B173"/>
    <mergeCell ref="C173:E173"/>
    <mergeCell ref="D164:H164"/>
    <mergeCell ref="D165:H165"/>
    <mergeCell ref="A167:G167"/>
    <mergeCell ref="A164:C164"/>
    <mergeCell ref="C174:E174"/>
    <mergeCell ref="A179:C179"/>
    <mergeCell ref="A180:C180"/>
    <mergeCell ref="A175:B175"/>
    <mergeCell ref="C175:E175"/>
    <mergeCell ref="C176:E176"/>
    <mergeCell ref="A177:C177"/>
    <mergeCell ref="D177:H177"/>
    <mergeCell ref="D178:H178"/>
    <mergeCell ref="D179:H179"/>
    <mergeCell ref="A186:C186"/>
    <mergeCell ref="C187:E187"/>
    <mergeCell ref="D185:H185"/>
    <mergeCell ref="D186:H186"/>
    <mergeCell ref="A185:C185"/>
    <mergeCell ref="A193:G193"/>
    <mergeCell ref="A194:H197"/>
    <mergeCell ref="D188:H188"/>
    <mergeCell ref="D189:H189"/>
    <mergeCell ref="D190:H190"/>
    <mergeCell ref="D191:H191"/>
    <mergeCell ref="A188:C188"/>
    <mergeCell ref="A189:C189"/>
    <mergeCell ref="A190:C190"/>
    <mergeCell ref="A191:C191"/>
    <mergeCell ref="A178:C178"/>
    <mergeCell ref="C182:E182"/>
    <mergeCell ref="A183:C183"/>
    <mergeCell ref="A184:C184"/>
    <mergeCell ref="D183:H183"/>
    <mergeCell ref="D180:H180"/>
    <mergeCell ref="D184:H184"/>
  </mergeCells>
  <printOptions/>
  <pageMargins left="0.75" right="0.75" top="1" bottom="1" header="0.4921259845" footer="0.4921259845"/>
  <pageSetup horizontalDpi="600" verticalDpi="600" orientation="portrait" r:id="rId1"/>
  <headerFooter alignWithMargins="0"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 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hronec</cp:lastModifiedBy>
  <cp:lastPrinted>2012-05-19T07:18:43Z</cp:lastPrinted>
  <dcterms:created xsi:type="dcterms:W3CDTF">2010-06-11T09:04:47Z</dcterms:created>
  <dcterms:modified xsi:type="dcterms:W3CDTF">2012-05-19T07:19:41Z</dcterms:modified>
  <cp:category/>
  <cp:version/>
  <cp:contentType/>
  <cp:contentStatus/>
</cp:coreProperties>
</file>