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<sst xmlns="http://schemas.openxmlformats.org/spreadsheetml/2006/main" count="558" uniqueCount="477">
  <si>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</si>
  <si>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</si>
  <si>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</si>
  <si>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</si>
  <si>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</si>
  <si>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</si>
  <si>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</si>
  <si>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</si>
  <si>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</si>
  <si>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</si>
  <si>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</si>
  <si>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</si>
  <si>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</si>
  <si>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</si>
  <si>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</si>
  <si>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</si>
  <si>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</si>
  <si>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</si>
  <si>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</si>
  <si>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</si>
  <si>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</si>
  <si>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</si>
  <si>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</si>
  <si>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</si>
  <si>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</si>
  <si>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</si>
  <si>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</si>
  <si>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</si>
  <si>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</si>
  <si>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</si>
  <si>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</si>
  <si>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</si>
  <si>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</si>
  <si>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</si>
  <si>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</si>
  <si>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</si>
  <si>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</si>
  <si>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</si>
  <si>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</si>
  <si>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</si>
  <si>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</si>
  <si>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</si>
  <si>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</si>
  <si>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</si>
  <si>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</si>
  <si>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</si>
  <si>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</si>
  <si>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</si>
  <si>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</si>
  <si>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</si>
  <si>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</si>
  <si>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</si>
  <si>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</si>
  <si>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</si>
  <si>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</si>
  <si>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</si>
  <si>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</si>
  <si>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</si>
  <si>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</si>
  <si>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</si>
  <si>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</si>
  <si>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</si>
  <si>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</si>
  <si>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</si>
  <si>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</si>
  <si>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</si>
  <si>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</si>
  <si>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</si>
  <si>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</si>
  <si>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</si>
  <si>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</si>
  <si>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</si>
  <si>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</si>
  <si>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</si>
  <si>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</si>
  <si>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</si>
  <si>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</si>
  <si>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</si>
  <si>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</si>
  <si>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</si>
  <si>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</si>
  <si>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</si>
  <si>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</si>
  <si>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</si>
  <si>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</si>
  <si>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</si>
  <si>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</si>
  <si>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</si>
  <si>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</si>
  <si>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</si>
  <si>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</si>
  <si>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</si>
  <si>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</si>
  <si>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</si>
  <si>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</si>
  <si>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</si>
  <si>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</si>
  <si>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</si>
  <si>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</si>
  <si>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</si>
  <si>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</si>
  <si>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</si>
  <si>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</si>
  <si>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</si>
  <si>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</si>
  <si>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</si>
  <si>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</si>
  <si>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</si>
  <si>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</si>
  <si>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</si>
  <si>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</si>
  <si>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</si>
  <si>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</si>
  <si>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</si>
  <si>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</si>
  <si>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</si>
  <si>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</si>
  <si>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</si>
  <si>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</si>
  <si>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</si>
  <si>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</si>
  <si>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</si>
  <si>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</si>
  <si>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</si>
  <si>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</si>
  <si>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</si>
  <si>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</si>
  <si>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</si>
  <si>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</si>
  <si>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</si>
  <si>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</si>
  <si>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</si>
  <si>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</si>
  <si>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</si>
  <si>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</si>
  <si>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</si>
  <si>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</si>
  <si>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</si>
  <si>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</si>
  <si>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</si>
  <si>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</si>
  <si>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</si>
  <si>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</si>
  <si>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</si>
  <si>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</si>
  <si>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</si>
  <si>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</si>
  <si>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</si>
  <si>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</si>
  <si>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</si>
  <si>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</si>
  <si>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</si>
  <si>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</si>
  <si>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</si>
  <si>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</si>
  <si>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</si>
  <si>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</si>
  <si>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</si>
  <si>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</si>
  <si>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</si>
  <si>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</si>
  <si>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</si>
  <si>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</si>
  <si>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</si>
  <si>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</si>
  <si>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</si>
  <si>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</si>
  <si>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</si>
  <si>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</si>
  <si>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</si>
  <si>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</si>
  <si>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</si>
  <si>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</si>
  <si>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</si>
  <si>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</si>
  <si>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</si>
  <si>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</si>
  <si>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</si>
  <si>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</si>
  <si>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</si>
  <si>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</si>
  <si>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</si>
  <si>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</si>
  <si>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</si>
  <si>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</si>
  <si>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</si>
  <si>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</si>
  <si>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</si>
  <si>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</si>
  <si>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</si>
  <si>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</si>
  <si>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</si>
  <si>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</si>
  <si>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</si>
  <si>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</si>
  <si>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</si>
  <si>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</si>
  <si>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</si>
  <si>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</si>
  <si>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</si>
  <si>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</si>
  <si>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</si>
  <si>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</si>
  <si>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</si>
  <si>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</si>
  <si>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</si>
  <si>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</si>
  <si>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</si>
  <si>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</si>
  <si>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</si>
  <si>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</si>
  <si>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</si>
  <si>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</si>
  <si>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</si>
  <si>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</si>
  <si>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</si>
  <si>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</si>
  <si>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</si>
  <si>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</si>
  <si>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</si>
  <si>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</si>
  <si>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</si>
  <si>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</si>
  <si>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</si>
  <si>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</si>
  <si>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</si>
  <si>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</si>
  <si>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</si>
  <si>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</si>
  <si>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</si>
  <si>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</si>
  <si>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</si>
  <si>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</si>
  <si>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</si>
  <si>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</si>
  <si>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</si>
  <si>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</si>
  <si>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</si>
  <si>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</si>
  <si>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</si>
  <si>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</si>
  <si>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</si>
  <si>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</si>
  <si>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</si>
  <si>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</si>
  <si>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</si>
  <si>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</si>
  <si>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</si>
  <si>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</si>
  <si>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</si>
  <si>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</si>
  <si>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</si>
  <si>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</si>
  <si>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</si>
  <si>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</si>
  <si>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</si>
  <si>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</si>
  <si>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</si>
  <si>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</si>
  <si>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</si>
  <si>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</si>
  <si>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</si>
  <si>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</si>
  <si>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</si>
  <si>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</si>
  <si>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</si>
  <si>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</si>
  <si>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</si>
  <si>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</si>
  <si>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</si>
  <si>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</si>
  <si>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</si>
  <si>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</si>
  <si>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</si>
  <si>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</si>
  <si>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</si>
  <si>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</si>
  <si>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</si>
  <si>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</si>
  <si>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</si>
  <si>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</si>
  <si>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</si>
  <si>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</si>
  <si>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</si>
  <si>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</si>
  <si>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</si>
  <si>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Vecné bremeno kanalizácia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</si>
  <si>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</si>
  <si>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</si>
  <si>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</si>
  <si>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</si>
  <si>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</si>
  <si>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</si>
  <si>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</si>
  <si>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</si>
  <si>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</si>
  <si>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</si>
  <si>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</si>
  <si>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</si>
  <si>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</si>
  <si>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</si>
  <si>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</si>
  <si>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</si>
  <si>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</si>
  <si>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</si>
  <si>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</si>
  <si>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</si>
  <si>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</si>
  <si>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</si>
  <si>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</si>
  <si>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</si>
  <si>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</si>
  <si>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</si>
  <si>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</si>
  <si>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</si>
  <si>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</si>
  <si>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</si>
  <si>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</si>
  <si>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</si>
  <si>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</si>
  <si>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</si>
  <si>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</si>
  <si>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</si>
  <si>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</si>
  <si>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</si>
  <si>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</si>
  <si>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</si>
  <si>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Revitalizácia Nábrežia - plávajúca fontána</t>
  </si>
  <si>
    <t>MŠ Veterná-rekonštrukcia dlažby pergoly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</si>
  <si>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</si>
  <si>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</si>
  <si>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</si>
  <si>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</si>
  <si>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</si>
  <si>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</si>
  <si>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</si>
  <si>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</si>
  <si>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Obstaranie územného plánu</t>
  </si>
  <si>
    <t>Ulica Borinová,Šipová, Mlynská,Kvetná,Zubrohlava,Lesná-asfaltová úprava</t>
  </si>
  <si>
    <t>212xxx</t>
  </si>
  <si>
    <t>SCHVÁLENÉ R. 2012</t>
  </si>
  <si>
    <t>Príspevok z audiovizuálneho fondu pre DKN na digitalizáciu kina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</si>
  <si>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</si>
  <si>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</si>
  <si>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</si>
  <si>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</si>
  <si>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</si>
  <si>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</si>
  <si>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</si>
  <si>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</si>
  <si>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</si>
  <si>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</si>
  <si>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</si>
  <si>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</si>
  <si>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</si>
  <si>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</si>
  <si>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</si>
  <si>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</si>
  <si>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</si>
  <si>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</si>
  <si>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</si>
  <si>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</si>
  <si>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</si>
  <si>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Zvesené dňa ....................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</si>
  <si>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</si>
  <si>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</si>
  <si>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</si>
  <si>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</si>
  <si>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</si>
  <si>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</si>
  <si>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Hlinisko a Kvetná - štrkovanie</t>
  </si>
  <si>
    <t>Vybudovanie Skate parku - betónová plocha na Nábreží</t>
  </si>
  <si>
    <t>Dokončenie chodníka na Nábreží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</si>
  <si>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</si>
  <si>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</si>
  <si>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</si>
  <si>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721xxx</t>
  </si>
  <si>
    <t>Príspevok TS - na výmenu okien na MsÚ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</si>
  <si>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</si>
  <si>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</si>
  <si>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</si>
  <si>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ZMENA RO č.7-5.11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</si>
  <si>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</si>
  <si>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</si>
  <si>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</si>
  <si>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</si>
  <si>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</si>
  <si>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</si>
  <si>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</si>
  <si>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</si>
  <si>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Špeciálne stroje a prístroje</t>
  </si>
  <si>
    <t>Asfaltovanie ulice Sladkovičova - slepá ulica</t>
  </si>
  <si>
    <t>Splašková kanalizácia - vecné bremeno</t>
  </si>
  <si>
    <t>MŠ Veterná - asfaltovanie okolo pieskovísk a ich rekonštr.</t>
  </si>
  <si>
    <t>ROZPOčET 2014</t>
  </si>
  <si>
    <t>ROZPOčET 2015</t>
  </si>
  <si>
    <t>ROZPOčET 2013</t>
  </si>
  <si>
    <t>PREDPOKLAD 2012</t>
  </si>
  <si>
    <t>PLNENIE 2010</t>
  </si>
  <si>
    <t>PLNENIE 2011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</si>
  <si>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</si>
  <si>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</si>
  <si>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</si>
  <si>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</si>
  <si>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</si>
  <si>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</si>
  <si>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</si>
  <si>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</si>
  <si>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</si>
  <si>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Spolu za min. roky</t>
  </si>
  <si>
    <t>Spolu za min.roky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</si>
  <si>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</si>
  <si>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</si>
  <si>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</si>
  <si>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</si>
  <si>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</si>
  <si>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</si>
  <si>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</si>
  <si>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</si>
  <si>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</si>
  <si>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</si>
  <si>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</si>
  <si>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</si>
  <si>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711xxx</t>
  </si>
  <si>
    <t>Nákup pozemkov</t>
  </si>
  <si>
    <t>Rozšírenie monitorovacieho kamerového systému</t>
  </si>
  <si>
    <t>Uzatvorenie skládky TKO</t>
  </si>
  <si>
    <t>Územný plán Mesta Námestovo</t>
  </si>
  <si>
    <t>MŠ Bernolákova</t>
  </si>
  <si>
    <t xml:space="preserve">Bankové úvery </t>
  </si>
  <si>
    <t xml:space="preserve">Splácanie úverov         </t>
  </si>
  <si>
    <t>Mzdy, platy a ostatné osobné vyrovnania</t>
  </si>
  <si>
    <t>61xxxx</t>
  </si>
  <si>
    <t>62xxxx</t>
  </si>
  <si>
    <t>z toho výdavky na činnosť MsP spolu</t>
  </si>
  <si>
    <t>Transfer KVAPKA - mesto bez odpadkov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</si>
  <si>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</si>
  <si>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</si>
  <si>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</si>
  <si>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</si>
  <si>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</si>
  <si>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</si>
  <si>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odvody</t>
  </si>
  <si>
    <t>Daň z príjmu - z predaja majetku</t>
  </si>
  <si>
    <t>súdne poplatky pri súdnom spore pozemok MŠ Bernolákova</t>
  </si>
  <si>
    <t>Pripravované kapitálové výdavky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</si>
  <si>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</si>
  <si>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</si>
  <si>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</si>
  <si>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</si>
  <si>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</si>
  <si>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>Dom kultúry - oprava strechy</t>
  </si>
  <si>
    <t>Ing. Ján Kadera</t>
  </si>
  <si>
    <t xml:space="preserve">primátor 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</si>
  <si>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</si>
  <si>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</si>
  <si>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</si>
  <si>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</si>
  <si>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</si>
  <si>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</si>
  <si>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ZŠ Komenského - presené kompetencie(bez RK)</t>
  </si>
  <si>
    <t>Návrh Rozpočtu Mesta Námestovo na rok 2013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</si>
  <si>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</si>
  <si>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</si>
  <si>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</si>
  <si>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</si>
  <si>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</si>
  <si>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</si>
  <si>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</si>
  <si>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</si>
  <si>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Pozemkové úpravy Vojenské</t>
  </si>
  <si>
    <t>Ulica Cyrila a Metóda + Mieru (po kostol) - rekonštrukcia</t>
  </si>
  <si>
    <t>Ulica Ružová a Slanická - rekonštrukcia</t>
  </si>
  <si>
    <t>Výťah v budove Mestského úradu</t>
  </si>
  <si>
    <t>Ulica Mlynská a Sladkovičova - rekonštrukcia (asfaltovanie chodníkov)</t>
  </si>
  <si>
    <t>Projekt na cykloturistický chodník</t>
  </si>
  <si>
    <t>Vyvesené dňa 13.12.2012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</si>
</sst>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8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"/>
      <family val="2"/>
    </font>
    <font>
      <b/>
      <sz val="16"/>
      <name val="Arial CE"/>
      <family val="2"/>
    </font>
    <font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0" xfId="0" applyFill="1" applyBorder="1" applyAlignment="1">
      <alignment/>
    </xf>
    <xf numFmtId="1" fontId="6" fillId="16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6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2" fillId="34" borderId="0" xfId="0" applyNumberFormat="1" applyFont="1" applyFill="1" applyBorder="1" applyAlignment="1">
      <alignment/>
    </xf>
    <xf numFmtId="1" fontId="16" fillId="34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16" borderId="0" xfId="0" applyFont="1" applyFill="1" applyAlignment="1">
      <alignment/>
    </xf>
    <xf numFmtId="0" fontId="17" fillId="16" borderId="0" xfId="0" applyFont="1" applyFill="1" applyBorder="1" applyAlignment="1">
      <alignment/>
    </xf>
    <xf numFmtId="1" fontId="6" fillId="34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18" fillId="16" borderId="0" xfId="0" applyFont="1" applyFill="1" applyBorder="1" applyAlignment="1">
      <alignment horizontal="center"/>
    </xf>
    <xf numFmtId="0" fontId="18" fillId="16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1" fontId="3" fillId="16" borderId="0" xfId="0" applyNumberFormat="1" applyFont="1" applyFill="1" applyAlignment="1">
      <alignment/>
    </xf>
    <xf numFmtId="2" fontId="0" fillId="16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1" fontId="12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" fontId="6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3" fillId="35" borderId="0" xfId="0" applyFont="1" applyFill="1" applyAlignment="1">
      <alignment/>
    </xf>
    <xf numFmtId="1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1" fontId="12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1" fontId="12" fillId="35" borderId="0" xfId="0" applyNumberFormat="1" applyFont="1" applyFill="1" applyBorder="1" applyAlignment="1">
      <alignment/>
    </xf>
    <xf numFmtId="1" fontId="3" fillId="35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4" fillId="35" borderId="0" xfId="0" applyNumberFormat="1" applyFont="1" applyFill="1" applyAlignment="1">
      <alignment/>
    </xf>
    <xf numFmtId="0" fontId="12" fillId="16" borderId="0" xfId="0" applyFont="1" applyFill="1" applyAlignment="1">
      <alignment horizontal="right"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546"/>
  <sheetViews>
    <sheetView tabSelected="1" zoomScalePageLayoutView="0" workbookViewId="0" topLeftCell="A1">
      <selection activeCell="F538" sqref="F538"/>
    </sheetView>
  </sheetViews>
  <sheetFormatPr defaultColWidth="9.140625" defaultRowHeight="12.75"/>
  <cols>
    <col min="3" max="3" width="62.140625" style="0" customWidth="1"/>
    <col min="4" max="4" width="13.7109375" style="0" customWidth="1"/>
    <col min="5" max="5" width="13.57421875" style="0" customWidth="1"/>
    <col min="6" max="6" width="16.00390625" style="0" customWidth="1"/>
    <col min="7" max="7" width="16.421875" style="0" customWidth="1"/>
    <col min="8" max="8" width="17.00390625" style="0" customWidth="1"/>
    <col min="9" max="9" width="14.140625" style="0" customWidth="1"/>
    <col min="10" max="10" width="14.57421875" style="0" customWidth="1"/>
    <col min="11" max="11" width="15.28125" style="0" customWidth="1"/>
  </cols>
  <sheetData>
    <row r="4" spans="3:5" ht="12.75">
      <c r="C4" s="7"/>
      <c r="D4" s="7"/>
      <c r="E4" s="7"/>
    </row>
    <row r="9" spans="2:6" s="7" customFormat="1" ht="20.25">
      <c r="B9" s="161"/>
      <c r="C9" s="162" t="s">
        <v>461</v>
      </c>
      <c r="D9" s="162"/>
      <c r="E9" s="100"/>
      <c r="F9" s="99"/>
    </row>
    <row r="11" spans="1:11" ht="18">
      <c r="A11" s="2"/>
      <c r="B11" s="8" t="s">
        <v>0</v>
      </c>
      <c r="C11" s="9"/>
      <c r="D11" s="115" t="s">
        <v>398</v>
      </c>
      <c r="E11" s="115" t="s">
        <v>399</v>
      </c>
      <c r="F11" s="112" t="s">
        <v>340</v>
      </c>
      <c r="G11" s="116" t="s">
        <v>381</v>
      </c>
      <c r="H11" s="115" t="s">
        <v>397</v>
      </c>
      <c r="I11" s="117" t="s">
        <v>396</v>
      </c>
      <c r="J11" s="128" t="s">
        <v>394</v>
      </c>
      <c r="K11" s="128" t="s">
        <v>395</v>
      </c>
    </row>
    <row r="12" spans="1:11" ht="12.75">
      <c r="A12" s="2"/>
      <c r="B12" s="12"/>
      <c r="C12" s="12"/>
      <c r="D12" s="101"/>
      <c r="E12" s="101"/>
      <c r="F12" s="102"/>
      <c r="G12" s="102"/>
      <c r="H12" s="101"/>
      <c r="I12" s="104"/>
      <c r="J12" s="129"/>
      <c r="K12" s="129"/>
    </row>
    <row r="13" spans="1:11" ht="15.75">
      <c r="A13" s="2"/>
      <c r="B13" s="13">
        <v>110</v>
      </c>
      <c r="C13" s="14" t="s">
        <v>1</v>
      </c>
      <c r="D13" s="103">
        <f aca="true" t="shared" si="0" ref="D13:K13">D14</f>
        <v>2170216</v>
      </c>
      <c r="E13" s="103">
        <f t="shared" si="0"/>
        <v>2741813</v>
      </c>
      <c r="F13" s="103">
        <f t="shared" si="0"/>
        <v>2585300</v>
      </c>
      <c r="G13" s="103">
        <f t="shared" si="0"/>
        <v>2748300</v>
      </c>
      <c r="H13" s="103">
        <f t="shared" si="0"/>
        <v>2770000</v>
      </c>
      <c r="I13" s="106">
        <f t="shared" si="0"/>
        <v>2755000</v>
      </c>
      <c r="J13" s="130">
        <f t="shared" si="0"/>
        <v>2892750</v>
      </c>
      <c r="K13" s="130">
        <f t="shared" si="0"/>
        <v>3037387.5</v>
      </c>
    </row>
    <row r="14" spans="2:11" ht="12.75">
      <c r="B14" s="16">
        <v>111</v>
      </c>
      <c r="C14" s="12" t="s">
        <v>2</v>
      </c>
      <c r="D14" s="12">
        <v>2170216</v>
      </c>
      <c r="E14" s="12">
        <v>2741813</v>
      </c>
      <c r="F14" s="12">
        <v>2585300</v>
      </c>
      <c r="G14" s="12">
        <v>2748300</v>
      </c>
      <c r="H14" s="12">
        <v>2770000</v>
      </c>
      <c r="I14" s="107">
        <v>2755000</v>
      </c>
      <c r="J14" s="131">
        <f>I14*1.05</f>
        <v>2892750</v>
      </c>
      <c r="K14" s="137">
        <f>J14*1.05</f>
        <v>3037387.5</v>
      </c>
    </row>
    <row r="15" spans="2:11" ht="12.75">
      <c r="B15" s="17"/>
      <c r="C15" s="12"/>
      <c r="D15" s="12"/>
      <c r="E15" s="12"/>
      <c r="F15" s="12"/>
      <c r="G15" s="12"/>
      <c r="H15" s="12"/>
      <c r="I15" s="107"/>
      <c r="J15" s="131"/>
      <c r="K15" s="131"/>
    </row>
    <row r="16" spans="2:11" ht="15.75">
      <c r="B16" s="13">
        <v>120</v>
      </c>
      <c r="C16" s="14" t="s">
        <v>3</v>
      </c>
      <c r="D16" s="15">
        <f aca="true" t="shared" si="1" ref="D16:K16">D17</f>
        <v>375417</v>
      </c>
      <c r="E16" s="15">
        <f t="shared" si="1"/>
        <v>379076</v>
      </c>
      <c r="F16" s="15">
        <f t="shared" si="1"/>
        <v>380000</v>
      </c>
      <c r="G16" s="15">
        <f t="shared" si="1"/>
        <v>380000</v>
      </c>
      <c r="H16" s="15">
        <f t="shared" si="1"/>
        <v>390000</v>
      </c>
      <c r="I16" s="106">
        <f t="shared" si="1"/>
        <v>420000</v>
      </c>
      <c r="J16" s="130">
        <f t="shared" si="1"/>
        <v>420000</v>
      </c>
      <c r="K16" s="130">
        <f t="shared" si="1"/>
        <v>420000</v>
      </c>
    </row>
    <row r="17" spans="2:11" ht="12.75">
      <c r="B17" s="17">
        <v>121</v>
      </c>
      <c r="C17" s="12" t="s">
        <v>4</v>
      </c>
      <c r="D17" s="12">
        <v>375417</v>
      </c>
      <c r="E17" s="12">
        <v>379076</v>
      </c>
      <c r="F17" s="12">
        <v>380000</v>
      </c>
      <c r="G17" s="12">
        <v>380000</v>
      </c>
      <c r="H17" s="12">
        <v>390000</v>
      </c>
      <c r="I17" s="107">
        <v>420000</v>
      </c>
      <c r="J17" s="132">
        <v>420000</v>
      </c>
      <c r="K17" s="132">
        <v>420000</v>
      </c>
    </row>
    <row r="18" spans="2:11" ht="12.75">
      <c r="B18" s="17"/>
      <c r="C18" s="12"/>
      <c r="D18" s="12"/>
      <c r="E18" s="12"/>
      <c r="F18" s="12"/>
      <c r="G18" s="12"/>
      <c r="H18" s="12"/>
      <c r="I18" s="107"/>
      <c r="J18" s="131"/>
      <c r="K18" s="131"/>
    </row>
    <row r="19" spans="2:11" ht="15.75">
      <c r="B19" s="13">
        <v>133</v>
      </c>
      <c r="C19" s="14" t="s">
        <v>5</v>
      </c>
      <c r="D19" s="15">
        <f aca="true" t="shared" si="2" ref="D19:K19">SUM(D20:D27)</f>
        <v>245887</v>
      </c>
      <c r="E19" s="15">
        <f t="shared" si="2"/>
        <v>240154</v>
      </c>
      <c r="F19" s="15">
        <f t="shared" si="2"/>
        <v>270850</v>
      </c>
      <c r="G19" s="15">
        <f t="shared" si="2"/>
        <v>270850</v>
      </c>
      <c r="H19" s="15">
        <f t="shared" si="2"/>
        <v>253329</v>
      </c>
      <c r="I19" s="106">
        <f t="shared" si="2"/>
        <v>249900</v>
      </c>
      <c r="J19" s="130">
        <f t="shared" si="2"/>
        <v>252250</v>
      </c>
      <c r="K19" s="130">
        <f t="shared" si="2"/>
        <v>254250</v>
      </c>
    </row>
    <row r="20" spans="2:11" ht="12.75">
      <c r="B20" s="16">
        <v>133001</v>
      </c>
      <c r="C20" s="9" t="s">
        <v>6</v>
      </c>
      <c r="D20" s="9">
        <v>3756</v>
      </c>
      <c r="E20" s="9">
        <v>4062</v>
      </c>
      <c r="F20" s="12">
        <v>4000</v>
      </c>
      <c r="G20" s="12">
        <v>4000</v>
      </c>
      <c r="H20" s="12">
        <v>4778</v>
      </c>
      <c r="I20" s="107">
        <v>4900</v>
      </c>
      <c r="J20" s="131">
        <v>5000</v>
      </c>
      <c r="K20" s="131">
        <v>5000</v>
      </c>
    </row>
    <row r="21" spans="2:11" ht="12.75">
      <c r="B21" s="16">
        <v>133003</v>
      </c>
      <c r="C21" s="9" t="s">
        <v>7</v>
      </c>
      <c r="D21" s="9">
        <v>0</v>
      </c>
      <c r="E21" s="9">
        <v>0</v>
      </c>
      <c r="F21" s="12">
        <v>0</v>
      </c>
      <c r="G21" s="12">
        <v>0</v>
      </c>
      <c r="H21" s="12">
        <v>143</v>
      </c>
      <c r="I21" s="107">
        <v>150</v>
      </c>
      <c r="J21" s="131">
        <v>100</v>
      </c>
      <c r="K21" s="131">
        <v>100</v>
      </c>
    </row>
    <row r="22" spans="2:11" ht="12.75">
      <c r="B22" s="16">
        <v>133004</v>
      </c>
      <c r="C22" s="9" t="s">
        <v>8</v>
      </c>
      <c r="D22" s="9">
        <v>340</v>
      </c>
      <c r="E22" s="9">
        <v>468</v>
      </c>
      <c r="F22" s="12">
        <v>350</v>
      </c>
      <c r="G22" s="12">
        <v>350</v>
      </c>
      <c r="H22" s="12">
        <v>337</v>
      </c>
      <c r="I22" s="107">
        <v>350</v>
      </c>
      <c r="J22" s="132">
        <v>350</v>
      </c>
      <c r="K22" s="132">
        <v>350</v>
      </c>
    </row>
    <row r="23" spans="2:11" ht="12.75">
      <c r="B23" s="17">
        <v>133005</v>
      </c>
      <c r="C23" s="12" t="s">
        <v>9</v>
      </c>
      <c r="D23" s="12">
        <v>956</v>
      </c>
      <c r="E23" s="12">
        <v>1352</v>
      </c>
      <c r="F23" s="12">
        <v>1500</v>
      </c>
      <c r="G23" s="12">
        <v>1500</v>
      </c>
      <c r="H23" s="12">
        <v>1356</v>
      </c>
      <c r="I23" s="107">
        <v>1400</v>
      </c>
      <c r="J23" s="131">
        <v>1300</v>
      </c>
      <c r="K23" s="131">
        <v>1300</v>
      </c>
    </row>
    <row r="24" spans="2:11" ht="12.75">
      <c r="B24" s="17">
        <v>133006</v>
      </c>
      <c r="C24" s="12" t="s">
        <v>10</v>
      </c>
      <c r="D24" s="12">
        <v>685</v>
      </c>
      <c r="E24" s="12">
        <v>3293</v>
      </c>
      <c r="F24" s="12">
        <v>2000</v>
      </c>
      <c r="G24" s="12">
        <v>2000</v>
      </c>
      <c r="H24" s="12">
        <v>1600</v>
      </c>
      <c r="I24" s="107">
        <v>1600</v>
      </c>
      <c r="J24" s="131">
        <v>1500</v>
      </c>
      <c r="K24" s="131">
        <v>1500</v>
      </c>
    </row>
    <row r="25" spans="2:11" ht="12.75">
      <c r="B25" s="16">
        <v>133012</v>
      </c>
      <c r="C25" s="9" t="s">
        <v>11</v>
      </c>
      <c r="D25" s="9">
        <v>11076</v>
      </c>
      <c r="E25" s="9">
        <v>10452</v>
      </c>
      <c r="F25" s="12">
        <v>8000</v>
      </c>
      <c r="G25" s="12">
        <v>8000</v>
      </c>
      <c r="H25" s="12">
        <v>9115</v>
      </c>
      <c r="I25" s="107">
        <v>9500</v>
      </c>
      <c r="J25" s="131">
        <v>9000</v>
      </c>
      <c r="K25" s="131">
        <v>9000</v>
      </c>
    </row>
    <row r="26" spans="2:11" ht="12.75">
      <c r="B26" s="16">
        <v>133013</v>
      </c>
      <c r="C26" s="9" t="s">
        <v>458</v>
      </c>
      <c r="D26" s="9">
        <v>64168</v>
      </c>
      <c r="E26" s="9">
        <v>61156</v>
      </c>
      <c r="F26" s="12">
        <v>90000</v>
      </c>
      <c r="G26" s="12">
        <v>90000</v>
      </c>
      <c r="H26" s="12">
        <v>90000</v>
      </c>
      <c r="I26" s="107">
        <v>90000</v>
      </c>
      <c r="J26" s="133">
        <v>90000</v>
      </c>
      <c r="K26" s="131">
        <v>90000</v>
      </c>
    </row>
    <row r="27" spans="2:11" ht="12.75">
      <c r="B27" s="16">
        <v>133013</v>
      </c>
      <c r="C27" s="9" t="s">
        <v>457</v>
      </c>
      <c r="D27" s="9">
        <v>164906</v>
      </c>
      <c r="E27" s="9">
        <v>159371</v>
      </c>
      <c r="F27" s="12">
        <v>165000</v>
      </c>
      <c r="G27" s="12">
        <v>165000</v>
      </c>
      <c r="H27" s="12">
        <v>146000</v>
      </c>
      <c r="I27" s="107">
        <v>142000</v>
      </c>
      <c r="J27" s="133">
        <v>145000</v>
      </c>
      <c r="K27" s="131">
        <v>147000</v>
      </c>
    </row>
    <row r="28" spans="2:11" ht="12.75">
      <c r="B28" s="17"/>
      <c r="C28" s="12"/>
      <c r="D28" s="12"/>
      <c r="E28" s="12"/>
      <c r="F28" s="12"/>
      <c r="G28" s="12"/>
      <c r="H28" s="12"/>
      <c r="I28" s="107"/>
      <c r="J28" s="131"/>
      <c r="K28" s="131"/>
    </row>
    <row r="29" spans="2:11" ht="16.5" customHeight="1">
      <c r="B29" s="13">
        <v>210</v>
      </c>
      <c r="C29" s="14" t="s">
        <v>12</v>
      </c>
      <c r="D29" s="15">
        <f>SUM(D30+D31+D32+D33+D34+D35)</f>
        <v>188878</v>
      </c>
      <c r="E29" s="15">
        <f aca="true" t="shared" si="3" ref="E29:K29">SUM(E30+E31+E32+E33+E34+E35)</f>
        <v>166689</v>
      </c>
      <c r="F29" s="15">
        <f t="shared" si="3"/>
        <v>192318</v>
      </c>
      <c r="G29" s="15">
        <f t="shared" si="3"/>
        <v>190668</v>
      </c>
      <c r="H29" s="15">
        <f t="shared" si="3"/>
        <v>157333</v>
      </c>
      <c r="I29" s="113">
        <f t="shared" si="3"/>
        <v>113500</v>
      </c>
      <c r="J29" s="135">
        <f t="shared" si="3"/>
        <v>114500</v>
      </c>
      <c r="K29" s="135">
        <f t="shared" si="3"/>
        <v>114500</v>
      </c>
    </row>
    <row r="30" spans="2:11" ht="12.75">
      <c r="B30" s="17">
        <v>212002</v>
      </c>
      <c r="C30" s="12" t="s">
        <v>13</v>
      </c>
      <c r="D30" s="12">
        <v>19938</v>
      </c>
      <c r="E30" s="12">
        <v>14234</v>
      </c>
      <c r="F30" s="12">
        <v>7900</v>
      </c>
      <c r="G30" s="12">
        <v>7900</v>
      </c>
      <c r="H30" s="12">
        <v>13265</v>
      </c>
      <c r="I30" s="107">
        <v>1500</v>
      </c>
      <c r="J30" s="131">
        <v>1000</v>
      </c>
      <c r="K30" s="131">
        <v>1000</v>
      </c>
    </row>
    <row r="31" spans="2:21" ht="12.75">
      <c r="B31" s="17">
        <v>212003</v>
      </c>
      <c r="C31" s="12" t="s">
        <v>14</v>
      </c>
      <c r="D31" s="12">
        <v>20608</v>
      </c>
      <c r="E31" s="12">
        <v>21207</v>
      </c>
      <c r="F31" s="12">
        <v>29000</v>
      </c>
      <c r="G31" s="12">
        <v>29000</v>
      </c>
      <c r="H31" s="12">
        <v>17000</v>
      </c>
      <c r="I31" s="107">
        <v>17500</v>
      </c>
      <c r="J31" s="134">
        <v>17000</v>
      </c>
      <c r="K31" s="131">
        <v>17000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17">
        <v>212003</v>
      </c>
      <c r="C32" s="12" t="s">
        <v>15</v>
      </c>
      <c r="D32" s="12">
        <v>55283</v>
      </c>
      <c r="E32" s="12">
        <v>43288</v>
      </c>
      <c r="F32" s="12">
        <v>56000</v>
      </c>
      <c r="G32" s="12">
        <v>56000</v>
      </c>
      <c r="H32" s="12">
        <v>34300</v>
      </c>
      <c r="I32" s="107">
        <v>12000</v>
      </c>
      <c r="J32" s="134">
        <v>12000</v>
      </c>
      <c r="K32" s="134">
        <v>12000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17">
        <v>212003</v>
      </c>
      <c r="C33" s="12" t="s">
        <v>16</v>
      </c>
      <c r="D33" s="12">
        <v>49219</v>
      </c>
      <c r="E33" s="12">
        <v>44743</v>
      </c>
      <c r="F33" s="12">
        <v>49500</v>
      </c>
      <c r="G33" s="12">
        <v>49500</v>
      </c>
      <c r="H33" s="12">
        <v>49500</v>
      </c>
      <c r="I33" s="107">
        <v>49500</v>
      </c>
      <c r="J33" s="134">
        <v>49500</v>
      </c>
      <c r="K33" s="134">
        <v>49500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17">
        <v>212003</v>
      </c>
      <c r="C34" s="12" t="s">
        <v>17</v>
      </c>
      <c r="D34" s="12">
        <v>40061</v>
      </c>
      <c r="E34" s="12">
        <v>36719</v>
      </c>
      <c r="F34" s="12">
        <v>43000</v>
      </c>
      <c r="G34" s="12">
        <v>43000</v>
      </c>
      <c r="H34" s="12">
        <v>38000</v>
      </c>
      <c r="I34" s="107">
        <v>33000</v>
      </c>
      <c r="J34" s="134">
        <v>35000</v>
      </c>
      <c r="K34" s="134">
        <v>35000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s="110" customFormat="1" ht="12.75">
      <c r="B35" s="160" t="s">
        <v>339</v>
      </c>
      <c r="C35" s="111" t="s">
        <v>459</v>
      </c>
      <c r="D35" s="111">
        <f aca="true" t="shared" si="4" ref="D35:K35">SUM(D36:D38)</f>
        <v>3769</v>
      </c>
      <c r="E35" s="111">
        <f t="shared" si="4"/>
        <v>6498</v>
      </c>
      <c r="F35" s="111">
        <f t="shared" si="4"/>
        <v>6918</v>
      </c>
      <c r="G35" s="111">
        <f t="shared" si="4"/>
        <v>5268</v>
      </c>
      <c r="H35" s="111">
        <f t="shared" si="4"/>
        <v>5268</v>
      </c>
      <c r="I35" s="147">
        <f t="shared" si="4"/>
        <v>0</v>
      </c>
      <c r="J35" s="139">
        <f t="shared" si="4"/>
        <v>0</v>
      </c>
      <c r="K35" s="139">
        <f t="shared" si="4"/>
        <v>0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</row>
    <row r="36" spans="2:11" s="2" customFormat="1" ht="12.75">
      <c r="B36" s="17" t="s">
        <v>339</v>
      </c>
      <c r="C36" s="12" t="s">
        <v>18</v>
      </c>
      <c r="D36" s="12">
        <v>2372</v>
      </c>
      <c r="E36" s="12">
        <v>2904</v>
      </c>
      <c r="F36" s="18">
        <v>3268</v>
      </c>
      <c r="G36" s="18">
        <v>3268</v>
      </c>
      <c r="H36" s="12">
        <v>3268</v>
      </c>
      <c r="I36" s="107">
        <f>I37</f>
        <v>0</v>
      </c>
      <c r="J36" s="133"/>
      <c r="K36" s="131"/>
    </row>
    <row r="37" spans="2:11" s="2" customFormat="1" ht="12.75">
      <c r="B37" s="17" t="s">
        <v>339</v>
      </c>
      <c r="C37" s="12" t="s">
        <v>19</v>
      </c>
      <c r="D37" s="12">
        <v>1200</v>
      </c>
      <c r="E37" s="12">
        <v>3594</v>
      </c>
      <c r="F37" s="18">
        <v>3000</v>
      </c>
      <c r="G37" s="18">
        <v>2000</v>
      </c>
      <c r="H37" s="12">
        <v>2000</v>
      </c>
      <c r="I37" s="107">
        <f>I38</f>
        <v>0</v>
      </c>
      <c r="J37" s="131"/>
      <c r="K37" s="131"/>
    </row>
    <row r="38" spans="2:11" s="2" customFormat="1" ht="12.75">
      <c r="B38" s="17" t="s">
        <v>339</v>
      </c>
      <c r="C38" s="12" t="s">
        <v>20</v>
      </c>
      <c r="D38" s="12">
        <v>197</v>
      </c>
      <c r="E38" s="12">
        <v>0</v>
      </c>
      <c r="F38" s="18">
        <v>650</v>
      </c>
      <c r="G38" s="18">
        <v>0</v>
      </c>
      <c r="H38" s="12">
        <v>0</v>
      </c>
      <c r="I38" s="107">
        <f>I39</f>
        <v>0</v>
      </c>
      <c r="J38" s="131"/>
      <c r="K38" s="131"/>
    </row>
    <row r="39" spans="1:11" s="2" customFormat="1" ht="12.75">
      <c r="A39"/>
      <c r="B39" s="17"/>
      <c r="C39" s="12"/>
      <c r="D39" s="12"/>
      <c r="E39" s="12"/>
      <c r="F39" s="12"/>
      <c r="G39" s="12"/>
      <c r="H39" s="12"/>
      <c r="I39" s="107"/>
      <c r="J39" s="131"/>
      <c r="K39" s="131"/>
    </row>
    <row r="40" spans="1:11" s="2" customFormat="1" ht="15.75">
      <c r="A40"/>
      <c r="B40" s="13">
        <v>220</v>
      </c>
      <c r="C40" s="14" t="s">
        <v>21</v>
      </c>
      <c r="D40" s="15">
        <f aca="true" t="shared" si="5" ref="D40:K40">SUM(D41:D48)</f>
        <v>104548</v>
      </c>
      <c r="E40" s="15">
        <f t="shared" si="5"/>
        <v>110577</v>
      </c>
      <c r="F40" s="15">
        <f t="shared" si="5"/>
        <v>88460</v>
      </c>
      <c r="G40" s="15">
        <f t="shared" si="5"/>
        <v>88460</v>
      </c>
      <c r="H40" s="15">
        <f t="shared" si="5"/>
        <v>86671</v>
      </c>
      <c r="I40" s="106">
        <f t="shared" si="5"/>
        <v>89200</v>
      </c>
      <c r="J40" s="130">
        <f t="shared" si="5"/>
        <v>73000</v>
      </c>
      <c r="K40" s="130">
        <f t="shared" si="5"/>
        <v>73500</v>
      </c>
    </row>
    <row r="41" spans="1:11" s="2" customFormat="1" ht="12.75">
      <c r="A41"/>
      <c r="B41" s="17">
        <v>221004</v>
      </c>
      <c r="C41" s="12" t="s">
        <v>22</v>
      </c>
      <c r="D41" s="12">
        <v>70973</v>
      </c>
      <c r="E41" s="12">
        <v>66350</v>
      </c>
      <c r="F41" s="12">
        <v>51600</v>
      </c>
      <c r="G41" s="12">
        <v>51600</v>
      </c>
      <c r="H41" s="12">
        <v>45000</v>
      </c>
      <c r="I41" s="107">
        <v>45500</v>
      </c>
      <c r="J41" s="131">
        <v>30000</v>
      </c>
      <c r="K41" s="131">
        <v>30000</v>
      </c>
    </row>
    <row r="42" spans="2:11" s="2" customFormat="1" ht="12.75">
      <c r="B42" s="17">
        <v>222003</v>
      </c>
      <c r="C42" s="11" t="s">
        <v>400</v>
      </c>
      <c r="D42" s="12">
        <v>12899</v>
      </c>
      <c r="E42" s="12">
        <v>12069</v>
      </c>
      <c r="F42" s="12">
        <v>12000</v>
      </c>
      <c r="G42" s="12">
        <v>12000</v>
      </c>
      <c r="H42" s="12">
        <v>7000</v>
      </c>
      <c r="I42" s="107">
        <v>7500</v>
      </c>
      <c r="J42" s="131">
        <v>5000</v>
      </c>
      <c r="K42" s="131">
        <v>5000</v>
      </c>
    </row>
    <row r="43" spans="1:21" s="2" customFormat="1" ht="12.75">
      <c r="A43"/>
      <c r="B43" s="17">
        <v>223001</v>
      </c>
      <c r="C43" s="12" t="s">
        <v>23</v>
      </c>
      <c r="D43" s="12"/>
      <c r="E43" s="12">
        <v>0</v>
      </c>
      <c r="F43" s="12">
        <v>660</v>
      </c>
      <c r="G43" s="12">
        <v>660</v>
      </c>
      <c r="H43" s="12">
        <v>4951</v>
      </c>
      <c r="I43" s="107">
        <v>3700</v>
      </c>
      <c r="J43" s="131">
        <v>3500</v>
      </c>
      <c r="K43" s="131">
        <v>3500</v>
      </c>
      <c r="L43"/>
      <c r="M43"/>
      <c r="N43"/>
      <c r="O43"/>
      <c r="P43"/>
      <c r="Q43"/>
      <c r="R43"/>
      <c r="S43"/>
      <c r="T43"/>
      <c r="U43"/>
    </row>
    <row r="44" spans="2:11" ht="12.75">
      <c r="B44" s="17">
        <v>223001</v>
      </c>
      <c r="C44" s="12" t="s">
        <v>24</v>
      </c>
      <c r="D44" s="12">
        <v>3521</v>
      </c>
      <c r="E44" s="12">
        <v>4195</v>
      </c>
      <c r="F44" s="12">
        <v>3500</v>
      </c>
      <c r="G44" s="12">
        <v>3500</v>
      </c>
      <c r="H44" s="12">
        <v>8820</v>
      </c>
      <c r="I44" s="107">
        <v>12000</v>
      </c>
      <c r="J44" s="131">
        <v>14000</v>
      </c>
      <c r="K44" s="131">
        <v>14500</v>
      </c>
    </row>
    <row r="45" spans="2:11" ht="12.75">
      <c r="B45" s="17"/>
      <c r="C45" s="12" t="s">
        <v>25</v>
      </c>
      <c r="D45" s="12">
        <v>266</v>
      </c>
      <c r="E45" s="12">
        <v>2766</v>
      </c>
      <c r="F45" s="12">
        <v>200</v>
      </c>
      <c r="G45" s="12">
        <v>200</v>
      </c>
      <c r="H45" s="12">
        <v>200</v>
      </c>
      <c r="I45" s="107">
        <v>0</v>
      </c>
      <c r="J45" s="131"/>
      <c r="K45" s="131"/>
    </row>
    <row r="46" spans="2:11" ht="12.75">
      <c r="B46" s="17"/>
      <c r="C46" s="12" t="s">
        <v>26</v>
      </c>
      <c r="D46" s="12">
        <v>539</v>
      </c>
      <c r="E46" s="12">
        <v>6559</v>
      </c>
      <c r="F46" s="12">
        <v>100</v>
      </c>
      <c r="G46" s="12">
        <v>100</v>
      </c>
      <c r="H46" s="12">
        <v>100</v>
      </c>
      <c r="I46" s="107">
        <v>0</v>
      </c>
      <c r="J46" s="131"/>
      <c r="K46" s="131"/>
    </row>
    <row r="47" spans="2:11" ht="12.75">
      <c r="B47" s="17">
        <v>223002</v>
      </c>
      <c r="C47" s="12" t="s">
        <v>27</v>
      </c>
      <c r="D47" s="12">
        <v>13806</v>
      </c>
      <c r="E47" s="12">
        <v>16138</v>
      </c>
      <c r="F47" s="12">
        <v>17500</v>
      </c>
      <c r="G47" s="12">
        <v>17500</v>
      </c>
      <c r="H47" s="12">
        <v>17500</v>
      </c>
      <c r="I47" s="107">
        <v>17500</v>
      </c>
      <c r="J47" s="131">
        <v>17500</v>
      </c>
      <c r="K47" s="131">
        <v>17500</v>
      </c>
    </row>
    <row r="48" spans="2:11" ht="12.75">
      <c r="B48" s="17">
        <v>229005</v>
      </c>
      <c r="C48" s="12" t="s">
        <v>28</v>
      </c>
      <c r="D48" s="12">
        <v>2544</v>
      </c>
      <c r="E48" s="12">
        <v>2500</v>
      </c>
      <c r="F48" s="12">
        <v>2900</v>
      </c>
      <c r="G48" s="12">
        <v>2900</v>
      </c>
      <c r="H48" s="12">
        <v>3100</v>
      </c>
      <c r="I48" s="107">
        <v>3000</v>
      </c>
      <c r="J48" s="131">
        <v>3000</v>
      </c>
      <c r="K48" s="131">
        <v>3000</v>
      </c>
    </row>
    <row r="49" spans="2:11" s="7" customFormat="1" ht="12.75">
      <c r="B49" s="121"/>
      <c r="C49" s="11"/>
      <c r="D49" s="11"/>
      <c r="E49" s="11"/>
      <c r="F49" s="11"/>
      <c r="G49" s="11"/>
      <c r="H49" s="11"/>
      <c r="I49" s="107"/>
      <c r="J49" s="133"/>
      <c r="K49" s="133"/>
    </row>
    <row r="50" spans="2:11" ht="15.75">
      <c r="B50" s="13">
        <v>240</v>
      </c>
      <c r="C50" s="14" t="s">
        <v>29</v>
      </c>
      <c r="D50" s="15">
        <f aca="true" t="shared" si="6" ref="D50:K50">D51</f>
        <v>2343</v>
      </c>
      <c r="E50" s="15">
        <f t="shared" si="6"/>
        <v>1875</v>
      </c>
      <c r="F50" s="15">
        <f t="shared" si="6"/>
        <v>1100</v>
      </c>
      <c r="G50" s="15">
        <f t="shared" si="6"/>
        <v>1100</v>
      </c>
      <c r="H50" s="15">
        <f t="shared" si="6"/>
        <v>4500</v>
      </c>
      <c r="I50" s="113">
        <f t="shared" si="6"/>
        <v>3000</v>
      </c>
      <c r="J50" s="135">
        <f t="shared" si="6"/>
        <v>1700</v>
      </c>
      <c r="K50" s="135">
        <f t="shared" si="6"/>
        <v>1700</v>
      </c>
    </row>
    <row r="51" spans="2:11" ht="12.75">
      <c r="B51" s="17">
        <v>243</v>
      </c>
      <c r="C51" s="12" t="s">
        <v>30</v>
      </c>
      <c r="D51" s="12">
        <v>2343</v>
      </c>
      <c r="E51" s="12">
        <v>1875</v>
      </c>
      <c r="F51" s="12">
        <v>1100</v>
      </c>
      <c r="G51" s="12">
        <v>1100</v>
      </c>
      <c r="H51" s="12">
        <v>4500</v>
      </c>
      <c r="I51" s="107">
        <v>3000</v>
      </c>
      <c r="J51" s="132">
        <v>1700</v>
      </c>
      <c r="K51" s="132">
        <v>1700</v>
      </c>
    </row>
    <row r="52" spans="2:11" s="7" customFormat="1" ht="12.75">
      <c r="B52" s="121"/>
      <c r="C52" s="11"/>
      <c r="D52" s="11"/>
      <c r="E52" s="11"/>
      <c r="F52" s="11"/>
      <c r="G52" s="11"/>
      <c r="H52" s="11"/>
      <c r="I52" s="108"/>
      <c r="J52" s="133"/>
      <c r="K52" s="133"/>
    </row>
    <row r="53" spans="2:12" ht="15.75">
      <c r="B53" s="13">
        <v>290</v>
      </c>
      <c r="C53" s="14" t="s">
        <v>31</v>
      </c>
      <c r="D53" s="15">
        <f>SUM(D54:D57)</f>
        <v>56875</v>
      </c>
      <c r="E53" s="15">
        <f aca="true" t="shared" si="7" ref="E53:K53">SUM(E55:E57)</f>
        <v>40846</v>
      </c>
      <c r="F53" s="15">
        <f t="shared" si="7"/>
        <v>20500</v>
      </c>
      <c r="G53" s="15">
        <f t="shared" si="7"/>
        <v>20500</v>
      </c>
      <c r="H53" s="15">
        <f t="shared" si="7"/>
        <v>27900</v>
      </c>
      <c r="I53" s="113">
        <f t="shared" si="7"/>
        <v>25500</v>
      </c>
      <c r="J53" s="135">
        <f t="shared" si="7"/>
        <v>20500</v>
      </c>
      <c r="K53" s="135">
        <f t="shared" si="7"/>
        <v>20500</v>
      </c>
      <c r="L53" s="125"/>
    </row>
    <row r="54" spans="2:12" s="7" customFormat="1" ht="12.75">
      <c r="B54" s="16">
        <v>292006</v>
      </c>
      <c r="C54" s="9" t="s">
        <v>414</v>
      </c>
      <c r="D54" s="27">
        <v>1558</v>
      </c>
      <c r="E54" s="27">
        <v>0</v>
      </c>
      <c r="F54" s="27">
        <v>0</v>
      </c>
      <c r="G54" s="27">
        <v>0</v>
      </c>
      <c r="H54" s="27">
        <v>0</v>
      </c>
      <c r="I54" s="153"/>
      <c r="J54" s="133"/>
      <c r="K54" s="133"/>
      <c r="L54" s="2"/>
    </row>
    <row r="55" spans="2:12" ht="12.75">
      <c r="B55" s="17">
        <v>292008</v>
      </c>
      <c r="C55" s="12" t="s">
        <v>32</v>
      </c>
      <c r="D55" s="12">
        <v>19776</v>
      </c>
      <c r="E55" s="12">
        <v>31043</v>
      </c>
      <c r="F55" s="12">
        <v>20000</v>
      </c>
      <c r="G55" s="12">
        <v>20000</v>
      </c>
      <c r="H55" s="12">
        <v>27400</v>
      </c>
      <c r="I55" s="107">
        <v>25000</v>
      </c>
      <c r="J55" s="131">
        <v>20000</v>
      </c>
      <c r="K55" s="131">
        <v>20000</v>
      </c>
      <c r="L55" s="2"/>
    </row>
    <row r="56" spans="2:12" ht="12.75">
      <c r="B56" s="17">
        <v>292012</v>
      </c>
      <c r="C56" s="12" t="s">
        <v>33</v>
      </c>
      <c r="D56" s="12">
        <v>0</v>
      </c>
      <c r="E56" s="12">
        <v>9215</v>
      </c>
      <c r="F56" s="12">
        <v>0</v>
      </c>
      <c r="G56" s="12">
        <v>0</v>
      </c>
      <c r="H56" s="12">
        <v>0</v>
      </c>
      <c r="I56" s="107">
        <v>0</v>
      </c>
      <c r="J56" s="131"/>
      <c r="K56" s="131"/>
      <c r="L56" s="2"/>
    </row>
    <row r="57" spans="2:12" ht="12.75">
      <c r="B57" s="17">
        <v>292027</v>
      </c>
      <c r="C57" s="12" t="s">
        <v>31</v>
      </c>
      <c r="D57" s="12">
        <v>35541</v>
      </c>
      <c r="E57" s="12">
        <v>588</v>
      </c>
      <c r="F57" s="12">
        <v>500</v>
      </c>
      <c r="G57" s="12">
        <v>500</v>
      </c>
      <c r="H57" s="12">
        <v>500</v>
      </c>
      <c r="I57" s="107">
        <v>500</v>
      </c>
      <c r="J57" s="131">
        <v>500</v>
      </c>
      <c r="K57" s="131">
        <v>500</v>
      </c>
      <c r="L57" s="126"/>
    </row>
    <row r="58" spans="2:11" ht="12.75">
      <c r="B58" s="17"/>
      <c r="C58" s="12"/>
      <c r="D58" s="12"/>
      <c r="E58" s="12"/>
      <c r="F58" s="12"/>
      <c r="G58" s="12"/>
      <c r="H58" s="12"/>
      <c r="I58" s="107"/>
      <c r="J58" s="131"/>
      <c r="K58" s="131"/>
    </row>
    <row r="59" spans="2:11" ht="15.75">
      <c r="B59" s="13">
        <v>300</v>
      </c>
      <c r="C59" s="14" t="s">
        <v>34</v>
      </c>
      <c r="D59" s="15">
        <f aca="true" t="shared" si="8" ref="D59:K59">SUM(D61:D85)</f>
        <v>1248863</v>
      </c>
      <c r="E59" s="15">
        <f t="shared" si="8"/>
        <v>1086895</v>
      </c>
      <c r="F59" s="15">
        <f t="shared" si="8"/>
        <v>1047428</v>
      </c>
      <c r="G59" s="15">
        <f t="shared" si="8"/>
        <v>1084908</v>
      </c>
      <c r="H59" s="15">
        <f t="shared" si="8"/>
        <v>1105237</v>
      </c>
      <c r="I59" s="113">
        <f t="shared" si="8"/>
        <v>1105558</v>
      </c>
      <c r="J59" s="135">
        <f t="shared" si="8"/>
        <v>1110310</v>
      </c>
      <c r="K59" s="135">
        <f t="shared" si="8"/>
        <v>1103410</v>
      </c>
    </row>
    <row r="60" spans="2:11" s="7" customFormat="1" ht="12.75">
      <c r="B60" s="40" t="s">
        <v>448</v>
      </c>
      <c r="C60" s="41" t="s">
        <v>449</v>
      </c>
      <c r="D60" s="42">
        <f aca="true" t="shared" si="9" ref="D60:K60">SUM(D61:D85)</f>
        <v>1248863</v>
      </c>
      <c r="E60" s="42">
        <f t="shared" si="9"/>
        <v>1086895</v>
      </c>
      <c r="F60" s="42">
        <f t="shared" si="9"/>
        <v>1047428</v>
      </c>
      <c r="G60" s="42">
        <f t="shared" si="9"/>
        <v>1084908</v>
      </c>
      <c r="H60" s="42">
        <f t="shared" si="9"/>
        <v>1105237</v>
      </c>
      <c r="I60" s="145">
        <f t="shared" si="9"/>
        <v>1105558</v>
      </c>
      <c r="J60" s="136">
        <f t="shared" si="9"/>
        <v>1110310</v>
      </c>
      <c r="K60" s="136">
        <f t="shared" si="9"/>
        <v>1103410</v>
      </c>
    </row>
    <row r="61" spans="2:11" ht="12.75" hidden="1">
      <c r="B61" s="16">
        <v>312001</v>
      </c>
      <c r="C61" s="9" t="s">
        <v>35</v>
      </c>
      <c r="D61" s="9">
        <v>2788</v>
      </c>
      <c r="E61" s="9">
        <v>0</v>
      </c>
      <c r="F61" s="12">
        <v>1000</v>
      </c>
      <c r="G61" s="12">
        <v>1000</v>
      </c>
      <c r="H61" s="12">
        <v>400</v>
      </c>
      <c r="I61" s="107">
        <v>400</v>
      </c>
      <c r="J61" s="131">
        <v>400</v>
      </c>
      <c r="K61" s="131">
        <v>400</v>
      </c>
    </row>
    <row r="62" spans="2:11" ht="12.75" hidden="1">
      <c r="B62" s="16">
        <v>312001</v>
      </c>
      <c r="C62" s="9" t="s">
        <v>36</v>
      </c>
      <c r="D62" s="9">
        <v>10069</v>
      </c>
      <c r="E62" s="9">
        <v>10451</v>
      </c>
      <c r="F62" s="18">
        <v>11000</v>
      </c>
      <c r="G62" s="18">
        <v>11000</v>
      </c>
      <c r="H62" s="12">
        <v>8800</v>
      </c>
      <c r="I62" s="107">
        <v>10500</v>
      </c>
      <c r="J62" s="131">
        <v>10000</v>
      </c>
      <c r="K62" s="131">
        <v>10000</v>
      </c>
    </row>
    <row r="63" spans="2:11" ht="12.75" hidden="1">
      <c r="B63" s="16">
        <v>312001</v>
      </c>
      <c r="C63" s="9" t="s">
        <v>37</v>
      </c>
      <c r="D63" s="9">
        <v>415</v>
      </c>
      <c r="E63" s="9">
        <v>425</v>
      </c>
      <c r="F63" s="12">
        <v>420</v>
      </c>
      <c r="G63" s="12">
        <v>420</v>
      </c>
      <c r="H63" s="12">
        <v>425</v>
      </c>
      <c r="I63" s="107">
        <v>420</v>
      </c>
      <c r="J63" s="131">
        <v>420</v>
      </c>
      <c r="K63" s="131">
        <v>420</v>
      </c>
    </row>
    <row r="64" spans="2:11" ht="12.75" hidden="1">
      <c r="B64" s="16">
        <v>312001</v>
      </c>
      <c r="C64" s="9" t="s">
        <v>38</v>
      </c>
      <c r="D64" s="9">
        <v>13494</v>
      </c>
      <c r="E64" s="9"/>
      <c r="F64" s="18">
        <v>6015</v>
      </c>
      <c r="G64" s="18">
        <v>6015</v>
      </c>
      <c r="H64" s="12">
        <v>7690</v>
      </c>
      <c r="I64" s="107">
        <v>7000</v>
      </c>
      <c r="J64" s="131">
        <v>6500</v>
      </c>
      <c r="K64" s="131">
        <v>3000</v>
      </c>
    </row>
    <row r="65" spans="2:11" ht="12.75" hidden="1">
      <c r="B65" s="16">
        <v>312001</v>
      </c>
      <c r="C65" s="9" t="s">
        <v>382</v>
      </c>
      <c r="D65" s="9"/>
      <c r="E65" s="9"/>
      <c r="F65" s="18">
        <v>0</v>
      </c>
      <c r="G65" s="18">
        <v>22080</v>
      </c>
      <c r="H65" s="18">
        <v>22080</v>
      </c>
      <c r="I65" s="107">
        <v>26496</v>
      </c>
      <c r="J65" s="137">
        <v>25000</v>
      </c>
      <c r="K65" s="137">
        <v>25000</v>
      </c>
    </row>
    <row r="66" spans="2:11" ht="12.75" hidden="1">
      <c r="B66" s="16">
        <v>312001</v>
      </c>
      <c r="C66" s="9" t="s">
        <v>383</v>
      </c>
      <c r="D66" s="9"/>
      <c r="E66" s="9"/>
      <c r="F66" s="18">
        <v>0</v>
      </c>
      <c r="G66" s="18">
        <v>14400</v>
      </c>
      <c r="H66" s="18">
        <v>14400</v>
      </c>
      <c r="I66" s="107">
        <v>17280</v>
      </c>
      <c r="J66" s="137">
        <v>15500</v>
      </c>
      <c r="K66" s="137">
        <v>15500</v>
      </c>
    </row>
    <row r="67" spans="2:11" ht="12.75" hidden="1">
      <c r="B67" s="16">
        <v>312001</v>
      </c>
      <c r="C67" s="9" t="s">
        <v>39</v>
      </c>
      <c r="D67" s="9">
        <v>7593</v>
      </c>
      <c r="E67" s="9">
        <v>4899</v>
      </c>
      <c r="F67" s="18">
        <v>5000</v>
      </c>
      <c r="G67" s="18">
        <v>5000</v>
      </c>
      <c r="H67" s="12">
        <v>5000</v>
      </c>
      <c r="I67" s="107">
        <v>5000</v>
      </c>
      <c r="J67" s="131">
        <v>5000</v>
      </c>
      <c r="K67" s="131">
        <v>5000</v>
      </c>
    </row>
    <row r="68" spans="2:11" ht="12.75" hidden="1">
      <c r="B68" s="16">
        <v>312001</v>
      </c>
      <c r="C68" s="9" t="s">
        <v>40</v>
      </c>
      <c r="D68" s="9">
        <v>9373</v>
      </c>
      <c r="E68" s="9">
        <v>9740</v>
      </c>
      <c r="F68" s="18">
        <v>8795</v>
      </c>
      <c r="G68" s="18">
        <v>8795</v>
      </c>
      <c r="H68" s="12">
        <v>9758</v>
      </c>
      <c r="I68" s="107">
        <v>9800</v>
      </c>
      <c r="J68" s="131">
        <v>9800</v>
      </c>
      <c r="K68" s="131">
        <v>9800</v>
      </c>
    </row>
    <row r="69" spans="2:11" ht="12.75" hidden="1">
      <c r="B69" s="16">
        <v>312001</v>
      </c>
      <c r="C69" s="9" t="s">
        <v>415</v>
      </c>
      <c r="D69" s="9">
        <v>11507</v>
      </c>
      <c r="E69" s="9"/>
      <c r="F69" s="18">
        <v>5400</v>
      </c>
      <c r="G69" s="18">
        <v>5400</v>
      </c>
      <c r="H69" s="12">
        <v>6272</v>
      </c>
      <c r="I69" s="107">
        <v>0</v>
      </c>
      <c r="J69" s="131">
        <v>5000</v>
      </c>
      <c r="K69" s="131">
        <v>1500</v>
      </c>
    </row>
    <row r="70" spans="2:11" ht="12.75" hidden="1">
      <c r="B70" s="16">
        <v>312001</v>
      </c>
      <c r="C70" s="9" t="s">
        <v>41</v>
      </c>
      <c r="D70" s="9">
        <v>2680</v>
      </c>
      <c r="E70" s="9">
        <v>2679</v>
      </c>
      <c r="F70" s="12">
        <v>2680</v>
      </c>
      <c r="G70" s="12">
        <v>2680</v>
      </c>
      <c r="H70" s="12">
        <v>2200</v>
      </c>
      <c r="I70" s="107">
        <v>2600</v>
      </c>
      <c r="J70" s="131">
        <v>2600</v>
      </c>
      <c r="K70" s="131">
        <v>2600</v>
      </c>
    </row>
    <row r="71" spans="2:11" ht="12.75" hidden="1">
      <c r="B71" s="16">
        <v>312001</v>
      </c>
      <c r="C71" s="9" t="s">
        <v>42</v>
      </c>
      <c r="D71" s="9"/>
      <c r="E71" s="9">
        <v>2220</v>
      </c>
      <c r="F71" s="18">
        <v>2400</v>
      </c>
      <c r="G71" s="18">
        <v>2400</v>
      </c>
      <c r="H71" s="12">
        <v>2000</v>
      </c>
      <c r="I71" s="107">
        <v>1800</v>
      </c>
      <c r="J71" s="131">
        <v>1800</v>
      </c>
      <c r="K71" s="131">
        <v>1800</v>
      </c>
    </row>
    <row r="72" spans="2:11" ht="12.75" hidden="1">
      <c r="B72" s="16">
        <v>312001</v>
      </c>
      <c r="C72" s="9" t="s">
        <v>43</v>
      </c>
      <c r="D72" s="9">
        <v>1514</v>
      </c>
      <c r="E72" s="9">
        <v>924</v>
      </c>
      <c r="F72" s="18">
        <v>880</v>
      </c>
      <c r="G72" s="18">
        <v>880</v>
      </c>
      <c r="H72" s="12">
        <v>380</v>
      </c>
      <c r="I72" s="107">
        <v>400</v>
      </c>
      <c r="J72" s="131">
        <v>400</v>
      </c>
      <c r="K72" s="131">
        <v>400</v>
      </c>
    </row>
    <row r="73" spans="2:11" ht="12.75" hidden="1">
      <c r="B73" s="16">
        <v>312001</v>
      </c>
      <c r="C73" s="9" t="s">
        <v>44</v>
      </c>
      <c r="D73" s="9">
        <v>928</v>
      </c>
      <c r="E73" s="9">
        <v>928</v>
      </c>
      <c r="F73" s="12">
        <v>900</v>
      </c>
      <c r="G73" s="12">
        <v>900</v>
      </c>
      <c r="H73" s="12">
        <v>880</v>
      </c>
      <c r="I73" s="107">
        <v>900</v>
      </c>
      <c r="J73" s="131">
        <v>900</v>
      </c>
      <c r="K73" s="131">
        <v>900</v>
      </c>
    </row>
    <row r="74" spans="2:11" ht="12.75" hidden="1">
      <c r="B74" s="16">
        <v>312001</v>
      </c>
      <c r="C74" s="9" t="s">
        <v>450</v>
      </c>
      <c r="D74" s="9"/>
      <c r="E74" s="9">
        <v>4940</v>
      </c>
      <c r="F74" s="18">
        <v>0</v>
      </c>
      <c r="G74" s="18">
        <v>0</v>
      </c>
      <c r="H74" s="12">
        <v>7163</v>
      </c>
      <c r="I74" s="107">
        <v>0</v>
      </c>
      <c r="J74" s="132">
        <v>2000</v>
      </c>
      <c r="K74" s="132">
        <v>2000</v>
      </c>
    </row>
    <row r="75" spans="2:11" ht="12.75" hidden="1">
      <c r="B75" s="16">
        <v>312001</v>
      </c>
      <c r="C75" s="9" t="s">
        <v>45</v>
      </c>
      <c r="D75" s="9">
        <v>943384</v>
      </c>
      <c r="E75" s="9">
        <v>915690</v>
      </c>
      <c r="F75" s="18">
        <v>920000</v>
      </c>
      <c r="G75" s="18">
        <v>920000</v>
      </c>
      <c r="H75" s="9">
        <v>936777</v>
      </c>
      <c r="I75" s="107">
        <v>942531</v>
      </c>
      <c r="J75" s="131">
        <v>945000</v>
      </c>
      <c r="K75" s="131">
        <v>945000</v>
      </c>
    </row>
    <row r="76" spans="2:11" ht="12.75" hidden="1">
      <c r="B76" s="16">
        <v>312001</v>
      </c>
      <c r="C76" s="9" t="s">
        <v>46</v>
      </c>
      <c r="D76" s="9">
        <v>12261</v>
      </c>
      <c r="E76" s="9">
        <v>12236</v>
      </c>
      <c r="F76" s="12">
        <v>12300</v>
      </c>
      <c r="G76" s="12">
        <v>12300</v>
      </c>
      <c r="H76" s="12">
        <v>12000</v>
      </c>
      <c r="I76" s="107">
        <v>12000</v>
      </c>
      <c r="J76" s="131">
        <v>12000</v>
      </c>
      <c r="K76" s="131">
        <v>12100</v>
      </c>
    </row>
    <row r="77" spans="2:11" ht="12.75" hidden="1">
      <c r="B77" s="16">
        <v>312001</v>
      </c>
      <c r="C77" s="9" t="s">
        <v>47</v>
      </c>
      <c r="D77" s="9">
        <v>2240</v>
      </c>
      <c r="E77" s="9">
        <v>1843</v>
      </c>
      <c r="F77" s="18">
        <v>1800</v>
      </c>
      <c r="G77" s="18">
        <v>1800</v>
      </c>
      <c r="H77" s="12">
        <v>1776</v>
      </c>
      <c r="I77" s="107">
        <v>2030</v>
      </c>
      <c r="J77" s="131">
        <v>2020</v>
      </c>
      <c r="K77" s="131">
        <v>2020</v>
      </c>
    </row>
    <row r="78" spans="2:11" ht="12.75" hidden="1">
      <c r="B78" s="16">
        <v>312001</v>
      </c>
      <c r="C78" s="9" t="s">
        <v>48</v>
      </c>
      <c r="D78" s="9">
        <v>8122</v>
      </c>
      <c r="E78" s="9">
        <v>8724</v>
      </c>
      <c r="F78" s="12">
        <v>8800</v>
      </c>
      <c r="G78" s="12">
        <v>9800</v>
      </c>
      <c r="H78" s="12">
        <v>8900</v>
      </c>
      <c r="I78" s="107">
        <v>9000</v>
      </c>
      <c r="J78" s="131">
        <v>9000</v>
      </c>
      <c r="K78" s="131">
        <v>9000</v>
      </c>
    </row>
    <row r="79" spans="2:11" ht="12.75" hidden="1">
      <c r="B79" s="16">
        <v>312001</v>
      </c>
      <c r="C79" s="9" t="s">
        <v>49</v>
      </c>
      <c r="D79" s="9">
        <v>6566</v>
      </c>
      <c r="E79" s="9">
        <v>6394</v>
      </c>
      <c r="F79" s="12">
        <v>6500</v>
      </c>
      <c r="G79" s="12">
        <v>6500</v>
      </c>
      <c r="H79" s="12">
        <v>6905</v>
      </c>
      <c r="I79" s="107">
        <v>6550</v>
      </c>
      <c r="J79" s="132">
        <v>6520</v>
      </c>
      <c r="K79" s="132">
        <v>6520</v>
      </c>
    </row>
    <row r="80" spans="2:11" ht="12.75" hidden="1">
      <c r="B80" s="16">
        <v>312001</v>
      </c>
      <c r="C80" s="9" t="s">
        <v>50</v>
      </c>
      <c r="D80" s="9">
        <v>21941</v>
      </c>
      <c r="E80" s="9">
        <v>19555</v>
      </c>
      <c r="F80" s="12">
        <v>21500</v>
      </c>
      <c r="G80" s="12">
        <v>21500</v>
      </c>
      <c r="H80" s="12">
        <v>19395</v>
      </c>
      <c r="I80" s="107">
        <v>19201</v>
      </c>
      <c r="J80" s="132">
        <v>18900</v>
      </c>
      <c r="K80" s="132">
        <v>18900</v>
      </c>
    </row>
    <row r="81" spans="2:11" ht="12.75" hidden="1">
      <c r="B81" s="16">
        <v>312001</v>
      </c>
      <c r="C81" s="9" t="s">
        <v>51</v>
      </c>
      <c r="D81" s="9">
        <v>14256</v>
      </c>
      <c r="E81" s="9">
        <v>15147</v>
      </c>
      <c r="F81" s="12">
        <v>15285</v>
      </c>
      <c r="G81" s="12">
        <v>15285</v>
      </c>
      <c r="H81" s="12">
        <v>15999</v>
      </c>
      <c r="I81" s="107">
        <v>15900</v>
      </c>
      <c r="J81" s="132">
        <v>15800</v>
      </c>
      <c r="K81" s="132">
        <v>15800</v>
      </c>
    </row>
    <row r="82" spans="2:11" ht="12.75" hidden="1">
      <c r="B82" s="16">
        <v>312001</v>
      </c>
      <c r="C82" s="9" t="s">
        <v>416</v>
      </c>
      <c r="D82" s="9">
        <v>162160</v>
      </c>
      <c r="E82" s="9">
        <v>0</v>
      </c>
      <c r="F82" s="12">
        <v>0</v>
      </c>
      <c r="G82" s="12">
        <v>0</v>
      </c>
      <c r="H82" s="9">
        <v>0</v>
      </c>
      <c r="I82" s="107">
        <v>0</v>
      </c>
      <c r="J82" s="131"/>
      <c r="K82" s="131"/>
    </row>
    <row r="83" spans="2:11" ht="12.75" hidden="1">
      <c r="B83" s="16">
        <v>312001</v>
      </c>
      <c r="C83" s="9" t="s">
        <v>417</v>
      </c>
      <c r="D83" s="9">
        <v>2140</v>
      </c>
      <c r="E83" s="9">
        <v>54143</v>
      </c>
      <c r="F83" s="12"/>
      <c r="G83" s="12"/>
      <c r="H83" s="12"/>
      <c r="I83" s="107"/>
      <c r="J83" s="131"/>
      <c r="K83" s="131"/>
    </row>
    <row r="84" spans="2:11" ht="12.75">
      <c r="B84" s="16">
        <v>312002</v>
      </c>
      <c r="C84" s="9" t="s">
        <v>52</v>
      </c>
      <c r="D84" s="9">
        <v>12182</v>
      </c>
      <c r="E84" s="9">
        <v>12707</v>
      </c>
      <c r="F84" s="18">
        <v>13500</v>
      </c>
      <c r="G84" s="18">
        <v>13500</v>
      </c>
      <c r="H84" s="12">
        <v>12787</v>
      </c>
      <c r="I84" s="107">
        <v>12500</v>
      </c>
      <c r="J84" s="132">
        <v>12500</v>
      </c>
      <c r="K84" s="132">
        <v>12500</v>
      </c>
    </row>
    <row r="85" spans="2:11" ht="12.75">
      <c r="B85" s="16">
        <v>312007</v>
      </c>
      <c r="C85" s="9" t="s">
        <v>53</v>
      </c>
      <c r="D85" s="9">
        <v>3250</v>
      </c>
      <c r="E85" s="9">
        <v>3250</v>
      </c>
      <c r="F85" s="12">
        <v>3253</v>
      </c>
      <c r="G85" s="12">
        <v>3253</v>
      </c>
      <c r="H85" s="12">
        <v>3250</v>
      </c>
      <c r="I85" s="107">
        <v>3250</v>
      </c>
      <c r="J85" s="132">
        <v>3250</v>
      </c>
      <c r="K85" s="132">
        <v>3250</v>
      </c>
    </row>
    <row r="86" spans="2:11" ht="12.75">
      <c r="B86" s="17"/>
      <c r="C86" s="12"/>
      <c r="D86" s="12"/>
      <c r="E86" s="12"/>
      <c r="F86" s="12"/>
      <c r="G86" s="12"/>
      <c r="H86" s="12"/>
      <c r="I86" s="107"/>
      <c r="J86" s="131"/>
      <c r="K86" s="131"/>
    </row>
    <row r="87" spans="2:11" ht="15.75">
      <c r="B87" s="19"/>
      <c r="C87" s="14" t="s">
        <v>54</v>
      </c>
      <c r="D87" s="15">
        <f aca="true" t="shared" si="10" ref="D87:K87">D14+D17+D19+D29+D40+D50+D53+D59</f>
        <v>4393027</v>
      </c>
      <c r="E87" s="15">
        <f t="shared" si="10"/>
        <v>4767925</v>
      </c>
      <c r="F87" s="15">
        <f t="shared" si="10"/>
        <v>4585956</v>
      </c>
      <c r="G87" s="15">
        <f t="shared" si="10"/>
        <v>4784786</v>
      </c>
      <c r="H87" s="15">
        <f t="shared" si="10"/>
        <v>4794970</v>
      </c>
      <c r="I87" s="113">
        <f t="shared" si="10"/>
        <v>4761658</v>
      </c>
      <c r="J87" s="135">
        <f t="shared" si="10"/>
        <v>4885010</v>
      </c>
      <c r="K87" s="135">
        <f t="shared" si="10"/>
        <v>5025247.5</v>
      </c>
    </row>
    <row r="88" spans="2:11" ht="15.75">
      <c r="B88" s="19"/>
      <c r="C88" s="14"/>
      <c r="D88" s="15"/>
      <c r="E88" s="15"/>
      <c r="F88" s="15"/>
      <c r="G88" s="15"/>
      <c r="H88" s="15"/>
      <c r="I88" s="113"/>
      <c r="J88" s="135"/>
      <c r="K88" s="135"/>
    </row>
    <row r="89" spans="4:9" s="2" customFormat="1" ht="15.75">
      <c r="D89" s="120"/>
      <c r="E89" s="120"/>
      <c r="I89" s="114"/>
    </row>
    <row r="90" spans="2:11" ht="18">
      <c r="B90" s="45" t="s">
        <v>55</v>
      </c>
      <c r="C90" s="45"/>
      <c r="D90" s="45"/>
      <c r="E90" s="45"/>
      <c r="F90" s="46"/>
      <c r="G90" s="46"/>
      <c r="H90" s="46"/>
      <c r="I90" s="106"/>
      <c r="J90" s="131"/>
      <c r="K90" s="131"/>
    </row>
    <row r="91" spans="2:11" ht="15.75">
      <c r="B91" s="47"/>
      <c r="C91" s="48"/>
      <c r="D91" s="48"/>
      <c r="E91" s="48"/>
      <c r="F91" s="46"/>
      <c r="G91" s="46"/>
      <c r="H91" s="46"/>
      <c r="I91" s="106"/>
      <c r="J91" s="131"/>
      <c r="K91" s="131"/>
    </row>
    <row r="92" spans="2:11" ht="15.75">
      <c r="B92" s="49">
        <v>231</v>
      </c>
      <c r="C92" s="50" t="s">
        <v>56</v>
      </c>
      <c r="D92" s="51">
        <v>0</v>
      </c>
      <c r="E92" s="51">
        <f>E93</f>
        <v>9765</v>
      </c>
      <c r="F92" s="51">
        <v>0</v>
      </c>
      <c r="G92" s="51">
        <f>G93</f>
        <v>15000</v>
      </c>
      <c r="H92" s="51">
        <f>H93</f>
        <v>15000</v>
      </c>
      <c r="I92" s="106">
        <f>I93</f>
        <v>0</v>
      </c>
      <c r="J92" s="130">
        <f>J93</f>
        <v>0</v>
      </c>
      <c r="K92" s="130">
        <f>K93</f>
        <v>0</v>
      </c>
    </row>
    <row r="93" spans="2:11" s="7" customFormat="1" ht="12.75">
      <c r="B93" s="65" t="s">
        <v>384</v>
      </c>
      <c r="C93" s="57" t="s">
        <v>385</v>
      </c>
      <c r="D93" s="57"/>
      <c r="E93" s="57">
        <v>9765</v>
      </c>
      <c r="F93" s="91">
        <v>0</v>
      </c>
      <c r="G93" s="91">
        <v>15000</v>
      </c>
      <c r="H93" s="91">
        <v>15000</v>
      </c>
      <c r="I93" s="107">
        <v>0</v>
      </c>
      <c r="J93" s="133">
        <v>0</v>
      </c>
      <c r="K93" s="133">
        <v>0</v>
      </c>
    </row>
    <row r="94" spans="2:11" ht="15.75">
      <c r="B94" s="52"/>
      <c r="C94" s="46"/>
      <c r="D94" s="46"/>
      <c r="E94" s="46"/>
      <c r="F94" s="46"/>
      <c r="G94" s="46"/>
      <c r="H94" s="46"/>
      <c r="I94" s="106"/>
      <c r="J94" s="131"/>
      <c r="K94" s="131"/>
    </row>
    <row r="95" spans="2:11" ht="15.75">
      <c r="B95" s="53">
        <v>233</v>
      </c>
      <c r="C95" s="50" t="s">
        <v>57</v>
      </c>
      <c r="D95" s="54">
        <f aca="true" t="shared" si="11" ref="D95:K95">D96</f>
        <v>89399</v>
      </c>
      <c r="E95" s="54">
        <f t="shared" si="11"/>
        <v>2788</v>
      </c>
      <c r="F95" s="54">
        <f t="shared" si="11"/>
        <v>100000</v>
      </c>
      <c r="G95" s="54">
        <f t="shared" si="11"/>
        <v>100000</v>
      </c>
      <c r="H95" s="54">
        <f t="shared" si="11"/>
        <v>35000</v>
      </c>
      <c r="I95" s="106">
        <f t="shared" si="11"/>
        <v>0</v>
      </c>
      <c r="J95" s="130">
        <f t="shared" si="11"/>
        <v>0</v>
      </c>
      <c r="K95" s="130">
        <f t="shared" si="11"/>
        <v>0</v>
      </c>
    </row>
    <row r="96" spans="2:11" ht="12.75">
      <c r="B96" s="55">
        <v>233000</v>
      </c>
      <c r="C96" s="47" t="s">
        <v>57</v>
      </c>
      <c r="D96" s="47">
        <v>89399</v>
      </c>
      <c r="E96" s="47">
        <v>2788</v>
      </c>
      <c r="F96" s="46">
        <v>100000</v>
      </c>
      <c r="G96" s="46">
        <v>100000</v>
      </c>
      <c r="H96" s="46">
        <v>35000</v>
      </c>
      <c r="I96" s="107">
        <f>I97</f>
        <v>0</v>
      </c>
      <c r="J96" s="131">
        <v>0</v>
      </c>
      <c r="K96" s="131">
        <v>0</v>
      </c>
    </row>
    <row r="97" spans="2:11" ht="15.75">
      <c r="B97" s="55"/>
      <c r="C97" s="47"/>
      <c r="D97" s="47"/>
      <c r="E97" s="47"/>
      <c r="F97" s="46"/>
      <c r="G97" s="46"/>
      <c r="H97" s="46"/>
      <c r="I97" s="106"/>
      <c r="J97" s="131"/>
      <c r="K97" s="131"/>
    </row>
    <row r="98" spans="2:11" ht="15.75">
      <c r="B98" s="53">
        <v>322</v>
      </c>
      <c r="C98" s="50" t="s">
        <v>58</v>
      </c>
      <c r="D98" s="56">
        <f>SUM(D99:D105)</f>
        <v>1328148</v>
      </c>
      <c r="E98" s="56">
        <f>SUM(E99:E105)</f>
        <v>2031160</v>
      </c>
      <c r="F98" s="56">
        <f>SUM(F101:F104)</f>
        <v>2320711</v>
      </c>
      <c r="G98" s="56">
        <f>SUM(G99:G105)</f>
        <v>2360231</v>
      </c>
      <c r="H98" s="56">
        <f>SUM(H99:H105)</f>
        <v>1175101</v>
      </c>
      <c r="I98" s="146">
        <f>SUM(I99:I105)</f>
        <v>1210976</v>
      </c>
      <c r="J98" s="138">
        <f>SUM(J99:J105)</f>
        <v>0</v>
      </c>
      <c r="K98" s="138">
        <f>SUM(K99:K105)</f>
        <v>0</v>
      </c>
    </row>
    <row r="99" spans="2:11" ht="12.75">
      <c r="B99" s="65">
        <v>322001</v>
      </c>
      <c r="C99" s="57" t="s">
        <v>352</v>
      </c>
      <c r="D99" s="57"/>
      <c r="E99" s="57"/>
      <c r="F99" s="94">
        <v>0</v>
      </c>
      <c r="G99" s="91">
        <v>9520</v>
      </c>
      <c r="H99" s="46">
        <v>9520</v>
      </c>
      <c r="I99" s="107">
        <f>I101</f>
        <v>0</v>
      </c>
      <c r="J99" s="131"/>
      <c r="K99" s="131"/>
    </row>
    <row r="100" spans="2:11" ht="12.75">
      <c r="B100" s="65">
        <v>322001</v>
      </c>
      <c r="C100" s="57" t="s">
        <v>404</v>
      </c>
      <c r="D100" s="57">
        <v>1328148</v>
      </c>
      <c r="E100" s="57">
        <v>2031160</v>
      </c>
      <c r="F100" s="94"/>
      <c r="G100" s="91"/>
      <c r="H100" s="46"/>
      <c r="I100" s="107"/>
      <c r="J100" s="131"/>
      <c r="K100" s="131"/>
    </row>
    <row r="101" spans="2:11" ht="12.75">
      <c r="B101" s="55">
        <v>322001</v>
      </c>
      <c r="C101" s="47" t="s">
        <v>320</v>
      </c>
      <c r="D101" s="47"/>
      <c r="E101" s="47"/>
      <c r="F101" s="46">
        <v>368124</v>
      </c>
      <c r="G101" s="46">
        <v>368124</v>
      </c>
      <c r="H101" s="46">
        <v>353589</v>
      </c>
      <c r="I101" s="107">
        <v>0</v>
      </c>
      <c r="J101" s="131"/>
      <c r="K101" s="131"/>
    </row>
    <row r="102" spans="2:11" ht="12.75">
      <c r="B102" s="55">
        <v>322001</v>
      </c>
      <c r="C102" s="47" t="s">
        <v>59</v>
      </c>
      <c r="D102" s="47"/>
      <c r="E102" s="47"/>
      <c r="F102" s="46">
        <v>1523736</v>
      </c>
      <c r="G102" s="46">
        <v>1523736</v>
      </c>
      <c r="H102" s="46">
        <v>383247</v>
      </c>
      <c r="I102" s="107">
        <v>1180976</v>
      </c>
      <c r="J102" s="131"/>
      <c r="K102" s="131"/>
    </row>
    <row r="103" spans="2:11" ht="12.75">
      <c r="B103" s="55">
        <v>322001</v>
      </c>
      <c r="C103" s="47" t="s">
        <v>60</v>
      </c>
      <c r="D103" s="47"/>
      <c r="E103" s="47"/>
      <c r="F103" s="46">
        <v>268520</v>
      </c>
      <c r="G103" s="46">
        <v>268520</v>
      </c>
      <c r="H103" s="46">
        <v>268426</v>
      </c>
      <c r="I103" s="107">
        <v>0</v>
      </c>
      <c r="J103" s="131"/>
      <c r="K103" s="131"/>
    </row>
    <row r="104" spans="2:11" ht="12.75">
      <c r="B104" s="55">
        <v>322001</v>
      </c>
      <c r="C104" s="47" t="s">
        <v>61</v>
      </c>
      <c r="D104" s="47"/>
      <c r="E104" s="47"/>
      <c r="F104" s="46">
        <v>160331</v>
      </c>
      <c r="G104" s="46">
        <v>160331</v>
      </c>
      <c r="H104" s="46">
        <v>160319</v>
      </c>
      <c r="I104" s="107">
        <v>0</v>
      </c>
      <c r="J104" s="131"/>
      <c r="K104" s="131"/>
    </row>
    <row r="105" spans="2:11" ht="12.75">
      <c r="B105" s="55">
        <v>322002</v>
      </c>
      <c r="C105" s="47" t="s">
        <v>341</v>
      </c>
      <c r="D105" s="47"/>
      <c r="E105" s="47"/>
      <c r="F105" s="46">
        <v>0</v>
      </c>
      <c r="G105" s="46">
        <v>30000</v>
      </c>
      <c r="H105" s="46">
        <v>0</v>
      </c>
      <c r="I105" s="107">
        <v>30000</v>
      </c>
      <c r="J105" s="131"/>
      <c r="K105" s="131"/>
    </row>
    <row r="106" spans="2:11" s="7" customFormat="1" ht="12.75">
      <c r="B106" s="55"/>
      <c r="C106" s="57"/>
      <c r="D106" s="57"/>
      <c r="E106" s="57"/>
      <c r="F106" s="91"/>
      <c r="G106" s="91"/>
      <c r="H106" s="91"/>
      <c r="I106" s="108"/>
      <c r="J106" s="133"/>
      <c r="K106" s="133"/>
    </row>
    <row r="107" spans="2:11" ht="15.75">
      <c r="B107" s="58"/>
      <c r="C107" s="54" t="s">
        <v>62</v>
      </c>
      <c r="D107" s="59">
        <f aca="true" t="shared" si="12" ref="D107:K107">D92+D95+D98</f>
        <v>1417547</v>
      </c>
      <c r="E107" s="59">
        <f t="shared" si="12"/>
        <v>2043713</v>
      </c>
      <c r="F107" s="59">
        <f t="shared" si="12"/>
        <v>2420711</v>
      </c>
      <c r="G107" s="59">
        <f t="shared" si="12"/>
        <v>2475231</v>
      </c>
      <c r="H107" s="59">
        <f t="shared" si="12"/>
        <v>1225101</v>
      </c>
      <c r="I107" s="113">
        <f t="shared" si="12"/>
        <v>1210976</v>
      </c>
      <c r="J107" s="135">
        <f t="shared" si="12"/>
        <v>0</v>
      </c>
      <c r="K107" s="135">
        <f t="shared" si="12"/>
        <v>0</v>
      </c>
    </row>
    <row r="108" spans="2:11" ht="15.75">
      <c r="B108" s="58"/>
      <c r="C108" s="54"/>
      <c r="D108" s="59"/>
      <c r="E108" s="59"/>
      <c r="F108" s="59"/>
      <c r="G108" s="59"/>
      <c r="H108" s="59"/>
      <c r="I108" s="113"/>
      <c r="J108" s="135"/>
      <c r="K108" s="135"/>
    </row>
    <row r="109" spans="4:9" s="2" customFormat="1" ht="15.75">
      <c r="D109" s="120"/>
      <c r="E109" s="120"/>
      <c r="I109" s="114"/>
    </row>
    <row r="110" spans="2:11" ht="18">
      <c r="B110" s="8" t="s">
        <v>63</v>
      </c>
      <c r="C110" s="20"/>
      <c r="D110" s="20"/>
      <c r="E110" s="20"/>
      <c r="F110" s="12"/>
      <c r="G110" s="12"/>
      <c r="H110" s="12"/>
      <c r="I110" s="106"/>
      <c r="J110" s="131"/>
      <c r="K110" s="131"/>
    </row>
    <row r="111" spans="2:11" ht="15.75">
      <c r="B111" s="12"/>
      <c r="C111" s="12"/>
      <c r="D111" s="12"/>
      <c r="E111" s="12"/>
      <c r="F111" s="12"/>
      <c r="G111" s="12"/>
      <c r="H111" s="12"/>
      <c r="I111" s="106"/>
      <c r="J111" s="131"/>
      <c r="K111" s="131"/>
    </row>
    <row r="112" spans="2:11" ht="15.75">
      <c r="B112" s="13" t="s">
        <v>64</v>
      </c>
      <c r="C112" s="14" t="s">
        <v>65</v>
      </c>
      <c r="D112" s="15">
        <f aca="true" t="shared" si="13" ref="D112:K112">SUM(D113+D114+D115+D170)</f>
        <v>545525</v>
      </c>
      <c r="E112" s="15">
        <f t="shared" si="13"/>
        <v>533267</v>
      </c>
      <c r="F112" s="15">
        <f t="shared" si="13"/>
        <v>732577</v>
      </c>
      <c r="G112" s="15">
        <f t="shared" si="13"/>
        <v>702177</v>
      </c>
      <c r="H112" s="15">
        <f t="shared" si="13"/>
        <v>661572</v>
      </c>
      <c r="I112" s="113">
        <f t="shared" si="13"/>
        <v>620650</v>
      </c>
      <c r="J112" s="135">
        <f t="shared" si="13"/>
        <v>674825</v>
      </c>
      <c r="K112" s="135">
        <f t="shared" si="13"/>
        <v>679125</v>
      </c>
    </row>
    <row r="113" spans="2:11" ht="12.75">
      <c r="B113" s="16">
        <v>610000</v>
      </c>
      <c r="C113" s="9" t="s">
        <v>66</v>
      </c>
      <c r="D113" s="9">
        <v>259885</v>
      </c>
      <c r="E113" s="9">
        <v>253218</v>
      </c>
      <c r="F113" s="12">
        <v>267000</v>
      </c>
      <c r="G113" s="12">
        <v>267000</v>
      </c>
      <c r="H113" s="12">
        <v>267000</v>
      </c>
      <c r="I113" s="107">
        <v>267000</v>
      </c>
      <c r="J113" s="133">
        <v>268000</v>
      </c>
      <c r="K113" s="131">
        <v>270000</v>
      </c>
    </row>
    <row r="114" spans="2:11" ht="12.75">
      <c r="B114" s="16">
        <v>620000</v>
      </c>
      <c r="C114" s="9" t="s">
        <v>67</v>
      </c>
      <c r="D114" s="9">
        <v>92364</v>
      </c>
      <c r="E114" s="9">
        <v>92070</v>
      </c>
      <c r="F114" s="12">
        <v>93450</v>
      </c>
      <c r="G114" s="12">
        <v>93450</v>
      </c>
      <c r="H114" s="12">
        <v>93450</v>
      </c>
      <c r="I114" s="107">
        <v>93450</v>
      </c>
      <c r="J114" s="133">
        <v>94700</v>
      </c>
      <c r="K114" s="131">
        <v>95000</v>
      </c>
    </row>
    <row r="115" spans="1:11" ht="12.75">
      <c r="A115" s="110"/>
      <c r="B115" s="43">
        <v>630</v>
      </c>
      <c r="C115" s="10" t="s">
        <v>165</v>
      </c>
      <c r="D115" s="42">
        <v>190093</v>
      </c>
      <c r="E115" s="111">
        <v>182541</v>
      </c>
      <c r="F115" s="111">
        <f>SUM(F116:F169)</f>
        <v>369002</v>
      </c>
      <c r="G115" s="111">
        <f>SUM(G116:G169)</f>
        <v>338602</v>
      </c>
      <c r="H115" s="111">
        <f>SUM(H116:H169)</f>
        <v>298247</v>
      </c>
      <c r="I115" s="147">
        <f>SUM(I116:I169)</f>
        <v>257075</v>
      </c>
      <c r="J115" s="139">
        <v>309000</v>
      </c>
      <c r="K115" s="139">
        <v>311000</v>
      </c>
    </row>
    <row r="116" spans="2:11" ht="12.75" hidden="1">
      <c r="B116" s="16">
        <v>631001</v>
      </c>
      <c r="C116" s="9" t="s">
        <v>68</v>
      </c>
      <c r="D116" s="9"/>
      <c r="E116" s="9"/>
      <c r="F116" s="12">
        <v>900</v>
      </c>
      <c r="G116" s="12">
        <v>900</v>
      </c>
      <c r="H116" s="12">
        <v>1200</v>
      </c>
      <c r="I116" s="107">
        <v>1200</v>
      </c>
      <c r="J116" s="131"/>
      <c r="K116" s="131"/>
    </row>
    <row r="117" spans="2:11" ht="12.75" hidden="1">
      <c r="B117" s="16">
        <v>631002</v>
      </c>
      <c r="C117" s="9" t="s">
        <v>69</v>
      </c>
      <c r="D117" s="9"/>
      <c r="E117" s="9"/>
      <c r="F117" s="12">
        <v>500</v>
      </c>
      <c r="G117" s="12">
        <v>500</v>
      </c>
      <c r="H117" s="12">
        <v>0</v>
      </c>
      <c r="I117" s="107">
        <v>200</v>
      </c>
      <c r="J117" s="131"/>
      <c r="K117" s="131"/>
    </row>
    <row r="118" spans="2:11" ht="12.75" hidden="1">
      <c r="B118" s="16">
        <v>632001</v>
      </c>
      <c r="C118" s="9" t="s">
        <v>70</v>
      </c>
      <c r="D118" s="9">
        <v>32256</v>
      </c>
      <c r="E118" s="9">
        <v>31105</v>
      </c>
      <c r="F118" s="12">
        <v>37500</v>
      </c>
      <c r="G118" s="12">
        <v>37500</v>
      </c>
      <c r="H118" s="12">
        <v>38000</v>
      </c>
      <c r="I118" s="107">
        <v>35000</v>
      </c>
      <c r="J118" s="131"/>
      <c r="K118" s="131"/>
    </row>
    <row r="119" spans="2:11" ht="12.75" hidden="1">
      <c r="B119" s="16">
        <v>632002</v>
      </c>
      <c r="C119" s="9" t="s">
        <v>71</v>
      </c>
      <c r="D119" s="9"/>
      <c r="E119" s="9"/>
      <c r="F119" s="12">
        <v>2500</v>
      </c>
      <c r="G119" s="12">
        <v>2500</v>
      </c>
      <c r="H119" s="12">
        <v>2300</v>
      </c>
      <c r="I119" s="107">
        <v>2400</v>
      </c>
      <c r="J119" s="131"/>
      <c r="K119" s="131"/>
    </row>
    <row r="120" spans="2:11" ht="12.75" hidden="1">
      <c r="B120" s="16">
        <v>632003</v>
      </c>
      <c r="C120" s="9" t="s">
        <v>72</v>
      </c>
      <c r="D120" s="9">
        <v>19404</v>
      </c>
      <c r="E120" s="9">
        <v>18711</v>
      </c>
      <c r="F120" s="12">
        <v>21600</v>
      </c>
      <c r="G120" s="12">
        <v>21600</v>
      </c>
      <c r="H120" s="12">
        <v>21000</v>
      </c>
      <c r="I120" s="107">
        <v>21000</v>
      </c>
      <c r="J120" s="131"/>
      <c r="K120" s="131"/>
    </row>
    <row r="121" spans="2:11" ht="12.75" hidden="1">
      <c r="B121" s="16">
        <v>633001</v>
      </c>
      <c r="C121" s="9" t="s">
        <v>73</v>
      </c>
      <c r="D121" s="9"/>
      <c r="E121" s="9"/>
      <c r="F121" s="12">
        <v>7000</v>
      </c>
      <c r="G121" s="12">
        <v>7000</v>
      </c>
      <c r="H121" s="12">
        <v>600</v>
      </c>
      <c r="I121" s="107">
        <v>4000</v>
      </c>
      <c r="J121" s="131"/>
      <c r="K121" s="131"/>
    </row>
    <row r="122" spans="2:11" ht="12.75" hidden="1">
      <c r="B122" s="16">
        <v>633002</v>
      </c>
      <c r="C122" s="9" t="s">
        <v>74</v>
      </c>
      <c r="D122" s="9"/>
      <c r="E122" s="9"/>
      <c r="F122" s="12">
        <v>5000</v>
      </c>
      <c r="G122" s="12">
        <v>5000</v>
      </c>
      <c r="H122" s="12">
        <v>4900</v>
      </c>
      <c r="I122" s="107">
        <v>3000</v>
      </c>
      <c r="J122" s="131"/>
      <c r="K122" s="131"/>
    </row>
    <row r="123" spans="2:11" ht="12.75" hidden="1">
      <c r="B123" s="16">
        <v>633003</v>
      </c>
      <c r="C123" s="9" t="s">
        <v>75</v>
      </c>
      <c r="D123" s="9"/>
      <c r="E123" s="9"/>
      <c r="F123" s="12">
        <v>100</v>
      </c>
      <c r="G123" s="12">
        <v>100</v>
      </c>
      <c r="H123" s="12">
        <v>0</v>
      </c>
      <c r="I123" s="107">
        <v>100</v>
      </c>
      <c r="J123" s="131"/>
      <c r="K123" s="131"/>
    </row>
    <row r="124" spans="2:11" ht="12.75" hidden="1">
      <c r="B124" s="16">
        <v>633004</v>
      </c>
      <c r="C124" s="9" t="s">
        <v>76</v>
      </c>
      <c r="D124" s="9"/>
      <c r="E124" s="9"/>
      <c r="F124" s="12">
        <v>500</v>
      </c>
      <c r="G124" s="12">
        <v>500</v>
      </c>
      <c r="H124" s="12">
        <v>540</v>
      </c>
      <c r="I124" s="107">
        <f>I125</f>
        <v>8500</v>
      </c>
      <c r="J124" s="131"/>
      <c r="K124" s="131"/>
    </row>
    <row r="125" spans="2:11" ht="12.75" hidden="1">
      <c r="B125" s="16">
        <v>633006</v>
      </c>
      <c r="C125" s="9" t="s">
        <v>77</v>
      </c>
      <c r="D125" s="9">
        <v>5846</v>
      </c>
      <c r="E125" s="9">
        <v>6203</v>
      </c>
      <c r="F125" s="12">
        <v>11000</v>
      </c>
      <c r="G125" s="12">
        <v>11000</v>
      </c>
      <c r="H125" s="12">
        <v>8500</v>
      </c>
      <c r="I125" s="107">
        <v>8500</v>
      </c>
      <c r="J125" s="131"/>
      <c r="K125" s="131"/>
    </row>
    <row r="126" spans="2:11" ht="12.75" hidden="1">
      <c r="B126" s="16">
        <v>633013</v>
      </c>
      <c r="C126" s="9" t="s">
        <v>78</v>
      </c>
      <c r="D126" s="9"/>
      <c r="E126" s="9"/>
      <c r="F126" s="12">
        <v>5900</v>
      </c>
      <c r="G126" s="12">
        <v>5900</v>
      </c>
      <c r="H126" s="12">
        <v>4500</v>
      </c>
      <c r="I126" s="107">
        <v>4000</v>
      </c>
      <c r="J126" s="131"/>
      <c r="K126" s="131"/>
    </row>
    <row r="127" spans="2:11" ht="12.75" hidden="1">
      <c r="B127" s="16">
        <v>633009</v>
      </c>
      <c r="C127" s="9" t="s">
        <v>79</v>
      </c>
      <c r="D127" s="9">
        <v>5510</v>
      </c>
      <c r="E127" s="9">
        <v>3804</v>
      </c>
      <c r="F127" s="12">
        <v>2700</v>
      </c>
      <c r="G127" s="12">
        <v>2700</v>
      </c>
      <c r="H127" s="12">
        <v>2650</v>
      </c>
      <c r="I127" s="107">
        <v>2700</v>
      </c>
      <c r="J127" s="131"/>
      <c r="K127" s="131"/>
    </row>
    <row r="128" spans="2:11" ht="12.75" hidden="1">
      <c r="B128" s="16">
        <v>633016</v>
      </c>
      <c r="C128" s="9" t="s">
        <v>80</v>
      </c>
      <c r="D128" s="9"/>
      <c r="E128" s="9"/>
      <c r="F128" s="12">
        <v>6500</v>
      </c>
      <c r="G128" s="12">
        <v>6500</v>
      </c>
      <c r="H128" s="12">
        <v>4500</v>
      </c>
      <c r="I128" s="107">
        <v>4500</v>
      </c>
      <c r="J128" s="131"/>
      <c r="K128" s="131"/>
    </row>
    <row r="129" spans="2:11" ht="12.75" hidden="1">
      <c r="B129" s="16">
        <v>633018</v>
      </c>
      <c r="C129" s="9" t="s">
        <v>81</v>
      </c>
      <c r="D129" s="9"/>
      <c r="E129" s="9"/>
      <c r="F129" s="12">
        <v>1000</v>
      </c>
      <c r="G129" s="12">
        <v>1000</v>
      </c>
      <c r="H129" s="12">
        <v>150</v>
      </c>
      <c r="I129" s="107">
        <v>300</v>
      </c>
      <c r="J129" s="131"/>
      <c r="K129" s="131"/>
    </row>
    <row r="130" spans="2:11" ht="12.75" hidden="1">
      <c r="B130" s="16">
        <v>634001</v>
      </c>
      <c r="C130" s="9" t="s">
        <v>82</v>
      </c>
      <c r="D130" s="9">
        <v>8502</v>
      </c>
      <c r="E130" s="9">
        <v>8315</v>
      </c>
      <c r="F130" s="12">
        <v>8500</v>
      </c>
      <c r="G130" s="12">
        <v>8500</v>
      </c>
      <c r="H130" s="12">
        <v>8200</v>
      </c>
      <c r="I130" s="107">
        <v>8200</v>
      </c>
      <c r="J130" s="131"/>
      <c r="K130" s="131"/>
    </row>
    <row r="131" spans="2:11" ht="12.75" hidden="1">
      <c r="B131" s="16">
        <v>634002</v>
      </c>
      <c r="C131" s="9" t="s">
        <v>83</v>
      </c>
      <c r="D131" s="9">
        <v>5214</v>
      </c>
      <c r="E131" s="9">
        <v>3625</v>
      </c>
      <c r="F131" s="12">
        <v>3500</v>
      </c>
      <c r="G131" s="12">
        <v>3500</v>
      </c>
      <c r="H131" s="12">
        <v>2700</v>
      </c>
      <c r="I131" s="107">
        <v>2500</v>
      </c>
      <c r="J131" s="131"/>
      <c r="K131" s="131"/>
    </row>
    <row r="132" spans="2:11" ht="12.75" hidden="1">
      <c r="B132" s="16">
        <v>634003</v>
      </c>
      <c r="C132" s="9" t="s">
        <v>84</v>
      </c>
      <c r="D132" s="9"/>
      <c r="E132" s="9"/>
      <c r="F132" s="12">
        <v>1500</v>
      </c>
      <c r="G132" s="12">
        <v>1500</v>
      </c>
      <c r="H132" s="12">
        <v>1250</v>
      </c>
      <c r="I132" s="107">
        <v>1250</v>
      </c>
      <c r="J132" s="131"/>
      <c r="K132" s="131"/>
    </row>
    <row r="133" spans="2:11" ht="12.75" hidden="1">
      <c r="B133" s="16">
        <v>634004</v>
      </c>
      <c r="C133" s="9" t="s">
        <v>85</v>
      </c>
      <c r="D133" s="9"/>
      <c r="E133" s="9"/>
      <c r="F133" s="12">
        <v>200</v>
      </c>
      <c r="G133" s="12">
        <v>200</v>
      </c>
      <c r="H133" s="12">
        <v>500</v>
      </c>
      <c r="I133" s="107">
        <v>300</v>
      </c>
      <c r="J133" s="131"/>
      <c r="K133" s="131"/>
    </row>
    <row r="134" spans="2:11" ht="12.75" hidden="1">
      <c r="B134" s="16">
        <v>634005</v>
      </c>
      <c r="C134" s="9" t="s">
        <v>86</v>
      </c>
      <c r="D134" s="9"/>
      <c r="E134" s="9"/>
      <c r="F134" s="12">
        <v>500</v>
      </c>
      <c r="G134" s="12">
        <v>500</v>
      </c>
      <c r="H134" s="12">
        <v>300</v>
      </c>
      <c r="I134" s="107">
        <v>300</v>
      </c>
      <c r="J134" s="131"/>
      <c r="K134" s="131"/>
    </row>
    <row r="135" spans="2:11" ht="12.75" hidden="1">
      <c r="B135" s="16">
        <v>634006</v>
      </c>
      <c r="C135" s="9" t="s">
        <v>87</v>
      </c>
      <c r="D135" s="9"/>
      <c r="E135" s="9"/>
      <c r="F135" s="12">
        <v>50</v>
      </c>
      <c r="G135" s="12">
        <v>50</v>
      </c>
      <c r="H135" s="12">
        <v>0</v>
      </c>
      <c r="I135" s="107">
        <v>50</v>
      </c>
      <c r="J135" s="131"/>
      <c r="K135" s="131"/>
    </row>
    <row r="136" spans="2:11" ht="12.75" hidden="1">
      <c r="B136" s="16">
        <v>635001</v>
      </c>
      <c r="C136" s="9" t="s">
        <v>88</v>
      </c>
      <c r="D136" s="9"/>
      <c r="E136" s="9"/>
      <c r="F136" s="12">
        <v>150</v>
      </c>
      <c r="G136" s="12">
        <v>150</v>
      </c>
      <c r="H136" s="12">
        <v>0</v>
      </c>
      <c r="I136" s="107">
        <v>100</v>
      </c>
      <c r="J136" s="131"/>
      <c r="K136" s="131"/>
    </row>
    <row r="137" spans="2:13" ht="12.75" hidden="1">
      <c r="B137" s="16">
        <v>635002</v>
      </c>
      <c r="C137" s="9" t="s">
        <v>89</v>
      </c>
      <c r="D137" s="9"/>
      <c r="E137" s="9"/>
      <c r="F137" s="12">
        <v>13000</v>
      </c>
      <c r="G137" s="12">
        <v>13000</v>
      </c>
      <c r="H137" s="12">
        <v>12700</v>
      </c>
      <c r="I137" s="107">
        <v>12000</v>
      </c>
      <c r="J137" s="131"/>
      <c r="K137" s="131"/>
      <c r="L137" s="2"/>
      <c r="M137" s="2"/>
    </row>
    <row r="138" spans="2:13" ht="12.75" hidden="1">
      <c r="B138" s="16">
        <v>635003</v>
      </c>
      <c r="C138" s="9" t="s">
        <v>90</v>
      </c>
      <c r="D138" s="9"/>
      <c r="E138" s="9"/>
      <c r="F138" s="12">
        <v>50</v>
      </c>
      <c r="G138" s="12">
        <v>50</v>
      </c>
      <c r="H138" s="12">
        <v>150</v>
      </c>
      <c r="I138" s="107">
        <v>100</v>
      </c>
      <c r="J138" s="131"/>
      <c r="K138" s="131"/>
      <c r="L138" s="2"/>
      <c r="M138" s="2"/>
    </row>
    <row r="139" spans="2:13" ht="12.75" hidden="1">
      <c r="B139" s="16">
        <v>635004</v>
      </c>
      <c r="C139" s="9" t="s">
        <v>91</v>
      </c>
      <c r="D139" s="9"/>
      <c r="E139" s="9"/>
      <c r="F139" s="12">
        <v>100</v>
      </c>
      <c r="G139" s="12">
        <v>100</v>
      </c>
      <c r="H139" s="12">
        <v>100</v>
      </c>
      <c r="I139" s="107">
        <v>100</v>
      </c>
      <c r="J139" s="131"/>
      <c r="K139" s="131"/>
      <c r="L139" s="2"/>
      <c r="M139" s="2"/>
    </row>
    <row r="140" spans="2:13" ht="12.75" hidden="1">
      <c r="B140" s="16">
        <v>635005</v>
      </c>
      <c r="C140" s="9" t="s">
        <v>92</v>
      </c>
      <c r="D140" s="9"/>
      <c r="E140" s="9"/>
      <c r="F140" s="12">
        <v>66</v>
      </c>
      <c r="G140" s="12">
        <v>66</v>
      </c>
      <c r="H140" s="12">
        <v>0</v>
      </c>
      <c r="I140" s="107">
        <v>50</v>
      </c>
      <c r="J140" s="131"/>
      <c r="K140" s="131"/>
      <c r="L140" s="2"/>
      <c r="M140" s="2"/>
    </row>
    <row r="141" spans="2:13" ht="12.75" hidden="1">
      <c r="B141" s="16">
        <v>635006</v>
      </c>
      <c r="C141" s="9" t="s">
        <v>93</v>
      </c>
      <c r="D141" s="9">
        <v>4313</v>
      </c>
      <c r="E141" s="9">
        <v>2088</v>
      </c>
      <c r="F141" s="12">
        <v>35000</v>
      </c>
      <c r="G141" s="12">
        <v>0</v>
      </c>
      <c r="H141" s="12">
        <v>70000</v>
      </c>
      <c r="I141" s="107">
        <v>15000</v>
      </c>
      <c r="J141" s="131"/>
      <c r="K141" s="131"/>
      <c r="L141" s="2"/>
      <c r="M141" s="2"/>
    </row>
    <row r="142" spans="2:13" ht="12.75" hidden="1">
      <c r="B142" s="16">
        <v>635006</v>
      </c>
      <c r="C142" s="9" t="s">
        <v>373</v>
      </c>
      <c r="D142" s="9"/>
      <c r="E142" s="9"/>
      <c r="F142" s="12">
        <v>1000</v>
      </c>
      <c r="G142" s="12">
        <v>1000</v>
      </c>
      <c r="H142" s="12">
        <v>500</v>
      </c>
      <c r="I142" s="107">
        <v>500</v>
      </c>
      <c r="J142" s="131"/>
      <c r="K142" s="131"/>
      <c r="L142" s="2"/>
      <c r="M142" s="2"/>
    </row>
    <row r="143" spans="2:13" ht="12.75" hidden="1">
      <c r="B143" s="16">
        <v>636001</v>
      </c>
      <c r="C143" s="9" t="s">
        <v>94</v>
      </c>
      <c r="D143" s="9"/>
      <c r="E143" s="9"/>
      <c r="F143" s="12">
        <v>4200</v>
      </c>
      <c r="G143" s="12">
        <v>4200</v>
      </c>
      <c r="H143" s="12">
        <v>2000</v>
      </c>
      <c r="I143" s="107">
        <v>2000</v>
      </c>
      <c r="J143" s="131"/>
      <c r="K143" s="131"/>
      <c r="L143" s="2"/>
      <c r="M143" s="2"/>
    </row>
    <row r="144" spans="2:13" ht="12.75" hidden="1">
      <c r="B144" s="16">
        <v>636007</v>
      </c>
      <c r="C144" s="9" t="s">
        <v>95</v>
      </c>
      <c r="D144" s="9"/>
      <c r="E144" s="9"/>
      <c r="F144" s="12">
        <v>1920</v>
      </c>
      <c r="G144" s="12">
        <v>1920</v>
      </c>
      <c r="H144" s="12">
        <v>0</v>
      </c>
      <c r="I144" s="107">
        <f>I145</f>
        <v>1800</v>
      </c>
      <c r="J144" s="131"/>
      <c r="K144" s="131"/>
      <c r="L144" s="2"/>
      <c r="M144" s="2"/>
    </row>
    <row r="145" spans="2:13" ht="12.75" hidden="1">
      <c r="B145" s="16">
        <v>637001</v>
      </c>
      <c r="C145" s="9" t="s">
        <v>96</v>
      </c>
      <c r="D145" s="9"/>
      <c r="E145" s="9"/>
      <c r="F145" s="12">
        <v>1400</v>
      </c>
      <c r="G145" s="12">
        <v>1400</v>
      </c>
      <c r="H145" s="12">
        <v>1800</v>
      </c>
      <c r="I145" s="107">
        <v>1800</v>
      </c>
      <c r="J145" s="131"/>
      <c r="K145" s="131"/>
      <c r="L145" s="2"/>
      <c r="M145" s="2"/>
    </row>
    <row r="146" spans="2:13" ht="12.75" hidden="1">
      <c r="B146" s="16">
        <v>637002</v>
      </c>
      <c r="C146" s="9" t="s">
        <v>97</v>
      </c>
      <c r="D146" s="9"/>
      <c r="E146" s="9"/>
      <c r="F146" s="12">
        <v>1000</v>
      </c>
      <c r="G146" s="12">
        <v>1000</v>
      </c>
      <c r="H146" s="12">
        <v>0</v>
      </c>
      <c r="I146" s="107">
        <v>300</v>
      </c>
      <c r="J146" s="131"/>
      <c r="K146" s="131"/>
      <c r="L146" s="2"/>
      <c r="M146" s="2"/>
    </row>
    <row r="147" spans="2:13" ht="12.75" hidden="1">
      <c r="B147" s="16">
        <v>637003</v>
      </c>
      <c r="C147" s="9" t="s">
        <v>98</v>
      </c>
      <c r="D147" s="9">
        <v>10026</v>
      </c>
      <c r="E147" s="9">
        <v>13767</v>
      </c>
      <c r="F147" s="12">
        <v>20000</v>
      </c>
      <c r="G147" s="12">
        <v>16500</v>
      </c>
      <c r="H147" s="12">
        <v>16400</v>
      </c>
      <c r="I147" s="107">
        <v>15000</v>
      </c>
      <c r="J147" s="131"/>
      <c r="K147" s="131"/>
      <c r="L147" s="2"/>
      <c r="M147" s="2"/>
    </row>
    <row r="148" spans="2:13" ht="12.75" hidden="1">
      <c r="B148" s="16">
        <v>637004</v>
      </c>
      <c r="C148" s="9" t="s">
        <v>99</v>
      </c>
      <c r="D148" s="9"/>
      <c r="E148" s="9"/>
      <c r="F148" s="12">
        <v>9000</v>
      </c>
      <c r="G148" s="12">
        <v>9000</v>
      </c>
      <c r="H148" s="12">
        <v>7500</v>
      </c>
      <c r="I148" s="107">
        <v>7500</v>
      </c>
      <c r="J148" s="131"/>
      <c r="K148" s="131"/>
      <c r="L148" s="2"/>
      <c r="M148" s="2"/>
    </row>
    <row r="149" spans="2:13" ht="12.75" hidden="1">
      <c r="B149" s="16">
        <v>637005</v>
      </c>
      <c r="C149" s="9"/>
      <c r="D149" s="9"/>
      <c r="E149" s="9"/>
      <c r="F149" s="12"/>
      <c r="G149" s="12"/>
      <c r="H149" s="12"/>
      <c r="I149" s="107"/>
      <c r="J149" s="131"/>
      <c r="K149" s="131"/>
      <c r="L149" s="2"/>
      <c r="M149" s="2"/>
    </row>
    <row r="150" spans="2:13" ht="12.75" hidden="1">
      <c r="B150" s="16">
        <v>637005</v>
      </c>
      <c r="C150" s="9" t="s">
        <v>100</v>
      </c>
      <c r="D150" s="9"/>
      <c r="E150" s="9"/>
      <c r="F150" s="12">
        <v>160</v>
      </c>
      <c r="G150" s="12">
        <v>160</v>
      </c>
      <c r="H150" s="12">
        <v>160</v>
      </c>
      <c r="I150" s="107"/>
      <c r="J150" s="131"/>
      <c r="K150" s="131"/>
      <c r="L150" s="2"/>
      <c r="M150" s="2"/>
    </row>
    <row r="151" spans="2:13" ht="12.75" hidden="1">
      <c r="B151" s="16">
        <v>637005</v>
      </c>
      <c r="C151" s="9" t="s">
        <v>444</v>
      </c>
      <c r="D151" s="9"/>
      <c r="E151" s="9"/>
      <c r="F151" s="12"/>
      <c r="G151" s="12"/>
      <c r="H151" s="12"/>
      <c r="I151" s="107">
        <v>5000</v>
      </c>
      <c r="J151" s="133"/>
      <c r="K151" s="131"/>
      <c r="L151" s="2"/>
      <c r="M151" s="2"/>
    </row>
    <row r="152" spans="2:13" ht="12.75" hidden="1">
      <c r="B152" s="16">
        <v>637005</v>
      </c>
      <c r="C152" s="9" t="s">
        <v>353</v>
      </c>
      <c r="D152" s="9"/>
      <c r="E152" s="9"/>
      <c r="F152" s="12">
        <v>0</v>
      </c>
      <c r="G152" s="12">
        <v>5800</v>
      </c>
      <c r="H152" s="12">
        <v>0</v>
      </c>
      <c r="I152" s="107">
        <v>4900</v>
      </c>
      <c r="J152" s="133"/>
      <c r="K152" s="131"/>
      <c r="L152" s="2"/>
      <c r="M152" s="2"/>
    </row>
    <row r="153" spans="2:13" ht="12.75" hidden="1">
      <c r="B153" s="16">
        <v>637005</v>
      </c>
      <c r="C153" s="9" t="s">
        <v>354</v>
      </c>
      <c r="D153" s="9"/>
      <c r="E153" s="9"/>
      <c r="F153" s="12">
        <v>0</v>
      </c>
      <c r="G153" s="12">
        <v>2300</v>
      </c>
      <c r="H153" s="12">
        <v>0</v>
      </c>
      <c r="I153" s="107">
        <v>5000</v>
      </c>
      <c r="J153" s="133"/>
      <c r="K153" s="131"/>
      <c r="L153" s="2"/>
      <c r="M153" s="2"/>
    </row>
    <row r="154" spans="2:13" ht="12.75" hidden="1">
      <c r="B154" s="21">
        <v>637005</v>
      </c>
      <c r="C154" s="9" t="s">
        <v>122</v>
      </c>
      <c r="D154" s="9"/>
      <c r="E154" s="9"/>
      <c r="F154" s="22">
        <v>240</v>
      </c>
      <c r="G154" s="22">
        <v>240</v>
      </c>
      <c r="H154" s="12">
        <v>2200</v>
      </c>
      <c r="I154" s="107">
        <v>3000</v>
      </c>
      <c r="J154" s="133"/>
      <c r="K154" s="131"/>
      <c r="L154" s="2"/>
      <c r="M154" s="2"/>
    </row>
    <row r="155" spans="2:13" ht="12.75" hidden="1">
      <c r="B155" s="16">
        <v>637006</v>
      </c>
      <c r="C155" s="9" t="s">
        <v>101</v>
      </c>
      <c r="D155" s="9"/>
      <c r="E155" s="9"/>
      <c r="F155" s="12">
        <v>166</v>
      </c>
      <c r="G155" s="12">
        <v>166</v>
      </c>
      <c r="H155" s="12"/>
      <c r="I155" s="107">
        <f>I156</f>
        <v>200</v>
      </c>
      <c r="J155" s="131"/>
      <c r="K155" s="131"/>
      <c r="L155" s="2"/>
      <c r="M155" s="2"/>
    </row>
    <row r="156" spans="2:13" ht="12.75" hidden="1">
      <c r="B156" s="16">
        <v>637011</v>
      </c>
      <c r="C156" s="9" t="s">
        <v>102</v>
      </c>
      <c r="D156" s="9"/>
      <c r="E156" s="9"/>
      <c r="F156" s="12">
        <v>1000</v>
      </c>
      <c r="G156" s="12">
        <v>1000</v>
      </c>
      <c r="H156" s="12">
        <v>100</v>
      </c>
      <c r="I156" s="107">
        <v>200</v>
      </c>
      <c r="J156" s="131"/>
      <c r="K156" s="131"/>
      <c r="L156" s="2"/>
      <c r="M156" s="2"/>
    </row>
    <row r="157" spans="2:13" ht="12.75" hidden="1">
      <c r="B157" s="21">
        <v>637011</v>
      </c>
      <c r="C157" s="9" t="s">
        <v>324</v>
      </c>
      <c r="D157" s="9"/>
      <c r="E157" s="9"/>
      <c r="F157" s="22">
        <v>3500</v>
      </c>
      <c r="G157" s="22">
        <v>3500</v>
      </c>
      <c r="H157" s="12">
        <v>200</v>
      </c>
      <c r="I157" s="107">
        <v>500</v>
      </c>
      <c r="J157" s="131"/>
      <c r="K157" s="131"/>
      <c r="L157" s="2"/>
      <c r="M157" s="2"/>
    </row>
    <row r="158" spans="2:13" ht="12.75" hidden="1">
      <c r="B158" s="16">
        <v>637012</v>
      </c>
      <c r="C158" s="9" t="s">
        <v>103</v>
      </c>
      <c r="D158" s="9"/>
      <c r="E158" s="9"/>
      <c r="F158" s="12">
        <v>4100</v>
      </c>
      <c r="G158" s="12">
        <v>4100</v>
      </c>
      <c r="H158" s="12">
        <v>650</v>
      </c>
      <c r="I158" s="107">
        <v>700</v>
      </c>
      <c r="J158" s="131"/>
      <c r="K158" s="131"/>
      <c r="L158" s="2"/>
      <c r="M158" s="2"/>
    </row>
    <row r="159" spans="2:13" ht="12.75" hidden="1">
      <c r="B159" s="16">
        <v>637014</v>
      </c>
      <c r="C159" s="9" t="s">
        <v>104</v>
      </c>
      <c r="D159" s="9"/>
      <c r="E159" s="9"/>
      <c r="F159" s="12">
        <v>13000</v>
      </c>
      <c r="G159" s="12">
        <v>13000</v>
      </c>
      <c r="H159" s="12">
        <v>11000</v>
      </c>
      <c r="I159" s="107">
        <v>11000</v>
      </c>
      <c r="J159" s="131"/>
      <c r="K159" s="131"/>
      <c r="L159" s="2"/>
      <c r="M159" s="2"/>
    </row>
    <row r="160" spans="2:13" ht="12.75" hidden="1">
      <c r="B160" s="16">
        <v>637015</v>
      </c>
      <c r="C160" s="9" t="s">
        <v>105</v>
      </c>
      <c r="D160" s="9"/>
      <c r="E160" s="9"/>
      <c r="F160" s="12">
        <v>15000</v>
      </c>
      <c r="G160" s="12">
        <v>15000</v>
      </c>
      <c r="H160" s="12">
        <v>21300</v>
      </c>
      <c r="I160" s="107">
        <v>22000</v>
      </c>
      <c r="J160" s="131"/>
      <c r="K160" s="131"/>
      <c r="L160" s="2"/>
      <c r="M160" s="2"/>
    </row>
    <row r="161" spans="2:13" ht="12.75" hidden="1">
      <c r="B161" s="16">
        <v>637016</v>
      </c>
      <c r="C161" s="9" t="s">
        <v>106</v>
      </c>
      <c r="D161" s="9"/>
      <c r="E161" s="9"/>
      <c r="F161" s="12">
        <v>2500</v>
      </c>
      <c r="G161" s="12">
        <v>2500</v>
      </c>
      <c r="H161" s="12">
        <v>2300</v>
      </c>
      <c r="I161" s="107">
        <v>2300</v>
      </c>
      <c r="J161" s="131"/>
      <c r="K161" s="131"/>
      <c r="L161" s="2"/>
      <c r="M161" s="2"/>
    </row>
    <row r="162" spans="2:13" ht="12.75" hidden="1">
      <c r="B162" s="16">
        <v>637023</v>
      </c>
      <c r="C162" s="9" t="s">
        <v>107</v>
      </c>
      <c r="D162" s="9"/>
      <c r="E162" s="9"/>
      <c r="F162" s="12">
        <v>1000</v>
      </c>
      <c r="G162" s="12">
        <v>1000</v>
      </c>
      <c r="H162" s="12">
        <v>1100</v>
      </c>
      <c r="I162" s="107">
        <v>1100</v>
      </c>
      <c r="J162" s="131"/>
      <c r="K162" s="131"/>
      <c r="L162" s="2"/>
      <c r="M162" s="2"/>
    </row>
    <row r="163" spans="2:13" ht="12.75" hidden="1">
      <c r="B163" s="16">
        <v>637026</v>
      </c>
      <c r="C163" s="9" t="s">
        <v>108</v>
      </c>
      <c r="D163" s="9"/>
      <c r="E163" s="9">
        <v>7570</v>
      </c>
      <c r="F163" s="12">
        <v>6000</v>
      </c>
      <c r="G163" s="12">
        <v>6000</v>
      </c>
      <c r="H163" s="12">
        <v>5000</v>
      </c>
      <c r="I163" s="107">
        <v>5500</v>
      </c>
      <c r="J163" s="131"/>
      <c r="K163" s="131"/>
      <c r="L163" s="2"/>
      <c r="M163" s="2"/>
    </row>
    <row r="164" spans="2:13" ht="12.75" hidden="1">
      <c r="B164" s="16">
        <v>637027</v>
      </c>
      <c r="C164" s="9" t="s">
        <v>109</v>
      </c>
      <c r="D164" s="9"/>
      <c r="E164" s="9"/>
      <c r="F164" s="12">
        <v>8500</v>
      </c>
      <c r="G164" s="12">
        <v>8500</v>
      </c>
      <c r="H164" s="12">
        <v>7500</v>
      </c>
      <c r="I164" s="107">
        <v>7500</v>
      </c>
      <c r="J164" s="131"/>
      <c r="K164" s="131"/>
      <c r="L164" s="2"/>
      <c r="M164" s="2"/>
    </row>
    <row r="165" spans="2:13" ht="12.75" hidden="1">
      <c r="B165" s="16">
        <v>637031</v>
      </c>
      <c r="C165" s="9" t="s">
        <v>438</v>
      </c>
      <c r="D165" s="9"/>
      <c r="E165" s="9"/>
      <c r="F165" s="12"/>
      <c r="G165" s="12"/>
      <c r="H165" s="12"/>
      <c r="I165" s="107">
        <v>15000</v>
      </c>
      <c r="J165" s="133"/>
      <c r="K165" s="131"/>
      <c r="L165" s="2"/>
      <c r="M165" s="2"/>
    </row>
    <row r="166" spans="2:13" ht="12.75" hidden="1">
      <c r="B166" s="16">
        <v>637035</v>
      </c>
      <c r="C166" s="9" t="s">
        <v>443</v>
      </c>
      <c r="D166" s="9"/>
      <c r="E166" s="9"/>
      <c r="F166" s="12">
        <v>54000</v>
      </c>
      <c r="G166" s="12">
        <v>54000</v>
      </c>
      <c r="H166" s="12">
        <v>14000</v>
      </c>
      <c r="I166" s="107">
        <v>5000</v>
      </c>
      <c r="J166" s="131"/>
      <c r="K166" s="131"/>
      <c r="L166" s="2"/>
      <c r="M166" s="2"/>
    </row>
    <row r="167" spans="2:13" ht="12.75" hidden="1">
      <c r="B167" s="16">
        <v>637005</v>
      </c>
      <c r="C167" s="9" t="s">
        <v>110</v>
      </c>
      <c r="D167" s="9"/>
      <c r="E167" s="9"/>
      <c r="F167" s="12">
        <v>54000</v>
      </c>
      <c r="G167" s="12">
        <v>54000</v>
      </c>
      <c r="H167" s="12">
        <v>16197</v>
      </c>
      <c r="I167" s="107">
        <v>0</v>
      </c>
      <c r="J167" s="131"/>
      <c r="K167" s="131"/>
      <c r="L167" s="2"/>
      <c r="M167" s="2"/>
    </row>
    <row r="168" spans="2:13" ht="12.75" hidden="1">
      <c r="B168" s="16">
        <v>637035</v>
      </c>
      <c r="C168" s="9" t="s">
        <v>111</v>
      </c>
      <c r="D168" s="9">
        <v>5313</v>
      </c>
      <c r="E168" s="9">
        <v>1337</v>
      </c>
      <c r="F168" s="12">
        <v>2000</v>
      </c>
      <c r="G168" s="12">
        <v>2000</v>
      </c>
      <c r="H168" s="12">
        <v>2100</v>
      </c>
      <c r="I168" s="107">
        <f>I171</f>
        <v>2425</v>
      </c>
      <c r="J168" s="131"/>
      <c r="K168" s="131"/>
      <c r="L168" s="2"/>
      <c r="M168" s="2"/>
    </row>
    <row r="169" spans="2:13" ht="12.75" hidden="1">
      <c r="B169" s="16">
        <v>637036</v>
      </c>
      <c r="C169" s="9" t="s">
        <v>401</v>
      </c>
      <c r="D169" s="9"/>
      <c r="E169" s="9"/>
      <c r="F169" s="12">
        <v>0</v>
      </c>
      <c r="G169" s="12">
        <v>0</v>
      </c>
      <c r="H169" s="12">
        <v>1500</v>
      </c>
      <c r="I169" s="107">
        <v>1500</v>
      </c>
      <c r="J169" s="131"/>
      <c r="K169" s="131"/>
      <c r="L169" s="2"/>
      <c r="M169" s="2"/>
    </row>
    <row r="170" spans="1:13" ht="12.75">
      <c r="A170" s="110"/>
      <c r="B170" s="40">
        <v>640</v>
      </c>
      <c r="C170" s="41" t="s">
        <v>402</v>
      </c>
      <c r="D170" s="111">
        <v>3183</v>
      </c>
      <c r="E170" s="111">
        <v>5438</v>
      </c>
      <c r="F170" s="111">
        <f aca="true" t="shared" si="14" ref="F170:K170">SUM(F171:F173)</f>
        <v>3125</v>
      </c>
      <c r="G170" s="111">
        <f t="shared" si="14"/>
        <v>3125</v>
      </c>
      <c r="H170" s="111">
        <f t="shared" si="14"/>
        <v>2875</v>
      </c>
      <c r="I170" s="147">
        <f t="shared" si="14"/>
        <v>3125</v>
      </c>
      <c r="J170" s="139">
        <f t="shared" si="14"/>
        <v>3125</v>
      </c>
      <c r="K170" s="139">
        <f t="shared" si="14"/>
        <v>3125</v>
      </c>
      <c r="L170" s="2"/>
      <c r="M170" s="2"/>
    </row>
    <row r="171" spans="2:13" ht="12.75">
      <c r="B171" s="16">
        <v>641006</v>
      </c>
      <c r="C171" s="9" t="s">
        <v>112</v>
      </c>
      <c r="D171" s="9"/>
      <c r="E171" s="9"/>
      <c r="F171" s="12">
        <v>2425</v>
      </c>
      <c r="G171" s="12">
        <v>2425</v>
      </c>
      <c r="H171" s="12">
        <v>2425</v>
      </c>
      <c r="I171" s="107">
        <v>2425</v>
      </c>
      <c r="J171" s="132">
        <v>2425</v>
      </c>
      <c r="K171" s="132">
        <v>2425</v>
      </c>
      <c r="L171" s="2"/>
      <c r="M171" s="2"/>
    </row>
    <row r="172" spans="2:13" ht="12.75">
      <c r="B172" s="16">
        <v>642013</v>
      </c>
      <c r="C172" s="9" t="s">
        <v>113</v>
      </c>
      <c r="D172" s="9"/>
      <c r="E172" s="9"/>
      <c r="F172" s="12">
        <v>0</v>
      </c>
      <c r="G172" s="12">
        <v>0</v>
      </c>
      <c r="H172" s="12">
        <v>0</v>
      </c>
      <c r="I172" s="107">
        <v>0</v>
      </c>
      <c r="J172" s="131"/>
      <c r="K172" s="131"/>
      <c r="L172" s="2"/>
      <c r="M172" s="2"/>
    </row>
    <row r="173" spans="2:13" ht="12.75">
      <c r="B173" s="16">
        <v>642015</v>
      </c>
      <c r="C173" s="9" t="s">
        <v>114</v>
      </c>
      <c r="D173" s="9"/>
      <c r="E173" s="9"/>
      <c r="F173" s="12">
        <v>700</v>
      </c>
      <c r="G173" s="12">
        <v>700</v>
      </c>
      <c r="H173" s="12">
        <v>450</v>
      </c>
      <c r="I173" s="107">
        <v>700</v>
      </c>
      <c r="J173" s="132">
        <v>700</v>
      </c>
      <c r="K173" s="132">
        <v>700</v>
      </c>
      <c r="L173" s="2"/>
      <c r="M173" s="2"/>
    </row>
    <row r="174" spans="2:13" ht="15.75">
      <c r="B174" s="16"/>
      <c r="C174" s="9"/>
      <c r="D174" s="9"/>
      <c r="E174" s="9"/>
      <c r="F174" s="12"/>
      <c r="G174" s="12"/>
      <c r="H174" s="12"/>
      <c r="I174" s="106"/>
      <c r="J174" s="131"/>
      <c r="K174" s="131"/>
      <c r="L174" s="2"/>
      <c r="M174" s="2"/>
    </row>
    <row r="175" spans="2:13" ht="15.75">
      <c r="B175" s="23" t="s">
        <v>115</v>
      </c>
      <c r="C175" s="24" t="s">
        <v>116</v>
      </c>
      <c r="D175" s="15">
        <f aca="true" t="shared" si="15" ref="D175:K175">SUM(D176:D178)</f>
        <v>17329</v>
      </c>
      <c r="E175" s="15">
        <f t="shared" si="15"/>
        <v>16807</v>
      </c>
      <c r="F175" s="15">
        <f t="shared" si="15"/>
        <v>20400</v>
      </c>
      <c r="G175" s="15">
        <f t="shared" si="15"/>
        <v>20400</v>
      </c>
      <c r="H175" s="15">
        <f t="shared" si="15"/>
        <v>20350</v>
      </c>
      <c r="I175" s="113">
        <f t="shared" si="15"/>
        <v>20350</v>
      </c>
      <c r="J175" s="135">
        <f t="shared" si="15"/>
        <v>20300</v>
      </c>
      <c r="K175" s="135">
        <f t="shared" si="15"/>
        <v>20300</v>
      </c>
      <c r="L175" s="2"/>
      <c r="M175" s="2"/>
    </row>
    <row r="176" spans="2:13" ht="12.75">
      <c r="B176" s="25" t="s">
        <v>117</v>
      </c>
      <c r="C176" s="22" t="s">
        <v>118</v>
      </c>
      <c r="D176" s="27">
        <v>13233</v>
      </c>
      <c r="E176" s="11">
        <v>12004</v>
      </c>
      <c r="F176" s="12">
        <v>14000</v>
      </c>
      <c r="G176" s="12">
        <v>14000</v>
      </c>
      <c r="H176" s="12">
        <v>14000</v>
      </c>
      <c r="I176" s="107">
        <v>14000</v>
      </c>
      <c r="J176" s="131">
        <v>14000</v>
      </c>
      <c r="K176" s="131">
        <v>14000</v>
      </c>
      <c r="L176" s="2"/>
      <c r="M176" s="2"/>
    </row>
    <row r="177" spans="2:13" ht="12.75">
      <c r="B177" s="16">
        <v>620000</v>
      </c>
      <c r="C177" s="9" t="s">
        <v>67</v>
      </c>
      <c r="D177" s="27">
        <v>3573</v>
      </c>
      <c r="E177" s="11">
        <v>4192</v>
      </c>
      <c r="F177" s="12">
        <v>4900</v>
      </c>
      <c r="G177" s="12">
        <v>4900</v>
      </c>
      <c r="H177" s="12">
        <v>4900</v>
      </c>
      <c r="I177" s="107">
        <v>4900</v>
      </c>
      <c r="J177" s="131">
        <v>4900</v>
      </c>
      <c r="K177" s="131">
        <v>4900</v>
      </c>
      <c r="L177" s="2"/>
      <c r="M177" s="2"/>
    </row>
    <row r="178" spans="2:13" ht="12.75">
      <c r="B178" s="16">
        <v>630000</v>
      </c>
      <c r="C178" s="9" t="s">
        <v>119</v>
      </c>
      <c r="D178" s="123">
        <v>523</v>
      </c>
      <c r="E178" s="11">
        <v>611</v>
      </c>
      <c r="F178" s="12">
        <v>1500</v>
      </c>
      <c r="G178" s="12">
        <v>1500</v>
      </c>
      <c r="H178" s="12">
        <v>1450</v>
      </c>
      <c r="I178" s="107">
        <v>1450</v>
      </c>
      <c r="J178" s="131">
        <v>1400</v>
      </c>
      <c r="K178" s="131">
        <v>1400</v>
      </c>
      <c r="L178" s="2"/>
      <c r="M178" s="2"/>
    </row>
    <row r="179" spans="2:13" ht="15.75">
      <c r="B179" s="17"/>
      <c r="C179" s="12"/>
      <c r="D179" s="12"/>
      <c r="E179" s="12"/>
      <c r="F179" s="12"/>
      <c r="G179" s="12"/>
      <c r="H179" s="12"/>
      <c r="I179" s="106"/>
      <c r="J179" s="131"/>
      <c r="K179" s="131"/>
      <c r="L179" s="127"/>
      <c r="M179" s="127"/>
    </row>
    <row r="180" spans="2:13" ht="15.75">
      <c r="B180" s="26" t="s">
        <v>120</v>
      </c>
      <c r="C180" s="24" t="s">
        <v>121</v>
      </c>
      <c r="D180" s="24">
        <f>SUM(D181:D181)</f>
        <v>0</v>
      </c>
      <c r="E180" s="24">
        <f>SUM(E181:E181)</f>
        <v>2679</v>
      </c>
      <c r="F180" s="24">
        <f>SUM(F181:F181)</f>
        <v>2680</v>
      </c>
      <c r="G180" s="24">
        <f>SUM(G181:G181)</f>
        <v>2680</v>
      </c>
      <c r="H180" s="24">
        <f>SUM(H181:H181)</f>
        <v>2200</v>
      </c>
      <c r="I180" s="106">
        <f>I181</f>
        <v>2600</v>
      </c>
      <c r="J180" s="130">
        <f>J181</f>
        <v>2600</v>
      </c>
      <c r="K180" s="130">
        <f>K181</f>
        <v>2600</v>
      </c>
      <c r="L180" s="2"/>
      <c r="M180" s="2"/>
    </row>
    <row r="181" spans="2:13" ht="12.75">
      <c r="B181" s="21" t="s">
        <v>123</v>
      </c>
      <c r="C181" s="22" t="s">
        <v>124</v>
      </c>
      <c r="D181" s="22"/>
      <c r="E181" s="22">
        <v>2679</v>
      </c>
      <c r="F181" s="22">
        <v>2680</v>
      </c>
      <c r="G181" s="22">
        <v>2680</v>
      </c>
      <c r="H181" s="12">
        <v>2200</v>
      </c>
      <c r="I181" s="107">
        <v>2600</v>
      </c>
      <c r="J181" s="140">
        <v>2600</v>
      </c>
      <c r="K181" s="140">
        <v>2600</v>
      </c>
      <c r="L181" s="2"/>
      <c r="M181" s="2"/>
    </row>
    <row r="182" spans="2:13" ht="15.75">
      <c r="B182" s="21"/>
      <c r="C182" s="22"/>
      <c r="D182" s="22"/>
      <c r="E182" s="22"/>
      <c r="F182" s="22"/>
      <c r="G182" s="22"/>
      <c r="H182" s="12"/>
      <c r="I182" s="106"/>
      <c r="J182" s="131"/>
      <c r="K182" s="131"/>
      <c r="L182" s="127"/>
      <c r="M182" s="127"/>
    </row>
    <row r="183" spans="2:13" ht="15.75">
      <c r="B183" s="13" t="s">
        <v>125</v>
      </c>
      <c r="C183" s="24" t="s">
        <v>126</v>
      </c>
      <c r="D183" s="15">
        <f aca="true" t="shared" si="16" ref="D183:K183">SUM(D185:D187)</f>
        <v>7669</v>
      </c>
      <c r="E183" s="15">
        <f t="shared" si="16"/>
        <v>6032</v>
      </c>
      <c r="F183" s="15">
        <f t="shared" si="16"/>
        <v>8300</v>
      </c>
      <c r="G183" s="15">
        <f t="shared" si="16"/>
        <v>8300</v>
      </c>
      <c r="H183" s="15">
        <f t="shared" si="16"/>
        <v>6000</v>
      </c>
      <c r="I183" s="113">
        <f t="shared" si="16"/>
        <v>6000</v>
      </c>
      <c r="J183" s="135">
        <f t="shared" si="16"/>
        <v>6300</v>
      </c>
      <c r="K183" s="135">
        <f t="shared" si="16"/>
        <v>6300</v>
      </c>
      <c r="L183" s="2"/>
      <c r="M183" s="2"/>
    </row>
    <row r="184" spans="2:13" s="7" customFormat="1" ht="12.75">
      <c r="B184" s="40" t="s">
        <v>123</v>
      </c>
      <c r="C184" s="10" t="s">
        <v>165</v>
      </c>
      <c r="D184" s="42">
        <f aca="true" t="shared" si="17" ref="D184:K184">SUM(D185:D187)</f>
        <v>7669</v>
      </c>
      <c r="E184" s="42">
        <f t="shared" si="17"/>
        <v>6032</v>
      </c>
      <c r="F184" s="42">
        <f t="shared" si="17"/>
        <v>8300</v>
      </c>
      <c r="G184" s="42">
        <f t="shared" si="17"/>
        <v>8300</v>
      </c>
      <c r="H184" s="42">
        <f t="shared" si="17"/>
        <v>6000</v>
      </c>
      <c r="I184" s="145">
        <f t="shared" si="17"/>
        <v>6000</v>
      </c>
      <c r="J184" s="136">
        <f t="shared" si="17"/>
        <v>6300</v>
      </c>
      <c r="K184" s="136">
        <f t="shared" si="17"/>
        <v>6300</v>
      </c>
      <c r="L184" s="120"/>
      <c r="M184" s="120"/>
    </row>
    <row r="185" spans="2:13" ht="12.75" hidden="1">
      <c r="B185" s="21">
        <v>637005</v>
      </c>
      <c r="C185" s="22" t="s">
        <v>127</v>
      </c>
      <c r="D185" s="22">
        <v>1400</v>
      </c>
      <c r="E185" s="22">
        <v>3000</v>
      </c>
      <c r="F185" s="12">
        <v>3000</v>
      </c>
      <c r="G185" s="12">
        <v>3000</v>
      </c>
      <c r="H185" s="12">
        <v>3000</v>
      </c>
      <c r="I185" s="107">
        <v>3000</v>
      </c>
      <c r="J185" s="131">
        <v>3500</v>
      </c>
      <c r="K185" s="131">
        <v>3500</v>
      </c>
      <c r="L185" s="2"/>
      <c r="M185" s="2"/>
    </row>
    <row r="186" spans="2:13" ht="12.75" hidden="1">
      <c r="B186" s="16">
        <v>637012</v>
      </c>
      <c r="C186" s="9" t="s">
        <v>128</v>
      </c>
      <c r="D186" s="9">
        <v>5884</v>
      </c>
      <c r="E186" s="9">
        <v>2719</v>
      </c>
      <c r="F186" s="12">
        <v>4900</v>
      </c>
      <c r="G186" s="12">
        <v>4900</v>
      </c>
      <c r="H186" s="12">
        <v>2100</v>
      </c>
      <c r="I186" s="107">
        <v>2500</v>
      </c>
      <c r="J186" s="131">
        <v>2500</v>
      </c>
      <c r="K186" s="131">
        <v>2500</v>
      </c>
      <c r="L186" s="2"/>
      <c r="M186" s="2"/>
    </row>
    <row r="187" spans="2:13" ht="12.75" hidden="1">
      <c r="B187" s="16">
        <v>637035</v>
      </c>
      <c r="C187" s="9" t="s">
        <v>129</v>
      </c>
      <c r="D187" s="9">
        <v>385</v>
      </c>
      <c r="E187" s="9">
        <v>313</v>
      </c>
      <c r="F187" s="12">
        <v>400</v>
      </c>
      <c r="G187" s="12">
        <v>400</v>
      </c>
      <c r="H187" s="12">
        <v>900</v>
      </c>
      <c r="I187" s="107">
        <v>500</v>
      </c>
      <c r="J187" s="131">
        <v>300</v>
      </c>
      <c r="K187" s="131">
        <v>300</v>
      </c>
      <c r="L187" s="2"/>
      <c r="M187" s="2"/>
    </row>
    <row r="188" spans="2:13" ht="15.75">
      <c r="B188" s="16"/>
      <c r="C188" s="9"/>
      <c r="D188" s="9"/>
      <c r="E188" s="9"/>
      <c r="F188" s="12"/>
      <c r="G188" s="12"/>
      <c r="H188" s="12"/>
      <c r="I188" s="106"/>
      <c r="J188" s="131"/>
      <c r="K188" s="131"/>
      <c r="L188" s="2"/>
      <c r="M188" s="2"/>
    </row>
    <row r="189" spans="2:13" ht="15.75">
      <c r="B189" s="13" t="s">
        <v>130</v>
      </c>
      <c r="C189" s="14" t="s">
        <v>131</v>
      </c>
      <c r="D189" s="15">
        <f aca="true" t="shared" si="18" ref="D189:K189">SUM(D190:D192)</f>
        <v>12394</v>
      </c>
      <c r="E189" s="15">
        <f t="shared" si="18"/>
        <v>12619</v>
      </c>
      <c r="F189" s="15">
        <f t="shared" si="18"/>
        <v>12935</v>
      </c>
      <c r="G189" s="15">
        <f t="shared" si="18"/>
        <v>12935</v>
      </c>
      <c r="H189" s="15">
        <f t="shared" si="18"/>
        <v>12935</v>
      </c>
      <c r="I189" s="113">
        <f t="shared" si="18"/>
        <v>12900</v>
      </c>
      <c r="J189" s="135">
        <f t="shared" si="18"/>
        <v>12850</v>
      </c>
      <c r="K189" s="135">
        <f t="shared" si="18"/>
        <v>12850</v>
      </c>
      <c r="L189" s="2"/>
      <c r="M189" s="2"/>
    </row>
    <row r="190" spans="2:13" ht="12.75">
      <c r="B190" s="16">
        <v>610000</v>
      </c>
      <c r="C190" s="9" t="s">
        <v>132</v>
      </c>
      <c r="D190" s="9">
        <v>8491</v>
      </c>
      <c r="E190" s="11">
        <v>8505</v>
      </c>
      <c r="F190" s="18">
        <v>8795</v>
      </c>
      <c r="G190" s="18">
        <v>8795</v>
      </c>
      <c r="H190" s="12">
        <v>8795</v>
      </c>
      <c r="I190" s="107">
        <v>8800</v>
      </c>
      <c r="J190" s="131">
        <v>8800</v>
      </c>
      <c r="K190" s="131">
        <v>8800</v>
      </c>
      <c r="L190" s="2"/>
      <c r="M190" s="2"/>
    </row>
    <row r="191" spans="2:13" ht="12.75">
      <c r="B191" s="16">
        <v>620000</v>
      </c>
      <c r="C191" s="9" t="s">
        <v>67</v>
      </c>
      <c r="D191" s="9">
        <v>3095</v>
      </c>
      <c r="E191" s="11">
        <v>3112</v>
      </c>
      <c r="F191" s="12">
        <v>3140</v>
      </c>
      <c r="G191" s="12">
        <v>3140</v>
      </c>
      <c r="H191" s="12">
        <v>3140</v>
      </c>
      <c r="I191" s="107">
        <v>3150</v>
      </c>
      <c r="J191" s="131">
        <v>3150</v>
      </c>
      <c r="K191" s="131">
        <v>3150</v>
      </c>
      <c r="L191" s="2"/>
      <c r="M191" s="2"/>
    </row>
    <row r="192" spans="2:13" ht="12.75">
      <c r="B192" s="16">
        <v>633000</v>
      </c>
      <c r="C192" s="9" t="s">
        <v>119</v>
      </c>
      <c r="D192" s="9">
        <v>808</v>
      </c>
      <c r="E192" s="11">
        <v>1002</v>
      </c>
      <c r="F192" s="12">
        <v>1000</v>
      </c>
      <c r="G192" s="12">
        <v>1000</v>
      </c>
      <c r="H192" s="12">
        <v>1000</v>
      </c>
      <c r="I192" s="107">
        <v>950</v>
      </c>
      <c r="J192" s="131">
        <v>900</v>
      </c>
      <c r="K192" s="131">
        <v>900</v>
      </c>
      <c r="L192" s="2"/>
      <c r="M192" s="2"/>
    </row>
    <row r="193" spans="2:13" ht="15.75">
      <c r="B193" s="16"/>
      <c r="C193" s="9"/>
      <c r="D193" s="9"/>
      <c r="E193" s="9"/>
      <c r="F193" s="12"/>
      <c r="G193" s="12"/>
      <c r="H193" s="12"/>
      <c r="I193" s="106"/>
      <c r="J193" s="131"/>
      <c r="K193" s="131"/>
      <c r="L193" s="2"/>
      <c r="M193" s="2"/>
    </row>
    <row r="194" spans="2:13" ht="15.75">
      <c r="B194" s="26" t="s">
        <v>133</v>
      </c>
      <c r="C194" s="24" t="s">
        <v>134</v>
      </c>
      <c r="D194" s="24">
        <f aca="true" t="shared" si="19" ref="D194:K194">D195</f>
        <v>11300</v>
      </c>
      <c r="E194" s="24">
        <f t="shared" si="19"/>
        <v>7099</v>
      </c>
      <c r="F194" s="24">
        <f t="shared" si="19"/>
        <v>5400</v>
      </c>
      <c r="G194" s="24">
        <f t="shared" si="19"/>
        <v>5400</v>
      </c>
      <c r="H194" s="24">
        <f t="shared" si="19"/>
        <v>5200</v>
      </c>
      <c r="I194" s="106">
        <f t="shared" si="19"/>
        <v>0</v>
      </c>
      <c r="J194" s="130">
        <f t="shared" si="19"/>
        <v>5000</v>
      </c>
      <c r="K194" s="130">
        <f t="shared" si="19"/>
        <v>1500</v>
      </c>
      <c r="L194" s="2"/>
      <c r="M194" s="2"/>
    </row>
    <row r="195" spans="2:13" ht="12.75">
      <c r="B195" s="21" t="s">
        <v>123</v>
      </c>
      <c r="C195" s="22" t="s">
        <v>134</v>
      </c>
      <c r="D195" s="22">
        <v>11300</v>
      </c>
      <c r="E195" s="22">
        <v>7099</v>
      </c>
      <c r="F195" s="22">
        <v>5400</v>
      </c>
      <c r="G195" s="22">
        <v>5400</v>
      </c>
      <c r="H195" s="12">
        <v>5200</v>
      </c>
      <c r="I195" s="107">
        <v>0</v>
      </c>
      <c r="J195" s="131">
        <v>5000</v>
      </c>
      <c r="K195" s="131">
        <v>1500</v>
      </c>
      <c r="L195" s="2"/>
      <c r="M195" s="2"/>
    </row>
    <row r="196" spans="2:13" ht="15.75">
      <c r="B196" s="16"/>
      <c r="C196" s="9"/>
      <c r="D196" s="9"/>
      <c r="E196" s="9"/>
      <c r="F196" s="12"/>
      <c r="G196" s="12"/>
      <c r="H196" s="12"/>
      <c r="I196" s="106"/>
      <c r="J196" s="131"/>
      <c r="K196" s="131"/>
      <c r="L196" s="2"/>
      <c r="M196" s="2"/>
    </row>
    <row r="197" spans="2:13" ht="15.75">
      <c r="B197" s="13" t="s">
        <v>135</v>
      </c>
      <c r="C197" s="14" t="s">
        <v>136</v>
      </c>
      <c r="D197" s="15">
        <f aca="true" t="shared" si="20" ref="D197:K197">D198</f>
        <v>20930</v>
      </c>
      <c r="E197" s="15">
        <f t="shared" si="20"/>
        <v>23224</v>
      </c>
      <c r="F197" s="15">
        <f t="shared" si="20"/>
        <v>23101</v>
      </c>
      <c r="G197" s="15">
        <f t="shared" si="20"/>
        <v>5101</v>
      </c>
      <c r="H197" s="15">
        <f t="shared" si="20"/>
        <v>5100</v>
      </c>
      <c r="I197" s="113">
        <f t="shared" si="20"/>
        <v>5050</v>
      </c>
      <c r="J197" s="135">
        <f t="shared" si="20"/>
        <v>5000</v>
      </c>
      <c r="K197" s="135">
        <f t="shared" si="20"/>
        <v>4970</v>
      </c>
      <c r="L197" s="2"/>
      <c r="M197" s="2"/>
    </row>
    <row r="198" spans="2:11" s="7" customFormat="1" ht="12.75">
      <c r="B198" s="40" t="s">
        <v>436</v>
      </c>
      <c r="C198" s="41" t="s">
        <v>437</v>
      </c>
      <c r="D198" s="42">
        <f aca="true" t="shared" si="21" ref="D198:K198">SUM(D199:D204)</f>
        <v>20930</v>
      </c>
      <c r="E198" s="42">
        <f t="shared" si="21"/>
        <v>23224</v>
      </c>
      <c r="F198" s="42">
        <f t="shared" si="21"/>
        <v>23101</v>
      </c>
      <c r="G198" s="42">
        <f t="shared" si="21"/>
        <v>5101</v>
      </c>
      <c r="H198" s="42">
        <f t="shared" si="21"/>
        <v>5100</v>
      </c>
      <c r="I198" s="145">
        <f t="shared" si="21"/>
        <v>5050</v>
      </c>
      <c r="J198" s="136">
        <f t="shared" si="21"/>
        <v>5000</v>
      </c>
      <c r="K198" s="136">
        <f t="shared" si="21"/>
        <v>4970</v>
      </c>
    </row>
    <row r="199" spans="2:11" ht="12.75" hidden="1">
      <c r="B199" s="16">
        <v>651002</v>
      </c>
      <c r="C199" s="9" t="s">
        <v>137</v>
      </c>
      <c r="D199" s="9"/>
      <c r="E199" s="9"/>
      <c r="F199" s="12">
        <v>0</v>
      </c>
      <c r="G199" s="12">
        <v>0</v>
      </c>
      <c r="H199" s="12">
        <v>0</v>
      </c>
      <c r="I199" s="105">
        <v>0</v>
      </c>
      <c r="J199" s="131"/>
      <c r="K199" s="131"/>
    </row>
    <row r="200" spans="2:11" ht="12.75" hidden="1">
      <c r="B200" s="16">
        <v>651002</v>
      </c>
      <c r="C200" s="9" t="s">
        <v>418</v>
      </c>
      <c r="D200" s="9">
        <v>15235</v>
      </c>
      <c r="E200" s="9">
        <v>17892</v>
      </c>
      <c r="F200" s="12"/>
      <c r="G200" s="12"/>
      <c r="H200" s="12"/>
      <c r="I200" s="105"/>
      <c r="J200" s="131"/>
      <c r="K200" s="131"/>
    </row>
    <row r="201" spans="2:11" ht="12.75" hidden="1">
      <c r="B201" s="16">
        <v>651002</v>
      </c>
      <c r="C201" s="9" t="s">
        <v>138</v>
      </c>
      <c r="D201" s="9"/>
      <c r="E201" s="9"/>
      <c r="F201" s="12">
        <v>3000</v>
      </c>
      <c r="G201" s="12">
        <v>0</v>
      </c>
      <c r="H201" s="12">
        <v>0</v>
      </c>
      <c r="I201" s="105">
        <v>0</v>
      </c>
      <c r="J201" s="131"/>
      <c r="K201" s="131"/>
    </row>
    <row r="202" spans="2:11" ht="12.75" hidden="1">
      <c r="B202" s="16">
        <v>651002</v>
      </c>
      <c r="C202" s="9" t="s">
        <v>139</v>
      </c>
      <c r="D202" s="9"/>
      <c r="E202" s="9"/>
      <c r="F202" s="12">
        <v>15000</v>
      </c>
      <c r="G202" s="12">
        <v>0</v>
      </c>
      <c r="H202" s="12">
        <v>0</v>
      </c>
      <c r="I202" s="105">
        <v>0</v>
      </c>
      <c r="J202" s="131"/>
      <c r="K202" s="131"/>
    </row>
    <row r="203" spans="2:11" ht="12.75" hidden="1">
      <c r="B203" s="16">
        <v>651002</v>
      </c>
      <c r="C203" s="9" t="s">
        <v>140</v>
      </c>
      <c r="D203" s="9"/>
      <c r="E203" s="9"/>
      <c r="F203" s="27">
        <v>0</v>
      </c>
      <c r="G203" s="27">
        <v>0</v>
      </c>
      <c r="H203" s="12">
        <v>0</v>
      </c>
      <c r="I203" s="105">
        <v>0</v>
      </c>
      <c r="J203" s="131"/>
      <c r="K203" s="131"/>
    </row>
    <row r="204" spans="2:11" ht="12.75" hidden="1">
      <c r="B204" s="16">
        <v>651002</v>
      </c>
      <c r="C204" s="9" t="s">
        <v>141</v>
      </c>
      <c r="D204" s="9">
        <v>5695</v>
      </c>
      <c r="E204" s="9">
        <v>5332</v>
      </c>
      <c r="F204" s="12">
        <v>5101</v>
      </c>
      <c r="G204" s="12">
        <v>5101</v>
      </c>
      <c r="H204" s="12">
        <v>5100</v>
      </c>
      <c r="I204" s="107">
        <v>5050</v>
      </c>
      <c r="J204" s="131">
        <v>5000</v>
      </c>
      <c r="K204" s="131">
        <v>4970</v>
      </c>
    </row>
    <row r="205" spans="2:11" ht="15.75">
      <c r="B205" s="17"/>
      <c r="C205" s="12"/>
      <c r="D205" s="12"/>
      <c r="E205" s="12"/>
      <c r="F205" s="12"/>
      <c r="G205" s="12"/>
      <c r="H205" s="12"/>
      <c r="I205" s="106"/>
      <c r="J205" s="131"/>
      <c r="K205" s="131"/>
    </row>
    <row r="206" spans="2:11" ht="15.75">
      <c r="B206" s="28" t="s">
        <v>142</v>
      </c>
      <c r="C206" s="14" t="s">
        <v>143</v>
      </c>
      <c r="D206" s="29">
        <f>SUM(D207:D215)</f>
        <v>92959</v>
      </c>
      <c r="E206" s="29">
        <f>SUM(E207:E215)</f>
        <v>102912</v>
      </c>
      <c r="F206" s="29">
        <f>SUM(F207:F215)</f>
        <v>89515</v>
      </c>
      <c r="G206" s="29">
        <f>SUM(G207:G215)</f>
        <v>88711</v>
      </c>
      <c r="H206" s="29">
        <f>SUM(H207:H215)</f>
        <v>107000</v>
      </c>
      <c r="I206" s="148">
        <f>SUM(I207+I211)</f>
        <v>108630</v>
      </c>
      <c r="J206" s="141">
        <f>SUM(J207+J211)</f>
        <v>100000</v>
      </c>
      <c r="K206" s="141">
        <f>SUM(K207+K211)</f>
        <v>74050</v>
      </c>
    </row>
    <row r="207" spans="2:11" ht="12.75">
      <c r="B207" s="30"/>
      <c r="C207" s="22" t="s">
        <v>434</v>
      </c>
      <c r="D207" s="22">
        <v>92959</v>
      </c>
      <c r="E207" s="22">
        <v>72132</v>
      </c>
      <c r="F207" s="22">
        <v>83500</v>
      </c>
      <c r="G207" s="22">
        <v>81696</v>
      </c>
      <c r="H207" s="22">
        <v>82000</v>
      </c>
      <c r="I207" s="154">
        <f>SUM(I208:I210)</f>
        <v>73230</v>
      </c>
      <c r="J207" s="152">
        <f>SUM(J208:J210)</f>
        <v>73500</v>
      </c>
      <c r="K207" s="152">
        <f>SUM(K208:K210)</f>
        <v>74050</v>
      </c>
    </row>
    <row r="208" spans="2:11" ht="12.75">
      <c r="B208" s="30" t="s">
        <v>432</v>
      </c>
      <c r="C208" s="22" t="s">
        <v>431</v>
      </c>
      <c r="D208" s="22"/>
      <c r="E208" s="22"/>
      <c r="F208" s="22"/>
      <c r="G208" s="22"/>
      <c r="H208" s="22"/>
      <c r="I208" s="107">
        <v>47000</v>
      </c>
      <c r="J208" s="131">
        <v>47500</v>
      </c>
      <c r="K208" s="131">
        <v>48000</v>
      </c>
    </row>
    <row r="209" spans="2:11" ht="12.75">
      <c r="B209" s="30" t="s">
        <v>433</v>
      </c>
      <c r="C209" s="22" t="s">
        <v>67</v>
      </c>
      <c r="D209" s="22"/>
      <c r="E209" s="22"/>
      <c r="F209" s="22"/>
      <c r="G209" s="22"/>
      <c r="H209" s="22"/>
      <c r="I209" s="107">
        <v>16500</v>
      </c>
      <c r="J209" s="131">
        <v>16600</v>
      </c>
      <c r="K209" s="131">
        <v>16650</v>
      </c>
    </row>
    <row r="210" spans="2:11" ht="12.75">
      <c r="B210" s="30" t="s">
        <v>123</v>
      </c>
      <c r="C210" s="22" t="s">
        <v>165</v>
      </c>
      <c r="D210" s="22"/>
      <c r="E210" s="22"/>
      <c r="F210" s="22"/>
      <c r="G210" s="22"/>
      <c r="H210" s="22"/>
      <c r="I210" s="107">
        <v>9730</v>
      </c>
      <c r="J210" s="131">
        <v>9400</v>
      </c>
      <c r="K210" s="131">
        <v>9400</v>
      </c>
    </row>
    <row r="211" spans="1:11" ht="12.75">
      <c r="A211" s="110"/>
      <c r="B211" s="31"/>
      <c r="C211" s="10" t="s">
        <v>144</v>
      </c>
      <c r="D211" s="41"/>
      <c r="E211" s="41">
        <v>30780</v>
      </c>
      <c r="F211" s="10">
        <v>6015</v>
      </c>
      <c r="G211" s="10">
        <v>6015</v>
      </c>
      <c r="H211" s="111">
        <v>25000</v>
      </c>
      <c r="I211" s="108">
        <f>SUM(I212:I215)</f>
        <v>35400</v>
      </c>
      <c r="J211" s="151">
        <f>SUM(J212:J215)</f>
        <v>26500</v>
      </c>
      <c r="K211" s="151">
        <f>SUM(K212:K215)</f>
        <v>0</v>
      </c>
    </row>
    <row r="212" spans="1:11" ht="12.75">
      <c r="A212" s="7"/>
      <c r="B212" s="30" t="s">
        <v>432</v>
      </c>
      <c r="C212" s="9" t="s">
        <v>431</v>
      </c>
      <c r="D212" s="9"/>
      <c r="E212" s="9"/>
      <c r="F212" s="22"/>
      <c r="G212" s="22"/>
      <c r="H212" s="11"/>
      <c r="I212" s="107">
        <v>25000</v>
      </c>
      <c r="J212" s="133">
        <v>20000</v>
      </c>
      <c r="K212" s="133"/>
    </row>
    <row r="213" spans="1:11" ht="12.75">
      <c r="A213" s="7"/>
      <c r="B213" s="30" t="s">
        <v>433</v>
      </c>
      <c r="C213" s="9" t="s">
        <v>67</v>
      </c>
      <c r="D213" s="9"/>
      <c r="E213" s="9"/>
      <c r="F213" s="22"/>
      <c r="G213" s="22"/>
      <c r="H213" s="11"/>
      <c r="I213" s="107">
        <v>7500</v>
      </c>
      <c r="J213" s="133">
        <v>6500</v>
      </c>
      <c r="K213" s="133"/>
    </row>
    <row r="214" spans="1:11" ht="12.75">
      <c r="A214" s="7"/>
      <c r="B214" s="30" t="s">
        <v>123</v>
      </c>
      <c r="C214" s="9" t="s">
        <v>165</v>
      </c>
      <c r="D214" s="9"/>
      <c r="E214" s="9"/>
      <c r="F214" s="22"/>
      <c r="G214" s="22"/>
      <c r="H214" s="11"/>
      <c r="I214" s="107">
        <v>2900</v>
      </c>
      <c r="J214" s="133"/>
      <c r="K214" s="133"/>
    </row>
    <row r="215" spans="2:11" ht="12.75">
      <c r="B215" s="31"/>
      <c r="C215" s="9" t="s">
        <v>364</v>
      </c>
      <c r="D215" s="9">
        <v>0</v>
      </c>
      <c r="E215" s="9"/>
      <c r="F215" s="22">
        <v>0</v>
      </c>
      <c r="G215" s="22">
        <v>1000</v>
      </c>
      <c r="H215" s="22">
        <v>0</v>
      </c>
      <c r="I215" s="107">
        <v>0</v>
      </c>
      <c r="J215" s="140">
        <v>0</v>
      </c>
      <c r="K215" s="140">
        <v>0</v>
      </c>
    </row>
    <row r="216" spans="2:11" ht="15.75">
      <c r="B216" s="28"/>
      <c r="C216" s="9"/>
      <c r="D216" s="9"/>
      <c r="E216" s="9"/>
      <c r="F216" s="12"/>
      <c r="G216" s="12"/>
      <c r="H216" s="12"/>
      <c r="I216" s="106"/>
      <c r="J216" s="131"/>
      <c r="K216" s="131"/>
    </row>
    <row r="217" spans="2:11" ht="15.75">
      <c r="B217" s="13" t="s">
        <v>145</v>
      </c>
      <c r="C217" s="14" t="s">
        <v>146</v>
      </c>
      <c r="D217" s="24">
        <v>2107</v>
      </c>
      <c r="E217" s="24">
        <v>3328</v>
      </c>
      <c r="F217" s="24">
        <v>3500</v>
      </c>
      <c r="G217" s="24">
        <v>3500</v>
      </c>
      <c r="H217" s="24">
        <v>2800</v>
      </c>
      <c r="I217" s="106">
        <v>2900</v>
      </c>
      <c r="J217" s="142">
        <v>2900</v>
      </c>
      <c r="K217" s="142">
        <v>2900</v>
      </c>
    </row>
    <row r="218" spans="2:11" ht="15.75">
      <c r="B218" s="13"/>
      <c r="C218" s="14"/>
      <c r="D218" s="14"/>
      <c r="E218" s="14"/>
      <c r="F218" s="12"/>
      <c r="G218" s="12"/>
      <c r="H218" s="12"/>
      <c r="I218" s="106"/>
      <c r="J218" s="131"/>
      <c r="K218" s="131"/>
    </row>
    <row r="219" spans="2:11" ht="15.75">
      <c r="B219" s="13" t="s">
        <v>147</v>
      </c>
      <c r="C219" s="14" t="s">
        <v>148</v>
      </c>
      <c r="D219" s="15">
        <f aca="true" t="shared" si="22" ref="D219:K219">SUM(D220:D221)</f>
        <v>312394</v>
      </c>
      <c r="E219" s="15">
        <f t="shared" si="22"/>
        <v>164359</v>
      </c>
      <c r="F219" s="15">
        <f t="shared" si="22"/>
        <v>185420</v>
      </c>
      <c r="G219" s="15">
        <f t="shared" si="22"/>
        <v>185420</v>
      </c>
      <c r="H219" s="15">
        <f t="shared" si="22"/>
        <v>170425</v>
      </c>
      <c r="I219" s="113">
        <f t="shared" si="22"/>
        <v>160420</v>
      </c>
      <c r="J219" s="135">
        <f t="shared" si="22"/>
        <v>160420</v>
      </c>
      <c r="K219" s="135">
        <f t="shared" si="22"/>
        <v>160420</v>
      </c>
    </row>
    <row r="220" spans="2:11" ht="12.75">
      <c r="B220" s="16">
        <v>600000</v>
      </c>
      <c r="C220" s="9" t="s">
        <v>149</v>
      </c>
      <c r="D220" s="9">
        <v>415</v>
      </c>
      <c r="E220" s="9">
        <v>425</v>
      </c>
      <c r="F220" s="12">
        <v>420</v>
      </c>
      <c r="G220" s="12">
        <v>420</v>
      </c>
      <c r="H220" s="12">
        <v>425</v>
      </c>
      <c r="I220" s="107">
        <v>420</v>
      </c>
      <c r="J220" s="131">
        <v>420</v>
      </c>
      <c r="K220" s="131">
        <v>420</v>
      </c>
    </row>
    <row r="221" spans="2:11" ht="12.75">
      <c r="B221" s="16">
        <v>641001</v>
      </c>
      <c r="C221" s="9" t="s">
        <v>150</v>
      </c>
      <c r="D221" s="9">
        <v>311979</v>
      </c>
      <c r="E221" s="9">
        <v>163934</v>
      </c>
      <c r="F221" s="12">
        <v>185000</v>
      </c>
      <c r="G221" s="12">
        <v>185000</v>
      </c>
      <c r="H221" s="11">
        <v>170000</v>
      </c>
      <c r="I221" s="107">
        <v>160000</v>
      </c>
      <c r="J221" s="131">
        <v>160000</v>
      </c>
      <c r="K221" s="131">
        <v>160000</v>
      </c>
    </row>
    <row r="222" spans="2:11" ht="15.75">
      <c r="B222" s="16"/>
      <c r="C222" s="9"/>
      <c r="D222" s="9"/>
      <c r="E222" s="9"/>
      <c r="F222" s="12"/>
      <c r="G222" s="12"/>
      <c r="H222" s="12"/>
      <c r="I222" s="106"/>
      <c r="J222" s="131"/>
      <c r="K222" s="131"/>
    </row>
    <row r="223" spans="2:11" ht="15.75">
      <c r="B223" s="13" t="s">
        <v>151</v>
      </c>
      <c r="C223" s="14" t="s">
        <v>152</v>
      </c>
      <c r="D223" s="15">
        <f aca="true" t="shared" si="23" ref="D223:K223">SUM(D224:D230)</f>
        <v>527318</v>
      </c>
      <c r="E223" s="15">
        <f t="shared" si="23"/>
        <v>252907</v>
      </c>
      <c r="F223" s="15">
        <f t="shared" si="23"/>
        <v>282660</v>
      </c>
      <c r="G223" s="15">
        <f t="shared" si="23"/>
        <v>282660</v>
      </c>
      <c r="H223" s="15">
        <f t="shared" si="23"/>
        <v>256951</v>
      </c>
      <c r="I223" s="113">
        <f t="shared" si="23"/>
        <v>205200</v>
      </c>
      <c r="J223" s="135">
        <f t="shared" si="23"/>
        <v>203250</v>
      </c>
      <c r="K223" s="135">
        <f t="shared" si="23"/>
        <v>203250</v>
      </c>
    </row>
    <row r="224" spans="2:11" ht="12.75">
      <c r="B224" s="21">
        <v>633006</v>
      </c>
      <c r="C224" s="22" t="s">
        <v>153</v>
      </c>
      <c r="D224" s="22">
        <v>12</v>
      </c>
      <c r="E224" s="22">
        <v>1116</v>
      </c>
      <c r="F224" s="12">
        <v>660</v>
      </c>
      <c r="G224" s="12">
        <v>660</v>
      </c>
      <c r="H224" s="12">
        <v>4951</v>
      </c>
      <c r="I224" s="107">
        <v>700</v>
      </c>
      <c r="J224" s="131">
        <v>750</v>
      </c>
      <c r="K224" s="131">
        <v>750</v>
      </c>
    </row>
    <row r="225" spans="2:11" ht="12.75">
      <c r="B225" s="21">
        <v>637005</v>
      </c>
      <c r="C225" s="22" t="s">
        <v>154</v>
      </c>
      <c r="D225" s="22"/>
      <c r="E225" s="22">
        <v>4204</v>
      </c>
      <c r="F225" s="12">
        <v>2000</v>
      </c>
      <c r="G225" s="12">
        <v>2000</v>
      </c>
      <c r="H225" s="12">
        <v>2000</v>
      </c>
      <c r="I225" s="107">
        <v>2000</v>
      </c>
      <c r="J225" s="131">
        <v>2000</v>
      </c>
      <c r="K225" s="131">
        <v>2000</v>
      </c>
    </row>
    <row r="226" spans="2:11" ht="12.75">
      <c r="B226" s="21">
        <v>641001</v>
      </c>
      <c r="C226" s="22" t="s">
        <v>155</v>
      </c>
      <c r="D226" s="22"/>
      <c r="E226" s="22">
        <v>0</v>
      </c>
      <c r="F226" s="12">
        <v>30000</v>
      </c>
      <c r="G226" s="12">
        <v>30000</v>
      </c>
      <c r="H226" s="12">
        <v>25000</v>
      </c>
      <c r="I226" s="107">
        <v>27500</v>
      </c>
      <c r="J226" s="131">
        <v>27500</v>
      </c>
      <c r="K226" s="131">
        <v>27500</v>
      </c>
    </row>
    <row r="227" spans="2:11" ht="12.75">
      <c r="B227" s="21">
        <v>641001</v>
      </c>
      <c r="C227" s="22" t="s">
        <v>419</v>
      </c>
      <c r="D227" s="22">
        <v>72628</v>
      </c>
      <c r="E227" s="22">
        <v>0</v>
      </c>
      <c r="F227" s="12">
        <v>0</v>
      </c>
      <c r="G227" s="12">
        <v>0</v>
      </c>
      <c r="H227" s="22">
        <v>0</v>
      </c>
      <c r="I227" s="107">
        <v>0</v>
      </c>
      <c r="J227" s="131">
        <v>0</v>
      </c>
      <c r="K227" s="131">
        <v>0</v>
      </c>
    </row>
    <row r="228" spans="2:11" ht="12.75">
      <c r="B228" s="16">
        <v>641001</v>
      </c>
      <c r="C228" s="9" t="s">
        <v>156</v>
      </c>
      <c r="D228" s="9">
        <v>83000</v>
      </c>
      <c r="E228" s="9">
        <v>40082</v>
      </c>
      <c r="F228" s="12">
        <v>50000</v>
      </c>
      <c r="G228" s="12">
        <v>50000</v>
      </c>
      <c r="H228" s="12">
        <v>45000</v>
      </c>
      <c r="I228" s="107">
        <v>45000</v>
      </c>
      <c r="J228" s="131">
        <v>43000</v>
      </c>
      <c r="K228" s="131">
        <v>43000</v>
      </c>
    </row>
    <row r="229" spans="2:11" ht="12.75">
      <c r="B229" s="16">
        <v>642002</v>
      </c>
      <c r="C229" s="9" t="s">
        <v>435</v>
      </c>
      <c r="D229" s="9">
        <v>498</v>
      </c>
      <c r="E229" s="9">
        <v>0</v>
      </c>
      <c r="F229" s="12">
        <v>0</v>
      </c>
      <c r="G229" s="12">
        <v>0</v>
      </c>
      <c r="H229" s="9">
        <v>0</v>
      </c>
      <c r="I229" s="107">
        <v>0</v>
      </c>
      <c r="J229" s="131">
        <v>0</v>
      </c>
      <c r="K229" s="131">
        <v>0</v>
      </c>
    </row>
    <row r="230" spans="2:11" ht="12.75">
      <c r="B230" s="16">
        <v>641001</v>
      </c>
      <c r="C230" s="9" t="s">
        <v>157</v>
      </c>
      <c r="D230" s="9">
        <v>371180</v>
      </c>
      <c r="E230" s="9">
        <v>207505</v>
      </c>
      <c r="F230" s="12">
        <v>200000</v>
      </c>
      <c r="G230" s="12">
        <v>200000</v>
      </c>
      <c r="H230" s="12">
        <v>180000</v>
      </c>
      <c r="I230" s="107">
        <v>130000</v>
      </c>
      <c r="J230" s="131">
        <v>130000</v>
      </c>
      <c r="K230" s="131">
        <v>130000</v>
      </c>
    </row>
    <row r="231" spans="2:11" ht="12.75">
      <c r="B231" s="16"/>
      <c r="C231" s="9"/>
      <c r="D231" s="9"/>
      <c r="E231" s="9"/>
      <c r="F231" s="12"/>
      <c r="G231" s="12"/>
      <c r="H231" s="12"/>
      <c r="I231" s="107"/>
      <c r="J231" s="131"/>
      <c r="K231" s="131"/>
    </row>
    <row r="232" spans="2:11" ht="15.75">
      <c r="B232" s="26" t="s">
        <v>158</v>
      </c>
      <c r="C232" s="24" t="s">
        <v>159</v>
      </c>
      <c r="D232" s="15">
        <f aca="true" t="shared" si="24" ref="D232:K232">D233</f>
        <v>928</v>
      </c>
      <c r="E232" s="15">
        <f t="shared" si="24"/>
        <v>926</v>
      </c>
      <c r="F232" s="15">
        <f t="shared" si="24"/>
        <v>900</v>
      </c>
      <c r="G232" s="15">
        <f t="shared" si="24"/>
        <v>900</v>
      </c>
      <c r="H232" s="15">
        <f t="shared" si="24"/>
        <v>880</v>
      </c>
      <c r="I232" s="106">
        <f t="shared" si="24"/>
        <v>900</v>
      </c>
      <c r="J232" s="130">
        <f t="shared" si="24"/>
        <v>900</v>
      </c>
      <c r="K232" s="130">
        <f t="shared" si="24"/>
        <v>900</v>
      </c>
    </row>
    <row r="233" spans="2:11" ht="12.75">
      <c r="B233" s="16">
        <v>600000</v>
      </c>
      <c r="C233" s="9" t="s">
        <v>160</v>
      </c>
      <c r="D233" s="9">
        <v>928</v>
      </c>
      <c r="E233" s="9">
        <v>926</v>
      </c>
      <c r="F233" s="12">
        <v>900</v>
      </c>
      <c r="G233" s="12">
        <v>900</v>
      </c>
      <c r="H233" s="12">
        <v>880</v>
      </c>
      <c r="I233" s="107">
        <v>900</v>
      </c>
      <c r="J233" s="131">
        <v>900</v>
      </c>
      <c r="K233" s="131">
        <v>900</v>
      </c>
    </row>
    <row r="234" spans="2:11" ht="12.75">
      <c r="B234" s="16"/>
      <c r="C234" s="9"/>
      <c r="D234" s="9"/>
      <c r="E234" s="9"/>
      <c r="F234" s="12"/>
      <c r="G234" s="12"/>
      <c r="H234" s="12"/>
      <c r="I234" s="107"/>
      <c r="J234" s="131"/>
      <c r="K234" s="131"/>
    </row>
    <row r="235" spans="2:11" ht="15.75">
      <c r="B235" s="32" t="s">
        <v>161</v>
      </c>
      <c r="C235" s="24" t="s">
        <v>162</v>
      </c>
      <c r="D235" s="15">
        <f aca="true" t="shared" si="25" ref="D235:K235">SUM(D236:D239)</f>
        <v>46133</v>
      </c>
      <c r="E235" s="15">
        <f t="shared" si="25"/>
        <v>54963</v>
      </c>
      <c r="F235" s="15">
        <f t="shared" si="25"/>
        <v>63256</v>
      </c>
      <c r="G235" s="15">
        <f t="shared" si="25"/>
        <v>63256</v>
      </c>
      <c r="H235" s="15">
        <f t="shared" si="25"/>
        <v>63250</v>
      </c>
      <c r="I235" s="113">
        <f t="shared" si="25"/>
        <v>63250</v>
      </c>
      <c r="J235" s="135">
        <f t="shared" si="25"/>
        <v>63250</v>
      </c>
      <c r="K235" s="135">
        <f t="shared" si="25"/>
        <v>63250</v>
      </c>
    </row>
    <row r="236" spans="2:11" ht="12.75">
      <c r="B236" s="16">
        <v>610000</v>
      </c>
      <c r="C236" s="9" t="s">
        <v>163</v>
      </c>
      <c r="D236" s="27">
        <v>8400</v>
      </c>
      <c r="E236" s="9">
        <v>9563</v>
      </c>
      <c r="F236" s="18">
        <v>10271</v>
      </c>
      <c r="G236" s="18">
        <v>10271</v>
      </c>
      <c r="H236" s="12">
        <v>10271</v>
      </c>
      <c r="I236" s="107">
        <v>10300</v>
      </c>
      <c r="J236" s="131">
        <v>10300</v>
      </c>
      <c r="K236" s="131">
        <v>10300</v>
      </c>
    </row>
    <row r="237" spans="2:11" ht="12.75">
      <c r="B237" s="16">
        <v>620000</v>
      </c>
      <c r="C237" s="9" t="s">
        <v>164</v>
      </c>
      <c r="D237" s="27">
        <v>2935</v>
      </c>
      <c r="E237" s="9">
        <v>2735</v>
      </c>
      <c r="F237" s="12">
        <v>3229</v>
      </c>
      <c r="G237" s="12">
        <v>3229</v>
      </c>
      <c r="H237" s="12">
        <v>3229</v>
      </c>
      <c r="I237" s="107">
        <v>3250</v>
      </c>
      <c r="J237" s="131">
        <v>3250</v>
      </c>
      <c r="K237" s="131">
        <v>3250</v>
      </c>
    </row>
    <row r="238" spans="2:11" ht="12.75">
      <c r="B238" s="16">
        <v>630000</v>
      </c>
      <c r="C238" s="9" t="s">
        <v>165</v>
      </c>
      <c r="D238" s="27">
        <v>975</v>
      </c>
      <c r="E238" s="9">
        <v>586</v>
      </c>
      <c r="F238" s="12">
        <v>756</v>
      </c>
      <c r="G238" s="12">
        <v>756</v>
      </c>
      <c r="H238" s="12">
        <v>750</v>
      </c>
      <c r="I238" s="107">
        <v>700</v>
      </c>
      <c r="J238" s="131">
        <v>700</v>
      </c>
      <c r="K238" s="131">
        <v>700</v>
      </c>
    </row>
    <row r="239" spans="2:11" ht="12.75">
      <c r="B239" s="16">
        <v>633000</v>
      </c>
      <c r="C239" s="9" t="s">
        <v>166</v>
      </c>
      <c r="D239" s="27">
        <v>33823</v>
      </c>
      <c r="E239" s="9">
        <v>42079</v>
      </c>
      <c r="F239" s="12">
        <v>49000</v>
      </c>
      <c r="G239" s="12">
        <v>49000</v>
      </c>
      <c r="H239" s="12">
        <v>49000</v>
      </c>
      <c r="I239" s="107">
        <v>49000</v>
      </c>
      <c r="J239" s="131">
        <v>49000</v>
      </c>
      <c r="K239" s="131">
        <v>49000</v>
      </c>
    </row>
    <row r="240" spans="2:11" ht="12.75">
      <c r="B240" s="17"/>
      <c r="C240" s="12"/>
      <c r="D240" s="12"/>
      <c r="E240" s="12"/>
      <c r="F240" s="12"/>
      <c r="G240" s="12"/>
      <c r="H240" s="12"/>
      <c r="I240" s="107"/>
      <c r="J240" s="131"/>
      <c r="K240" s="131"/>
    </row>
    <row r="241" spans="2:11" ht="15.75">
      <c r="B241" s="13" t="s">
        <v>167</v>
      </c>
      <c r="C241" s="14" t="s">
        <v>168</v>
      </c>
      <c r="D241" s="15">
        <f aca="true" t="shared" si="26" ref="D241:K241">SUM(D242:D263)</f>
        <v>127115</v>
      </c>
      <c r="E241" s="15">
        <f t="shared" si="26"/>
        <v>79292</v>
      </c>
      <c r="F241" s="15">
        <f t="shared" si="26"/>
        <v>69605</v>
      </c>
      <c r="G241" s="15">
        <f t="shared" si="26"/>
        <v>217685</v>
      </c>
      <c r="H241" s="15">
        <f t="shared" si="26"/>
        <v>174080</v>
      </c>
      <c r="I241" s="113">
        <f t="shared" si="26"/>
        <v>99900</v>
      </c>
      <c r="J241" s="135">
        <f t="shared" si="26"/>
        <v>63400</v>
      </c>
      <c r="K241" s="135">
        <f t="shared" si="26"/>
        <v>62900</v>
      </c>
    </row>
    <row r="242" spans="2:11" ht="12.75">
      <c r="B242" s="21">
        <v>610000</v>
      </c>
      <c r="C242" s="22" t="s">
        <v>169</v>
      </c>
      <c r="D242" s="22">
        <v>3195</v>
      </c>
      <c r="E242" s="22">
        <v>3203</v>
      </c>
      <c r="F242" s="18">
        <v>3133</v>
      </c>
      <c r="G242" s="18">
        <v>3133</v>
      </c>
      <c r="H242" s="12">
        <v>3100</v>
      </c>
      <c r="I242" s="107">
        <v>3000</v>
      </c>
      <c r="J242" s="131">
        <v>3000</v>
      </c>
      <c r="K242" s="131">
        <v>3000</v>
      </c>
    </row>
    <row r="243" spans="2:11" ht="12.75">
      <c r="B243" s="21">
        <v>620000</v>
      </c>
      <c r="C243" s="22" t="s">
        <v>170</v>
      </c>
      <c r="D243" s="22">
        <v>953</v>
      </c>
      <c r="E243" s="22">
        <v>959</v>
      </c>
      <c r="F243" s="12">
        <v>899</v>
      </c>
      <c r="G243" s="12">
        <v>899</v>
      </c>
      <c r="H243" s="12">
        <v>850</v>
      </c>
      <c r="I243" s="107">
        <v>800</v>
      </c>
      <c r="J243" s="131">
        <v>800</v>
      </c>
      <c r="K243" s="131">
        <v>800</v>
      </c>
    </row>
    <row r="244" spans="2:11" ht="12.75">
      <c r="B244" s="21">
        <v>630000</v>
      </c>
      <c r="C244" s="22" t="s">
        <v>171</v>
      </c>
      <c r="D244" s="22">
        <v>640</v>
      </c>
      <c r="E244" s="22">
        <v>1311</v>
      </c>
      <c r="F244" s="12">
        <v>1573</v>
      </c>
      <c r="G244" s="12">
        <v>1573</v>
      </c>
      <c r="H244" s="12">
        <v>1600</v>
      </c>
      <c r="I244" s="107">
        <v>1600</v>
      </c>
      <c r="J244" s="131">
        <v>1600</v>
      </c>
      <c r="K244" s="131">
        <v>1600</v>
      </c>
    </row>
    <row r="245" spans="2:11" ht="12.75">
      <c r="B245" s="21">
        <v>637005</v>
      </c>
      <c r="C245" s="22" t="s">
        <v>470</v>
      </c>
      <c r="D245" s="22"/>
      <c r="E245" s="22"/>
      <c r="F245" s="12">
        <v>0</v>
      </c>
      <c r="G245" s="12">
        <v>15000</v>
      </c>
      <c r="H245" s="12">
        <v>0</v>
      </c>
      <c r="I245" s="107">
        <v>30000</v>
      </c>
      <c r="J245" s="131"/>
      <c r="K245" s="131"/>
    </row>
    <row r="246" spans="2:11" ht="12.75">
      <c r="B246" s="21">
        <v>637005</v>
      </c>
      <c r="C246" s="22" t="s">
        <v>342</v>
      </c>
      <c r="D246" s="22"/>
      <c r="E246" s="22"/>
      <c r="F246" s="12">
        <v>0</v>
      </c>
      <c r="G246" s="12">
        <v>15000</v>
      </c>
      <c r="H246" s="12">
        <v>0</v>
      </c>
      <c r="I246" s="107"/>
      <c r="J246" s="131"/>
      <c r="K246" s="131"/>
    </row>
    <row r="247" spans="2:11" ht="12.75">
      <c r="B247" s="21">
        <v>637005</v>
      </c>
      <c r="C247" s="22" t="s">
        <v>172</v>
      </c>
      <c r="D247" s="22"/>
      <c r="E247" s="22">
        <v>4663</v>
      </c>
      <c r="F247" s="12">
        <v>4000</v>
      </c>
      <c r="G247" s="12">
        <v>4000</v>
      </c>
      <c r="H247" s="12">
        <v>3950</v>
      </c>
      <c r="I247" s="107">
        <v>10000</v>
      </c>
      <c r="J247" s="131">
        <v>7000</v>
      </c>
      <c r="K247" s="131">
        <v>6500</v>
      </c>
    </row>
    <row r="248" spans="2:11" ht="12.75">
      <c r="B248" s="21">
        <v>637005</v>
      </c>
      <c r="C248" s="22" t="s">
        <v>386</v>
      </c>
      <c r="D248" s="22"/>
      <c r="E248" s="22"/>
      <c r="F248" s="12">
        <v>0</v>
      </c>
      <c r="G248" s="12">
        <v>11600</v>
      </c>
      <c r="H248" s="12">
        <v>11600</v>
      </c>
      <c r="I248" s="107">
        <v>1000</v>
      </c>
      <c r="J248" s="131">
        <v>1000</v>
      </c>
      <c r="K248" s="131">
        <v>1000</v>
      </c>
    </row>
    <row r="249" spans="2:11" ht="12.75">
      <c r="B249" s="21" t="s">
        <v>388</v>
      </c>
      <c r="C249" s="22" t="s">
        <v>405</v>
      </c>
      <c r="D249" s="22">
        <v>11827</v>
      </c>
      <c r="E249" s="22">
        <v>15740</v>
      </c>
      <c r="F249" s="12"/>
      <c r="G249" s="12"/>
      <c r="H249" s="12"/>
      <c r="I249" s="107"/>
      <c r="J249" s="131"/>
      <c r="K249" s="131"/>
    </row>
    <row r="250" spans="2:11" ht="12.75">
      <c r="B250" s="21">
        <v>641001</v>
      </c>
      <c r="C250" s="22" t="s">
        <v>387</v>
      </c>
      <c r="D250" s="22"/>
      <c r="E250" s="22"/>
      <c r="F250" s="12">
        <v>0</v>
      </c>
      <c r="G250" s="12">
        <v>80</v>
      </c>
      <c r="H250" s="12">
        <v>80</v>
      </c>
      <c r="I250" s="107">
        <v>0</v>
      </c>
      <c r="J250" s="131"/>
      <c r="K250" s="131"/>
    </row>
    <row r="251" spans="2:11" ht="12.75">
      <c r="B251" s="21">
        <v>641001</v>
      </c>
      <c r="C251" s="22" t="s">
        <v>378</v>
      </c>
      <c r="D251" s="22"/>
      <c r="E251" s="22"/>
      <c r="F251" s="12">
        <v>0</v>
      </c>
      <c r="G251" s="12">
        <v>3500</v>
      </c>
      <c r="H251" s="12">
        <v>0</v>
      </c>
      <c r="I251" s="107">
        <v>3500</v>
      </c>
      <c r="J251" s="131"/>
      <c r="K251" s="131"/>
    </row>
    <row r="252" spans="2:11" ht="12.75">
      <c r="B252" s="21">
        <v>641001</v>
      </c>
      <c r="C252" s="22" t="s">
        <v>379</v>
      </c>
      <c r="D252" s="22"/>
      <c r="E252" s="22"/>
      <c r="F252" s="12">
        <v>0</v>
      </c>
      <c r="G252" s="12">
        <v>15000</v>
      </c>
      <c r="H252" s="12">
        <v>15000</v>
      </c>
      <c r="I252" s="107">
        <v>0</v>
      </c>
      <c r="J252" s="131"/>
      <c r="K252" s="131"/>
    </row>
    <row r="253" spans="2:11" ht="12.75">
      <c r="B253" s="21">
        <v>641001</v>
      </c>
      <c r="C253" s="22" t="s">
        <v>377</v>
      </c>
      <c r="D253" s="22"/>
      <c r="E253" s="22"/>
      <c r="F253" s="12">
        <v>0</v>
      </c>
      <c r="G253" s="12">
        <v>35000</v>
      </c>
      <c r="H253" s="12">
        <v>35000</v>
      </c>
      <c r="I253" s="107">
        <v>0</v>
      </c>
      <c r="J253" s="131"/>
      <c r="K253" s="131"/>
    </row>
    <row r="254" spans="2:11" ht="12.75">
      <c r="B254" s="21">
        <v>641001</v>
      </c>
      <c r="C254" s="22" t="s">
        <v>377</v>
      </c>
      <c r="D254" s="22"/>
      <c r="E254" s="22"/>
      <c r="F254" s="12">
        <v>0</v>
      </c>
      <c r="G254" s="12">
        <v>35000</v>
      </c>
      <c r="H254" s="12">
        <v>35000</v>
      </c>
      <c r="I254" s="107">
        <v>0</v>
      </c>
      <c r="J254" s="131"/>
      <c r="K254" s="131"/>
    </row>
    <row r="255" spans="2:11" ht="12.75">
      <c r="B255" s="21">
        <v>641001</v>
      </c>
      <c r="C255" s="22" t="s">
        <v>365</v>
      </c>
      <c r="D255" s="22"/>
      <c r="E255" s="22"/>
      <c r="F255" s="12">
        <v>0</v>
      </c>
      <c r="G255" s="12">
        <v>3000</v>
      </c>
      <c r="H255" s="12">
        <v>3000</v>
      </c>
      <c r="I255" s="107">
        <v>0</v>
      </c>
      <c r="J255" s="131"/>
      <c r="K255" s="131"/>
    </row>
    <row r="256" spans="2:11" ht="12.75">
      <c r="B256" s="21">
        <v>641001</v>
      </c>
      <c r="C256" s="22" t="s">
        <v>366</v>
      </c>
      <c r="D256" s="22"/>
      <c r="E256" s="22"/>
      <c r="F256" s="12">
        <v>0</v>
      </c>
      <c r="G256" s="12">
        <v>2000</v>
      </c>
      <c r="H256" s="12">
        <v>2000</v>
      </c>
      <c r="I256" s="107">
        <v>0</v>
      </c>
      <c r="J256" s="131"/>
      <c r="K256" s="131"/>
    </row>
    <row r="257" spans="2:11" ht="12.75">
      <c r="B257" s="21">
        <v>641001</v>
      </c>
      <c r="C257" s="22" t="s">
        <v>355</v>
      </c>
      <c r="D257" s="22"/>
      <c r="E257" s="22"/>
      <c r="F257" s="12">
        <v>0</v>
      </c>
      <c r="G257" s="12">
        <v>2500</v>
      </c>
      <c r="H257" s="12">
        <v>2500</v>
      </c>
      <c r="I257" s="107">
        <v>0</v>
      </c>
      <c r="J257" s="131"/>
      <c r="K257" s="131"/>
    </row>
    <row r="258" spans="2:11" ht="12.75">
      <c r="B258" s="21">
        <v>641001</v>
      </c>
      <c r="C258" s="22" t="s">
        <v>356</v>
      </c>
      <c r="D258" s="22"/>
      <c r="E258" s="22"/>
      <c r="F258" s="12">
        <v>0</v>
      </c>
      <c r="G258" s="12">
        <v>2500</v>
      </c>
      <c r="H258" s="12">
        <v>2500</v>
      </c>
      <c r="I258" s="107">
        <v>0</v>
      </c>
      <c r="J258" s="131"/>
      <c r="K258" s="131"/>
    </row>
    <row r="259" spans="2:11" ht="12.75">
      <c r="B259" s="21">
        <v>641001</v>
      </c>
      <c r="C259" s="22" t="s">
        <v>357</v>
      </c>
      <c r="D259" s="22"/>
      <c r="E259" s="22"/>
      <c r="F259" s="12">
        <v>0</v>
      </c>
      <c r="G259" s="12">
        <v>2000</v>
      </c>
      <c r="H259" s="12">
        <v>2000</v>
      </c>
      <c r="I259" s="107">
        <v>0</v>
      </c>
      <c r="J259" s="131"/>
      <c r="K259" s="131"/>
    </row>
    <row r="260" spans="2:11" ht="12.75">
      <c r="B260" s="21">
        <v>641001</v>
      </c>
      <c r="C260" s="22" t="s">
        <v>358</v>
      </c>
      <c r="D260" s="22"/>
      <c r="E260" s="22"/>
      <c r="F260" s="12">
        <v>0</v>
      </c>
      <c r="G260" s="12">
        <v>3500</v>
      </c>
      <c r="H260" s="12">
        <v>3500</v>
      </c>
      <c r="I260" s="107">
        <v>0</v>
      </c>
      <c r="J260" s="131"/>
      <c r="K260" s="131"/>
    </row>
    <row r="261" spans="2:11" ht="12.75">
      <c r="B261" s="21">
        <v>641001</v>
      </c>
      <c r="C261" s="22" t="s">
        <v>359</v>
      </c>
      <c r="D261" s="22"/>
      <c r="E261" s="22"/>
      <c r="F261" s="12">
        <v>0</v>
      </c>
      <c r="G261" s="12">
        <v>1900</v>
      </c>
      <c r="H261" s="12">
        <v>1900</v>
      </c>
      <c r="I261" s="107">
        <v>0</v>
      </c>
      <c r="J261" s="131"/>
      <c r="K261" s="131"/>
    </row>
    <row r="262" spans="2:11" ht="12.75">
      <c r="B262" s="21">
        <v>641001</v>
      </c>
      <c r="C262" s="22" t="s">
        <v>360</v>
      </c>
      <c r="D262" s="22"/>
      <c r="E262" s="22"/>
      <c r="F262" s="12">
        <v>0</v>
      </c>
      <c r="G262" s="12">
        <v>500</v>
      </c>
      <c r="H262" s="12">
        <v>500</v>
      </c>
      <c r="I262" s="107">
        <v>0</v>
      </c>
      <c r="J262" s="131"/>
      <c r="K262" s="131"/>
    </row>
    <row r="263" spans="2:11" ht="12.75">
      <c r="B263" s="21">
        <v>641001</v>
      </c>
      <c r="C263" s="22" t="s">
        <v>173</v>
      </c>
      <c r="D263" s="22">
        <v>110500</v>
      </c>
      <c r="E263" s="22">
        <v>53416</v>
      </c>
      <c r="F263" s="12">
        <v>60000</v>
      </c>
      <c r="G263" s="12">
        <v>60000</v>
      </c>
      <c r="H263" s="12">
        <v>50000</v>
      </c>
      <c r="I263" s="107">
        <v>50000</v>
      </c>
      <c r="J263" s="131">
        <v>50000</v>
      </c>
      <c r="K263" s="131">
        <v>50000</v>
      </c>
    </row>
    <row r="264" spans="2:11" ht="12.75">
      <c r="B264" s="16"/>
      <c r="C264" s="9"/>
      <c r="D264" s="9"/>
      <c r="E264" s="9"/>
      <c r="F264" s="12"/>
      <c r="G264" s="12"/>
      <c r="H264" s="12"/>
      <c r="I264" s="107"/>
      <c r="J264" s="131"/>
      <c r="K264" s="131"/>
    </row>
    <row r="265" spans="2:11" ht="15.75">
      <c r="B265" s="13" t="s">
        <v>174</v>
      </c>
      <c r="C265" s="14" t="s">
        <v>175</v>
      </c>
      <c r="D265" s="15">
        <f aca="true" t="shared" si="27" ref="D265:K265">SUM(D266+D270+D271)</f>
        <v>93928</v>
      </c>
      <c r="E265" s="15">
        <f t="shared" si="27"/>
        <v>72802</v>
      </c>
      <c r="F265" s="15">
        <f t="shared" si="27"/>
        <v>100200</v>
      </c>
      <c r="G265" s="15">
        <f t="shared" si="27"/>
        <v>100200</v>
      </c>
      <c r="H265" s="15">
        <f t="shared" si="27"/>
        <v>96350</v>
      </c>
      <c r="I265" s="113">
        <f t="shared" si="27"/>
        <v>96350</v>
      </c>
      <c r="J265" s="135">
        <f t="shared" si="27"/>
        <v>101850</v>
      </c>
      <c r="K265" s="135">
        <f t="shared" si="27"/>
        <v>101850</v>
      </c>
    </row>
    <row r="266" spans="2:11" s="7" customFormat="1" ht="12.75">
      <c r="B266" s="40" t="s">
        <v>123</v>
      </c>
      <c r="C266" s="41" t="s">
        <v>165</v>
      </c>
      <c r="D266" s="42">
        <f aca="true" t="shared" si="28" ref="D266:K266">SUM(D267:D269)</f>
        <v>65669</v>
      </c>
      <c r="E266" s="42">
        <f t="shared" si="28"/>
        <v>59386</v>
      </c>
      <c r="F266" s="42">
        <f t="shared" si="28"/>
        <v>80200</v>
      </c>
      <c r="G266" s="42">
        <f t="shared" si="28"/>
        <v>80200</v>
      </c>
      <c r="H266" s="42">
        <f t="shared" si="28"/>
        <v>81350</v>
      </c>
      <c r="I266" s="145">
        <f t="shared" si="28"/>
        <v>81350</v>
      </c>
      <c r="J266" s="136">
        <f t="shared" si="28"/>
        <v>86350</v>
      </c>
      <c r="K266" s="136">
        <f t="shared" si="28"/>
        <v>86350</v>
      </c>
    </row>
    <row r="267" spans="2:11" ht="12.75" hidden="1">
      <c r="B267" s="16">
        <v>632001</v>
      </c>
      <c r="C267" s="9" t="s">
        <v>176</v>
      </c>
      <c r="D267" s="9">
        <v>65605</v>
      </c>
      <c r="E267" s="9">
        <v>59335</v>
      </c>
      <c r="F267" s="12">
        <v>79000</v>
      </c>
      <c r="G267" s="12">
        <v>79000</v>
      </c>
      <c r="H267" s="12">
        <v>80000</v>
      </c>
      <c r="I267" s="107">
        <v>80000</v>
      </c>
      <c r="J267" s="131">
        <v>85000</v>
      </c>
      <c r="K267" s="131">
        <v>85000</v>
      </c>
    </row>
    <row r="268" spans="2:11" ht="12.75" hidden="1">
      <c r="B268" s="16">
        <v>632002</v>
      </c>
      <c r="C268" s="9" t="s">
        <v>177</v>
      </c>
      <c r="D268" s="9">
        <v>64</v>
      </c>
      <c r="E268" s="9">
        <v>51</v>
      </c>
      <c r="F268" s="12">
        <v>200</v>
      </c>
      <c r="G268" s="12">
        <v>200</v>
      </c>
      <c r="H268" s="12">
        <v>350</v>
      </c>
      <c r="I268" s="107">
        <v>350</v>
      </c>
      <c r="J268" s="131">
        <v>350</v>
      </c>
      <c r="K268" s="131">
        <v>350</v>
      </c>
    </row>
    <row r="269" spans="2:11" ht="12.75" hidden="1">
      <c r="B269" s="16">
        <v>637005</v>
      </c>
      <c r="C269" s="9" t="s">
        <v>178</v>
      </c>
      <c r="D269" s="9"/>
      <c r="E269" s="9"/>
      <c r="F269" s="12">
        <v>1000</v>
      </c>
      <c r="G269" s="12">
        <v>1000</v>
      </c>
      <c r="H269" s="12">
        <v>1000</v>
      </c>
      <c r="I269" s="107">
        <v>1000</v>
      </c>
      <c r="J269" s="131">
        <v>1000</v>
      </c>
      <c r="K269" s="131">
        <v>1000</v>
      </c>
    </row>
    <row r="270" spans="2:11" ht="12.75">
      <c r="B270" s="16" t="s">
        <v>388</v>
      </c>
      <c r="C270" s="9" t="s">
        <v>420</v>
      </c>
      <c r="D270" s="9">
        <v>259</v>
      </c>
      <c r="E270" s="9"/>
      <c r="F270" s="12"/>
      <c r="G270" s="12"/>
      <c r="H270" s="12"/>
      <c r="I270" s="107"/>
      <c r="J270" s="131"/>
      <c r="K270" s="131"/>
    </row>
    <row r="271" spans="2:11" ht="12.75">
      <c r="B271" s="16">
        <v>641001</v>
      </c>
      <c r="C271" s="9" t="s">
        <v>179</v>
      </c>
      <c r="D271" s="9">
        <v>28000</v>
      </c>
      <c r="E271" s="9">
        <v>13416</v>
      </c>
      <c r="F271" s="12">
        <v>20000</v>
      </c>
      <c r="G271" s="12">
        <v>20000</v>
      </c>
      <c r="H271" s="12">
        <v>15000</v>
      </c>
      <c r="I271" s="107">
        <v>15000</v>
      </c>
      <c r="J271" s="131">
        <v>15500</v>
      </c>
      <c r="K271" s="131">
        <v>15500</v>
      </c>
    </row>
    <row r="272" spans="2:11" ht="12.75">
      <c r="B272" s="16"/>
      <c r="C272" s="9"/>
      <c r="D272" s="9"/>
      <c r="E272" s="9"/>
      <c r="F272" s="12"/>
      <c r="G272" s="12"/>
      <c r="H272" s="12"/>
      <c r="I272" s="107"/>
      <c r="J272" s="131"/>
      <c r="K272" s="131"/>
    </row>
    <row r="273" spans="2:11" ht="15.75">
      <c r="B273" s="13" t="s">
        <v>180</v>
      </c>
      <c r="C273" s="14" t="s">
        <v>181</v>
      </c>
      <c r="D273" s="15">
        <f>D274</f>
        <v>393</v>
      </c>
      <c r="E273" s="15">
        <f aca="true" t="shared" si="29" ref="E273:K273">E274</f>
        <v>314</v>
      </c>
      <c r="F273" s="15">
        <f t="shared" si="29"/>
        <v>380</v>
      </c>
      <c r="G273" s="15">
        <f t="shared" si="29"/>
        <v>380</v>
      </c>
      <c r="H273" s="15">
        <f t="shared" si="29"/>
        <v>590</v>
      </c>
      <c r="I273" s="113">
        <f t="shared" si="29"/>
        <v>600</v>
      </c>
      <c r="J273" s="135">
        <f t="shared" si="29"/>
        <v>610</v>
      </c>
      <c r="K273" s="135">
        <f t="shared" si="29"/>
        <v>610</v>
      </c>
    </row>
    <row r="274" spans="2:11" s="7" customFormat="1" ht="12.75">
      <c r="B274" s="40" t="s">
        <v>123</v>
      </c>
      <c r="C274" s="41" t="s">
        <v>165</v>
      </c>
      <c r="D274" s="42">
        <f>SUM(D275+D276)</f>
        <v>393</v>
      </c>
      <c r="E274" s="42">
        <f>SUM(E275+E276)</f>
        <v>314</v>
      </c>
      <c r="F274" s="42">
        <f aca="true" t="shared" si="30" ref="F274:K274">SUM(F275+F276)</f>
        <v>380</v>
      </c>
      <c r="G274" s="42">
        <f t="shared" si="30"/>
        <v>380</v>
      </c>
      <c r="H274" s="42">
        <f t="shared" si="30"/>
        <v>590</v>
      </c>
      <c r="I274" s="145">
        <f t="shared" si="30"/>
        <v>600</v>
      </c>
      <c r="J274" s="136">
        <f t="shared" si="30"/>
        <v>610</v>
      </c>
      <c r="K274" s="136">
        <f t="shared" si="30"/>
        <v>610</v>
      </c>
    </row>
    <row r="275" spans="2:11" ht="12.75" hidden="1">
      <c r="B275" s="16">
        <v>632001</v>
      </c>
      <c r="C275" s="9" t="s">
        <v>182</v>
      </c>
      <c r="D275" s="9">
        <v>70</v>
      </c>
      <c r="E275" s="9">
        <v>75</v>
      </c>
      <c r="F275" s="12">
        <v>100</v>
      </c>
      <c r="G275" s="12">
        <v>100</v>
      </c>
      <c r="H275" s="12">
        <v>200</v>
      </c>
      <c r="I275" s="107">
        <v>200</v>
      </c>
      <c r="J275" s="131">
        <v>210</v>
      </c>
      <c r="K275" s="131">
        <v>210</v>
      </c>
    </row>
    <row r="276" spans="2:11" ht="12.75" hidden="1">
      <c r="B276" s="16">
        <v>632002</v>
      </c>
      <c r="C276" s="9" t="s">
        <v>183</v>
      </c>
      <c r="D276" s="9">
        <v>323</v>
      </c>
      <c r="E276" s="9">
        <v>239</v>
      </c>
      <c r="F276" s="12">
        <v>280</v>
      </c>
      <c r="G276" s="12">
        <v>280</v>
      </c>
      <c r="H276" s="12">
        <v>390</v>
      </c>
      <c r="I276" s="107">
        <v>400</v>
      </c>
      <c r="J276" s="131">
        <v>400</v>
      </c>
      <c r="K276" s="131">
        <v>400</v>
      </c>
    </row>
    <row r="277" spans="2:11" ht="12.75">
      <c r="B277" s="16"/>
      <c r="C277" s="9"/>
      <c r="D277" s="9"/>
      <c r="E277" s="9"/>
      <c r="F277" s="12"/>
      <c r="G277" s="12"/>
      <c r="H277" s="12"/>
      <c r="I277" s="107"/>
      <c r="J277" s="131"/>
      <c r="K277" s="131"/>
    </row>
    <row r="278" spans="2:11" ht="15.75">
      <c r="B278" s="13" t="s">
        <v>184</v>
      </c>
      <c r="C278" s="14" t="s">
        <v>185</v>
      </c>
      <c r="D278" s="15">
        <f aca="true" t="shared" si="31" ref="D278:K278">SUM(D279:D286)</f>
        <v>52507</v>
      </c>
      <c r="E278" s="15">
        <f t="shared" si="31"/>
        <v>49603</v>
      </c>
      <c r="F278" s="15">
        <f t="shared" si="31"/>
        <v>54000</v>
      </c>
      <c r="G278" s="15">
        <f t="shared" si="31"/>
        <v>54000</v>
      </c>
      <c r="H278" s="15">
        <f t="shared" si="31"/>
        <v>53950</v>
      </c>
      <c r="I278" s="113">
        <f>SUM(I279+I285+I286)</f>
        <v>50000</v>
      </c>
      <c r="J278" s="135">
        <f>SUM(J279:J286)</f>
        <v>50000</v>
      </c>
      <c r="K278" s="135">
        <f t="shared" si="31"/>
        <v>50000</v>
      </c>
    </row>
    <row r="279" spans="2:11" s="110" customFormat="1" ht="12.75">
      <c r="B279" s="40">
        <v>642001</v>
      </c>
      <c r="C279" s="41" t="s">
        <v>467</v>
      </c>
      <c r="D279" s="41">
        <v>52507</v>
      </c>
      <c r="E279" s="41">
        <v>48640</v>
      </c>
      <c r="F279" s="111">
        <v>51000</v>
      </c>
      <c r="G279" s="111">
        <v>51000</v>
      </c>
      <c r="H279" s="111">
        <v>51000</v>
      </c>
      <c r="I279" s="108">
        <f>SUM(I280:I284)</f>
        <v>47000</v>
      </c>
      <c r="J279" s="139">
        <v>47000</v>
      </c>
      <c r="K279" s="139">
        <v>47000</v>
      </c>
    </row>
    <row r="280" spans="2:11" s="7" customFormat="1" ht="12.75">
      <c r="B280" s="16">
        <v>642001</v>
      </c>
      <c r="C280" s="9" t="s">
        <v>462</v>
      </c>
      <c r="D280" s="9"/>
      <c r="E280" s="9"/>
      <c r="F280" s="11"/>
      <c r="G280" s="11"/>
      <c r="H280" s="11"/>
      <c r="I280" s="107">
        <v>34120</v>
      </c>
      <c r="J280" s="133"/>
      <c r="K280" s="133"/>
    </row>
    <row r="281" spans="2:11" s="7" customFormat="1" ht="12.75">
      <c r="B281" s="16">
        <v>642001</v>
      </c>
      <c r="C281" s="9" t="s">
        <v>463</v>
      </c>
      <c r="D281" s="9"/>
      <c r="E281" s="9"/>
      <c r="F281" s="11"/>
      <c r="G281" s="11"/>
      <c r="H281" s="11"/>
      <c r="I281" s="107">
        <v>11180</v>
      </c>
      <c r="J281" s="133"/>
      <c r="K281" s="133"/>
    </row>
    <row r="282" spans="2:11" s="7" customFormat="1" ht="12.75">
      <c r="B282" s="16">
        <v>642001</v>
      </c>
      <c r="C282" s="9" t="s">
        <v>464</v>
      </c>
      <c r="D282" s="9"/>
      <c r="E282" s="9"/>
      <c r="F282" s="11"/>
      <c r="G282" s="11"/>
      <c r="H282" s="11"/>
      <c r="I282" s="107">
        <v>660</v>
      </c>
      <c r="J282" s="133"/>
      <c r="K282" s="133"/>
    </row>
    <row r="283" spans="2:11" s="7" customFormat="1" ht="12.75">
      <c r="B283" s="16">
        <v>642001</v>
      </c>
      <c r="C283" s="9" t="s">
        <v>465</v>
      </c>
      <c r="D283" s="9"/>
      <c r="E283" s="9"/>
      <c r="F283" s="11"/>
      <c r="G283" s="11"/>
      <c r="H283" s="11"/>
      <c r="I283" s="107">
        <v>570</v>
      </c>
      <c r="J283" s="133"/>
      <c r="K283" s="133"/>
    </row>
    <row r="284" spans="2:11" s="7" customFormat="1" ht="12.75">
      <c r="B284" s="16">
        <v>642001</v>
      </c>
      <c r="C284" s="9" t="s">
        <v>466</v>
      </c>
      <c r="D284" s="9"/>
      <c r="E284" s="9"/>
      <c r="F284" s="11"/>
      <c r="G284" s="11"/>
      <c r="H284" s="11"/>
      <c r="I284" s="107">
        <v>470</v>
      </c>
      <c r="J284" s="133"/>
      <c r="K284" s="133"/>
    </row>
    <row r="285" spans="2:11" ht="12.75">
      <c r="B285" s="16">
        <v>644002</v>
      </c>
      <c r="C285" s="9" t="s">
        <v>186</v>
      </c>
      <c r="D285" s="9"/>
      <c r="E285" s="9">
        <v>0</v>
      </c>
      <c r="F285" s="12">
        <v>2000</v>
      </c>
      <c r="G285" s="12">
        <v>2000</v>
      </c>
      <c r="H285" s="12">
        <v>1950</v>
      </c>
      <c r="I285" s="107">
        <v>2000</v>
      </c>
      <c r="J285" s="131">
        <v>2000</v>
      </c>
      <c r="K285" s="131">
        <v>2000</v>
      </c>
    </row>
    <row r="286" spans="2:11" ht="12.75">
      <c r="B286" s="16">
        <v>637002</v>
      </c>
      <c r="C286" s="9" t="s">
        <v>187</v>
      </c>
      <c r="D286" s="9"/>
      <c r="E286" s="9">
        <v>963</v>
      </c>
      <c r="F286" s="12">
        <v>1000</v>
      </c>
      <c r="G286" s="12">
        <v>1000</v>
      </c>
      <c r="H286" s="12">
        <v>1000</v>
      </c>
      <c r="I286" s="107">
        <v>1000</v>
      </c>
      <c r="J286" s="131">
        <v>1000</v>
      </c>
      <c r="K286" s="131">
        <v>1000</v>
      </c>
    </row>
    <row r="287" spans="2:11" ht="14.25">
      <c r="B287" s="33"/>
      <c r="C287" s="34"/>
      <c r="D287" s="34"/>
      <c r="E287" s="34"/>
      <c r="F287" s="12"/>
      <c r="G287" s="12"/>
      <c r="H287" s="12"/>
      <c r="I287" s="107"/>
      <c r="J287" s="131"/>
      <c r="K287" s="131"/>
    </row>
    <row r="288" spans="2:11" ht="15.75">
      <c r="B288" s="13" t="s">
        <v>188</v>
      </c>
      <c r="C288" s="14" t="s">
        <v>189</v>
      </c>
      <c r="D288" s="15">
        <f aca="true" t="shared" si="32" ref="D288:K288">SUM(D289:D291)</f>
        <v>131930</v>
      </c>
      <c r="E288" s="15">
        <f t="shared" si="32"/>
        <v>136311</v>
      </c>
      <c r="F288" s="15">
        <f t="shared" si="32"/>
        <v>134000</v>
      </c>
      <c r="G288" s="15">
        <f t="shared" si="32"/>
        <v>134000</v>
      </c>
      <c r="H288" s="15">
        <f t="shared" si="32"/>
        <v>143500</v>
      </c>
      <c r="I288" s="113">
        <f t="shared" si="32"/>
        <v>143000</v>
      </c>
      <c r="J288" s="135">
        <f t="shared" si="32"/>
        <v>146000</v>
      </c>
      <c r="K288" s="135">
        <f t="shared" si="32"/>
        <v>146000</v>
      </c>
    </row>
    <row r="289" spans="2:11" ht="12.75">
      <c r="B289" s="16">
        <v>641001</v>
      </c>
      <c r="C289" s="9" t="s">
        <v>190</v>
      </c>
      <c r="D289" s="9">
        <v>40061</v>
      </c>
      <c r="E289" s="9">
        <v>30085</v>
      </c>
      <c r="F289" s="12">
        <v>29000</v>
      </c>
      <c r="G289" s="12">
        <v>29000</v>
      </c>
      <c r="H289" s="12">
        <v>38500</v>
      </c>
      <c r="I289" s="107">
        <v>33000</v>
      </c>
      <c r="J289" s="131">
        <v>35000</v>
      </c>
      <c r="K289" s="131">
        <v>35000</v>
      </c>
    </row>
    <row r="290" spans="2:11" ht="12.75">
      <c r="B290" s="16">
        <v>641001</v>
      </c>
      <c r="C290" s="9" t="s">
        <v>191</v>
      </c>
      <c r="D290" s="9">
        <v>90520</v>
      </c>
      <c r="E290" s="9">
        <v>106000</v>
      </c>
      <c r="F290" s="18">
        <v>103000</v>
      </c>
      <c r="G290" s="18">
        <v>103000</v>
      </c>
      <c r="H290" s="12">
        <v>103000</v>
      </c>
      <c r="I290" s="107">
        <v>105000</v>
      </c>
      <c r="J290" s="131">
        <v>106000</v>
      </c>
      <c r="K290" s="131">
        <v>106000</v>
      </c>
    </row>
    <row r="291" spans="2:11" ht="12.75">
      <c r="B291" s="16">
        <v>635006</v>
      </c>
      <c r="C291" s="9" t="s">
        <v>192</v>
      </c>
      <c r="D291" s="9">
        <v>1349</v>
      </c>
      <c r="E291" s="9">
        <v>226</v>
      </c>
      <c r="F291" s="18">
        <v>2000</v>
      </c>
      <c r="G291" s="18">
        <v>2000</v>
      </c>
      <c r="H291" s="12">
        <v>2000</v>
      </c>
      <c r="I291" s="107">
        <v>5000</v>
      </c>
      <c r="J291" s="131">
        <v>5000</v>
      </c>
      <c r="K291" s="131">
        <v>5000</v>
      </c>
    </row>
    <row r="292" spans="2:11" ht="12.75">
      <c r="B292" s="16"/>
      <c r="C292" s="9"/>
      <c r="D292" s="9"/>
      <c r="E292" s="9"/>
      <c r="F292" s="12"/>
      <c r="G292" s="12"/>
      <c r="H292" s="12"/>
      <c r="I292" s="107"/>
      <c r="J292" s="131"/>
      <c r="K292" s="131"/>
    </row>
    <row r="293" spans="2:11" ht="15.75">
      <c r="B293" s="13" t="s">
        <v>193</v>
      </c>
      <c r="C293" s="14" t="s">
        <v>194</v>
      </c>
      <c r="D293" s="15">
        <f aca="true" t="shared" si="33" ref="D293:K293">D294</f>
        <v>5000</v>
      </c>
      <c r="E293" s="15">
        <f t="shared" si="33"/>
        <v>3744</v>
      </c>
      <c r="F293" s="15">
        <f t="shared" si="33"/>
        <v>5000</v>
      </c>
      <c r="G293" s="15">
        <f t="shared" si="33"/>
        <v>5000</v>
      </c>
      <c r="H293" s="15">
        <f t="shared" si="33"/>
        <v>5000</v>
      </c>
      <c r="I293" s="113">
        <f t="shared" si="33"/>
        <v>5000</v>
      </c>
      <c r="J293" s="135">
        <f t="shared" si="33"/>
        <v>5000</v>
      </c>
      <c r="K293" s="135">
        <f t="shared" si="33"/>
        <v>5000</v>
      </c>
    </row>
    <row r="294" spans="2:11" ht="12.75">
      <c r="B294" s="16">
        <v>641001</v>
      </c>
      <c r="C294" s="9" t="s">
        <v>195</v>
      </c>
      <c r="D294" s="9">
        <v>5000</v>
      </c>
      <c r="E294" s="9">
        <v>3744</v>
      </c>
      <c r="F294" s="12">
        <v>5000</v>
      </c>
      <c r="G294" s="12">
        <v>5000</v>
      </c>
      <c r="H294" s="12">
        <v>5000</v>
      </c>
      <c r="I294" s="107">
        <v>5000</v>
      </c>
      <c r="J294" s="131">
        <v>5000</v>
      </c>
      <c r="K294" s="131">
        <v>5000</v>
      </c>
    </row>
    <row r="295" spans="2:11" ht="12.75">
      <c r="B295" s="16"/>
      <c r="C295" s="9"/>
      <c r="D295" s="9"/>
      <c r="E295" s="9"/>
      <c r="F295" s="12"/>
      <c r="G295" s="12"/>
      <c r="H295" s="12"/>
      <c r="I295" s="107"/>
      <c r="J295" s="131"/>
      <c r="K295" s="131"/>
    </row>
    <row r="296" spans="2:11" ht="15.75">
      <c r="B296" s="13" t="s">
        <v>196</v>
      </c>
      <c r="C296" s="14" t="s">
        <v>197</v>
      </c>
      <c r="D296" s="14">
        <f>SUM(D297+D298+D299+D300)</f>
        <v>10864</v>
      </c>
      <c r="E296" s="14">
        <f>SUM(E297+E298+E299+E300)</f>
        <v>16222</v>
      </c>
      <c r="F296" s="14">
        <f>SUM(F297+F298+F300)</f>
        <v>18204</v>
      </c>
      <c r="G296" s="15">
        <f>SUM(G297:G306)</f>
        <v>20698</v>
      </c>
      <c r="H296" s="15">
        <f>SUM(H297+H298+H300)</f>
        <v>17676</v>
      </c>
      <c r="I296" s="113">
        <f>SUM(I297+I298+I300)</f>
        <v>18897</v>
      </c>
      <c r="J296" s="135">
        <f>SUM(J297+J298+J300)</f>
        <v>19250</v>
      </c>
      <c r="K296" s="135">
        <f>SUM(K297+K298+K300)</f>
        <v>19450</v>
      </c>
    </row>
    <row r="297" spans="2:11" ht="12.75">
      <c r="B297" s="16" t="s">
        <v>198</v>
      </c>
      <c r="C297" s="9" t="s">
        <v>199</v>
      </c>
      <c r="D297" s="9">
        <v>2153</v>
      </c>
      <c r="E297" s="9">
        <v>3376</v>
      </c>
      <c r="F297" s="12">
        <v>4000</v>
      </c>
      <c r="G297" s="12">
        <v>4000</v>
      </c>
      <c r="H297" s="12">
        <v>4050</v>
      </c>
      <c r="I297" s="107">
        <v>4100</v>
      </c>
      <c r="J297" s="131">
        <v>4150</v>
      </c>
      <c r="K297" s="131">
        <v>4200</v>
      </c>
    </row>
    <row r="298" spans="2:11" ht="12.75">
      <c r="B298" s="16" t="s">
        <v>200</v>
      </c>
      <c r="C298" s="9" t="s">
        <v>201</v>
      </c>
      <c r="D298" s="9">
        <v>6440</v>
      </c>
      <c r="E298" s="9">
        <v>8034</v>
      </c>
      <c r="F298" s="12">
        <v>11710</v>
      </c>
      <c r="G298" s="12">
        <v>11710</v>
      </c>
      <c r="H298" s="12">
        <v>11710</v>
      </c>
      <c r="I298" s="107">
        <v>12210</v>
      </c>
      <c r="J298" s="131">
        <v>12500</v>
      </c>
      <c r="K298" s="131">
        <v>12700</v>
      </c>
    </row>
    <row r="299" spans="2:11" ht="12.75">
      <c r="B299" s="16">
        <v>635006</v>
      </c>
      <c r="C299" s="9" t="s">
        <v>406</v>
      </c>
      <c r="D299" s="9"/>
      <c r="E299" s="9">
        <v>840</v>
      </c>
      <c r="F299" s="12"/>
      <c r="G299" s="12"/>
      <c r="H299" s="12"/>
      <c r="I299" s="107"/>
      <c r="J299" s="131"/>
      <c r="K299" s="131"/>
    </row>
    <row r="300" spans="1:12" ht="12.75">
      <c r="A300" s="110"/>
      <c r="B300" s="40">
        <v>642006</v>
      </c>
      <c r="C300" s="41" t="s">
        <v>403</v>
      </c>
      <c r="D300" s="111">
        <v>2271</v>
      </c>
      <c r="E300" s="41">
        <f>SUM(E301:E306)</f>
        <v>3972</v>
      </c>
      <c r="F300" s="41">
        <f>SUM(F301:F306)</f>
        <v>2494</v>
      </c>
      <c r="G300" s="41">
        <f>SUM(G301:G306)</f>
        <v>2494</v>
      </c>
      <c r="H300" s="41">
        <f>SUM(H301:H306)</f>
        <v>1916</v>
      </c>
      <c r="I300" s="149">
        <f>SUM(I301:I306)</f>
        <v>2587</v>
      </c>
      <c r="J300" s="143">
        <v>2600</v>
      </c>
      <c r="K300" s="143">
        <v>2550</v>
      </c>
      <c r="L300" s="110"/>
    </row>
    <row r="301" spans="1:11" ht="12.75" hidden="1">
      <c r="A301" t="s">
        <v>468</v>
      </c>
      <c r="B301" s="16">
        <v>642006</v>
      </c>
      <c r="C301" s="9" t="s">
        <v>202</v>
      </c>
      <c r="D301" s="9"/>
      <c r="E301" s="9">
        <v>2358</v>
      </c>
      <c r="F301" s="12">
        <v>1223</v>
      </c>
      <c r="G301" s="12">
        <v>1223</v>
      </c>
      <c r="H301" s="12">
        <v>1220</v>
      </c>
      <c r="I301" s="107">
        <v>1271</v>
      </c>
      <c r="J301" s="131"/>
      <c r="K301" s="131"/>
    </row>
    <row r="302" spans="2:11" ht="12.75" hidden="1">
      <c r="B302" s="16">
        <v>642006</v>
      </c>
      <c r="C302" s="9" t="s">
        <v>203</v>
      </c>
      <c r="D302" s="9"/>
      <c r="E302" s="9">
        <v>358</v>
      </c>
      <c r="F302" s="12">
        <v>318</v>
      </c>
      <c r="G302" s="12">
        <v>318</v>
      </c>
      <c r="H302" s="12">
        <v>319</v>
      </c>
      <c r="I302" s="107">
        <v>319</v>
      </c>
      <c r="J302" s="131"/>
      <c r="K302" s="131"/>
    </row>
    <row r="303" spans="2:11" ht="12.75" hidden="1">
      <c r="B303" s="16">
        <v>642006</v>
      </c>
      <c r="C303" s="9" t="s">
        <v>204</v>
      </c>
      <c r="D303" s="9"/>
      <c r="E303" s="9">
        <v>687</v>
      </c>
      <c r="F303" s="12">
        <v>344</v>
      </c>
      <c r="G303" s="12">
        <v>344</v>
      </c>
      <c r="H303" s="12">
        <v>344</v>
      </c>
      <c r="I303" s="107">
        <v>344</v>
      </c>
      <c r="J303" s="131"/>
      <c r="K303" s="131"/>
    </row>
    <row r="304" spans="2:11" ht="12.75" hidden="1">
      <c r="B304" s="16">
        <v>642006</v>
      </c>
      <c r="C304" s="9" t="s">
        <v>205</v>
      </c>
      <c r="D304" s="9"/>
      <c r="E304" s="9">
        <v>170</v>
      </c>
      <c r="F304" s="12">
        <v>33</v>
      </c>
      <c r="G304" s="12">
        <v>33</v>
      </c>
      <c r="H304" s="12">
        <v>33</v>
      </c>
      <c r="I304" s="107">
        <v>33</v>
      </c>
      <c r="J304" s="131"/>
      <c r="K304" s="131"/>
    </row>
    <row r="305" spans="2:11" ht="12.75" hidden="1">
      <c r="B305" s="16">
        <v>642006</v>
      </c>
      <c r="C305" s="9" t="s">
        <v>206</v>
      </c>
      <c r="D305" s="9"/>
      <c r="E305" s="9">
        <v>399</v>
      </c>
      <c r="F305" s="12">
        <v>406</v>
      </c>
      <c r="G305" s="12">
        <v>406</v>
      </c>
      <c r="H305" s="12"/>
      <c r="I305" s="107">
        <v>450</v>
      </c>
      <c r="J305" s="131"/>
      <c r="K305" s="131"/>
    </row>
    <row r="306" spans="2:11" ht="12.75" hidden="1">
      <c r="B306" s="16">
        <v>642006</v>
      </c>
      <c r="C306" s="9" t="s">
        <v>207</v>
      </c>
      <c r="D306" s="9"/>
      <c r="E306" s="9"/>
      <c r="F306" s="12">
        <v>170</v>
      </c>
      <c r="G306" s="12">
        <v>170</v>
      </c>
      <c r="H306" s="12"/>
      <c r="I306" s="107">
        <v>170</v>
      </c>
      <c r="J306" s="131"/>
      <c r="K306" s="131"/>
    </row>
    <row r="307" spans="2:11" ht="12.75">
      <c r="B307" s="16"/>
      <c r="C307" s="9"/>
      <c r="D307" s="9"/>
      <c r="E307" s="9"/>
      <c r="F307" s="12"/>
      <c r="G307" s="12"/>
      <c r="H307" s="12"/>
      <c r="I307" s="107"/>
      <c r="J307" s="131"/>
      <c r="K307" s="131"/>
    </row>
    <row r="308" spans="2:11" ht="15.75">
      <c r="B308" s="35" t="s">
        <v>208</v>
      </c>
      <c r="C308" s="14" t="s">
        <v>209</v>
      </c>
      <c r="D308" s="15">
        <f aca="true" t="shared" si="34" ref="D308:K308">SUM(D309:D311)</f>
        <v>18076</v>
      </c>
      <c r="E308" s="15">
        <f t="shared" si="34"/>
        <v>18099</v>
      </c>
      <c r="F308" s="15">
        <f t="shared" si="34"/>
        <v>18077</v>
      </c>
      <c r="G308" s="15">
        <f t="shared" si="34"/>
        <v>18077</v>
      </c>
      <c r="H308" s="15">
        <f t="shared" si="34"/>
        <v>18057</v>
      </c>
      <c r="I308" s="113">
        <f t="shared" si="34"/>
        <v>18030</v>
      </c>
      <c r="J308" s="135">
        <f t="shared" si="34"/>
        <v>18330</v>
      </c>
      <c r="K308" s="135">
        <f t="shared" si="34"/>
        <v>18330</v>
      </c>
    </row>
    <row r="309" spans="2:11" ht="12.75">
      <c r="B309" s="36">
        <v>610000</v>
      </c>
      <c r="C309" s="9" t="s">
        <v>210</v>
      </c>
      <c r="D309" s="9">
        <v>12705</v>
      </c>
      <c r="E309" s="9">
        <v>12695</v>
      </c>
      <c r="F309" s="12">
        <v>12705</v>
      </c>
      <c r="G309" s="12">
        <v>12705</v>
      </c>
      <c r="H309" s="12">
        <v>12705</v>
      </c>
      <c r="I309" s="107">
        <v>12700</v>
      </c>
      <c r="J309" s="131">
        <v>13000</v>
      </c>
      <c r="K309" s="131">
        <v>13000</v>
      </c>
    </row>
    <row r="310" spans="2:11" ht="12.75">
      <c r="B310" s="36">
        <v>620000</v>
      </c>
      <c r="C310" s="9" t="s">
        <v>67</v>
      </c>
      <c r="D310" s="9">
        <v>4432</v>
      </c>
      <c r="E310" s="9">
        <v>4437</v>
      </c>
      <c r="F310" s="12">
        <v>4432</v>
      </c>
      <c r="G310" s="12">
        <v>4432</v>
      </c>
      <c r="H310" s="12">
        <v>4432</v>
      </c>
      <c r="I310" s="107">
        <v>4430</v>
      </c>
      <c r="J310" s="131">
        <v>4430</v>
      </c>
      <c r="K310" s="131">
        <v>4430</v>
      </c>
    </row>
    <row r="311" spans="2:11" ht="12.75">
      <c r="B311" s="36">
        <v>633000</v>
      </c>
      <c r="C311" s="9" t="s">
        <v>165</v>
      </c>
      <c r="D311" s="9">
        <v>939</v>
      </c>
      <c r="E311" s="9">
        <v>967</v>
      </c>
      <c r="F311" s="12">
        <v>940</v>
      </c>
      <c r="G311" s="12">
        <v>940</v>
      </c>
      <c r="H311" s="12">
        <v>920</v>
      </c>
      <c r="I311" s="107">
        <v>900</v>
      </c>
      <c r="J311" s="131">
        <v>900</v>
      </c>
      <c r="K311" s="131">
        <v>900</v>
      </c>
    </row>
    <row r="312" spans="2:11" ht="12.75">
      <c r="B312" s="17"/>
      <c r="C312" s="12"/>
      <c r="D312" s="12"/>
      <c r="E312" s="12"/>
      <c r="F312" s="12"/>
      <c r="G312" s="12"/>
      <c r="H312" s="12"/>
      <c r="I312" s="107"/>
      <c r="J312" s="131"/>
      <c r="K312" s="131"/>
    </row>
    <row r="313" spans="2:11" ht="15.75">
      <c r="B313" s="13" t="s">
        <v>211</v>
      </c>
      <c r="C313" s="14" t="s">
        <v>212</v>
      </c>
      <c r="D313" s="15">
        <f aca="true" t="shared" si="35" ref="D313:K313">SUM(D314:D321)</f>
        <v>440219</v>
      </c>
      <c r="E313" s="15">
        <f t="shared" si="35"/>
        <v>463557</v>
      </c>
      <c r="F313" s="15">
        <f t="shared" si="35"/>
        <v>494013</v>
      </c>
      <c r="G313" s="15">
        <f t="shared" si="35"/>
        <v>483013</v>
      </c>
      <c r="H313" s="15">
        <f t="shared" si="35"/>
        <v>500727</v>
      </c>
      <c r="I313" s="113">
        <f t="shared" si="35"/>
        <v>496100</v>
      </c>
      <c r="J313" s="135">
        <f t="shared" si="35"/>
        <v>514288</v>
      </c>
      <c r="K313" s="135">
        <f t="shared" si="35"/>
        <v>514288</v>
      </c>
    </row>
    <row r="314" spans="2:11" ht="12.75">
      <c r="B314" s="16">
        <v>610000</v>
      </c>
      <c r="C314" s="9" t="s">
        <v>66</v>
      </c>
      <c r="D314" s="9">
        <v>244876</v>
      </c>
      <c r="E314" s="9">
        <v>239097</v>
      </c>
      <c r="F314" s="12">
        <v>251300</v>
      </c>
      <c r="G314" s="12">
        <v>254100</v>
      </c>
      <c r="H314" s="9">
        <v>271100</v>
      </c>
      <c r="I314" s="107">
        <v>274650</v>
      </c>
      <c r="J314" s="131">
        <v>273000</v>
      </c>
      <c r="K314" s="131">
        <v>273000</v>
      </c>
    </row>
    <row r="315" spans="2:11" ht="12.75">
      <c r="B315" s="16">
        <v>620000</v>
      </c>
      <c r="C315" s="9" t="s">
        <v>67</v>
      </c>
      <c r="D315" s="9">
        <v>86921</v>
      </c>
      <c r="E315" s="9">
        <v>84391</v>
      </c>
      <c r="F315" s="12">
        <v>87928</v>
      </c>
      <c r="G315" s="12">
        <v>89128</v>
      </c>
      <c r="H315" s="9">
        <v>89128</v>
      </c>
      <c r="I315" s="107">
        <v>95900</v>
      </c>
      <c r="J315" s="131">
        <v>94688</v>
      </c>
      <c r="K315" s="131">
        <v>94688</v>
      </c>
    </row>
    <row r="316" spans="2:11" ht="12.75">
      <c r="B316" s="16">
        <v>630000</v>
      </c>
      <c r="C316" s="9" t="s">
        <v>165</v>
      </c>
      <c r="D316" s="9">
        <v>94166</v>
      </c>
      <c r="E316" s="9">
        <v>80904</v>
      </c>
      <c r="F316" s="12">
        <v>120000</v>
      </c>
      <c r="G316" s="12">
        <v>120000</v>
      </c>
      <c r="H316" s="9">
        <v>120000</v>
      </c>
      <c r="I316" s="107">
        <v>107650</v>
      </c>
      <c r="J316" s="131">
        <v>128800</v>
      </c>
      <c r="K316" s="131">
        <v>128800</v>
      </c>
    </row>
    <row r="317" spans="2:11" ht="12.75">
      <c r="B317" s="16">
        <v>635006</v>
      </c>
      <c r="C317" s="9" t="s">
        <v>213</v>
      </c>
      <c r="D317" s="9"/>
      <c r="E317" s="9"/>
      <c r="F317" s="12">
        <v>15000</v>
      </c>
      <c r="G317" s="12">
        <v>0</v>
      </c>
      <c r="H317" s="12"/>
      <c r="I317" s="107"/>
      <c r="J317" s="131"/>
      <c r="K317" s="131"/>
    </row>
    <row r="318" spans="2:11" ht="12.75">
      <c r="B318" s="16">
        <v>630000</v>
      </c>
      <c r="C318" s="9" t="s">
        <v>323</v>
      </c>
      <c r="D318" s="9"/>
      <c r="E318" s="9"/>
      <c r="F318" s="12">
        <v>2500</v>
      </c>
      <c r="G318" s="12">
        <v>2500</v>
      </c>
      <c r="H318" s="12">
        <v>2500</v>
      </c>
      <c r="I318" s="107"/>
      <c r="J318" s="131"/>
      <c r="K318" s="131"/>
    </row>
    <row r="319" spans="2:11" ht="12.75">
      <c r="B319" s="16">
        <v>637005</v>
      </c>
      <c r="C319" s="9" t="s">
        <v>421</v>
      </c>
      <c r="D319" s="9"/>
      <c r="E319" s="9"/>
      <c r="F319" s="12">
        <v>2000</v>
      </c>
      <c r="G319" s="12">
        <v>2000</v>
      </c>
      <c r="H319" s="12">
        <v>2000</v>
      </c>
      <c r="I319" s="107">
        <v>2000</v>
      </c>
      <c r="J319" s="131">
        <v>2000</v>
      </c>
      <c r="K319" s="131">
        <v>2000</v>
      </c>
    </row>
    <row r="320" spans="2:11" ht="12.75">
      <c r="B320" s="16" t="s">
        <v>388</v>
      </c>
      <c r="C320" s="9" t="s">
        <v>407</v>
      </c>
      <c r="D320" s="9"/>
      <c r="E320" s="9">
        <v>44018</v>
      </c>
      <c r="F320" s="12"/>
      <c r="G320" s="12"/>
      <c r="H320" s="12"/>
      <c r="I320" s="107"/>
      <c r="J320" s="131"/>
      <c r="K320" s="131"/>
    </row>
    <row r="321" spans="2:11" ht="12.75">
      <c r="B321" s="16"/>
      <c r="C321" s="9" t="s">
        <v>214</v>
      </c>
      <c r="D321" s="9">
        <v>14256</v>
      </c>
      <c r="E321" s="9">
        <v>15147</v>
      </c>
      <c r="F321" s="18">
        <v>15285</v>
      </c>
      <c r="G321" s="18">
        <v>15285</v>
      </c>
      <c r="H321" s="9">
        <v>15999</v>
      </c>
      <c r="I321" s="107">
        <v>15900</v>
      </c>
      <c r="J321" s="131">
        <v>15800</v>
      </c>
      <c r="K321" s="131">
        <v>15800</v>
      </c>
    </row>
    <row r="322" spans="2:11" ht="12.75">
      <c r="B322" s="16"/>
      <c r="C322" s="9"/>
      <c r="D322" s="9"/>
      <c r="E322" s="9"/>
      <c r="F322" s="12"/>
      <c r="G322" s="12"/>
      <c r="H322" s="12"/>
      <c r="I322" s="107"/>
      <c r="J322" s="131"/>
      <c r="K322" s="131"/>
    </row>
    <row r="323" spans="2:11" ht="15.75">
      <c r="B323" s="13" t="s">
        <v>215</v>
      </c>
      <c r="C323" s="14" t="s">
        <v>216</v>
      </c>
      <c r="D323" s="15">
        <f aca="true" t="shared" si="36" ref="D323:K323">SUM(D324:D351)</f>
        <v>1244673</v>
      </c>
      <c r="E323" s="15">
        <f t="shared" si="36"/>
        <v>1194047</v>
      </c>
      <c r="F323" s="15">
        <f t="shared" si="36"/>
        <v>1131150</v>
      </c>
      <c r="G323" s="15">
        <f t="shared" si="36"/>
        <v>1131150</v>
      </c>
      <c r="H323" s="15">
        <f t="shared" si="36"/>
        <v>1155095</v>
      </c>
      <c r="I323" s="113">
        <f t="shared" si="36"/>
        <v>1137528</v>
      </c>
      <c r="J323" s="135">
        <f t="shared" si="36"/>
        <v>1140486</v>
      </c>
      <c r="K323" s="135">
        <f t="shared" si="36"/>
        <v>1140486</v>
      </c>
    </row>
    <row r="324" spans="2:11" ht="12.75">
      <c r="B324" s="16">
        <v>600000</v>
      </c>
      <c r="C324" s="10" t="s">
        <v>460</v>
      </c>
      <c r="D324" s="22">
        <v>475015</v>
      </c>
      <c r="E324" s="22">
        <v>457770</v>
      </c>
      <c r="F324" s="11">
        <v>460000</v>
      </c>
      <c r="G324" s="11">
        <v>460000</v>
      </c>
      <c r="H324" s="11">
        <v>450036</v>
      </c>
      <c r="I324" s="107">
        <v>461490</v>
      </c>
      <c r="J324" s="131">
        <v>470000</v>
      </c>
      <c r="K324" s="131">
        <v>470000</v>
      </c>
    </row>
    <row r="325" spans="2:11" ht="12.75">
      <c r="B325" s="16"/>
      <c r="C325" s="9" t="s">
        <v>217</v>
      </c>
      <c r="D325" s="9">
        <v>1938</v>
      </c>
      <c r="E325" s="9">
        <v>1050</v>
      </c>
      <c r="F325" s="12">
        <v>1200</v>
      </c>
      <c r="G325" s="12">
        <v>1200</v>
      </c>
      <c r="H325" s="12">
        <v>1100</v>
      </c>
      <c r="I325" s="107">
        <v>1200</v>
      </c>
      <c r="J325" s="131">
        <v>1200</v>
      </c>
      <c r="K325" s="131">
        <v>1200</v>
      </c>
    </row>
    <row r="326" spans="2:11" ht="12.75">
      <c r="B326" s="16"/>
      <c r="C326" s="9" t="s">
        <v>218</v>
      </c>
      <c r="D326" s="9">
        <v>514</v>
      </c>
      <c r="E326" s="9">
        <v>415</v>
      </c>
      <c r="F326" s="18">
        <v>410</v>
      </c>
      <c r="G326" s="18">
        <v>410</v>
      </c>
      <c r="H326" s="18">
        <v>410</v>
      </c>
      <c r="I326" s="107">
        <v>450</v>
      </c>
      <c r="J326" s="137">
        <v>450</v>
      </c>
      <c r="K326" s="137">
        <v>450</v>
      </c>
    </row>
    <row r="327" spans="2:11" ht="12.75">
      <c r="B327" s="16"/>
      <c r="C327" s="9" t="s">
        <v>219</v>
      </c>
      <c r="D327" s="9">
        <v>6342</v>
      </c>
      <c r="E327" s="9">
        <v>6114</v>
      </c>
      <c r="F327" s="18">
        <v>6200</v>
      </c>
      <c r="G327" s="18">
        <v>6200</v>
      </c>
      <c r="H327" s="18">
        <v>6200</v>
      </c>
      <c r="I327" s="107">
        <v>6200</v>
      </c>
      <c r="J327" s="137">
        <v>6200</v>
      </c>
      <c r="K327" s="137">
        <v>6200</v>
      </c>
    </row>
    <row r="328" spans="2:11" ht="12.75">
      <c r="B328" s="16"/>
      <c r="C328" s="9" t="s">
        <v>220</v>
      </c>
      <c r="D328" s="9">
        <v>10248</v>
      </c>
      <c r="E328" s="9">
        <v>9369</v>
      </c>
      <c r="F328" s="18">
        <v>9500</v>
      </c>
      <c r="G328" s="18">
        <v>9500</v>
      </c>
      <c r="H328" s="18">
        <v>9500</v>
      </c>
      <c r="I328" s="107">
        <v>9240</v>
      </c>
      <c r="J328" s="137">
        <v>9000</v>
      </c>
      <c r="K328" s="137">
        <v>9000</v>
      </c>
    </row>
    <row r="329" spans="2:11" ht="12.75">
      <c r="B329" s="16"/>
      <c r="C329" s="9" t="s">
        <v>221</v>
      </c>
      <c r="D329" s="9">
        <v>15231</v>
      </c>
      <c r="E329" s="9">
        <v>16758</v>
      </c>
      <c r="F329" s="12">
        <v>14364</v>
      </c>
      <c r="G329" s="12">
        <v>14364</v>
      </c>
      <c r="H329" s="12">
        <v>14364</v>
      </c>
      <c r="I329" s="107">
        <v>13680</v>
      </c>
      <c r="J329" s="131">
        <v>12000</v>
      </c>
      <c r="K329" s="131">
        <v>12000</v>
      </c>
    </row>
    <row r="330" spans="2:12" ht="12.75">
      <c r="B330" s="16"/>
      <c r="C330" s="9" t="s">
        <v>222</v>
      </c>
      <c r="D330" s="9">
        <v>84543</v>
      </c>
      <c r="E330" s="9">
        <v>89490</v>
      </c>
      <c r="F330" s="12">
        <v>87666</v>
      </c>
      <c r="G330" s="12">
        <v>87666</v>
      </c>
      <c r="H330" s="12">
        <v>87666</v>
      </c>
      <c r="I330" s="107">
        <v>82635</v>
      </c>
      <c r="J330" s="131">
        <v>82000</v>
      </c>
      <c r="K330" s="131">
        <v>82000</v>
      </c>
      <c r="L330" s="2"/>
    </row>
    <row r="331" spans="2:11" ht="12.75">
      <c r="B331" s="16"/>
      <c r="C331" s="9" t="s">
        <v>223</v>
      </c>
      <c r="D331" s="9">
        <v>2372</v>
      </c>
      <c r="E331" s="9"/>
      <c r="F331" s="12">
        <v>3268</v>
      </c>
      <c r="G331" s="12">
        <v>3268</v>
      </c>
      <c r="H331" s="12">
        <v>3268</v>
      </c>
      <c r="I331" s="107"/>
      <c r="J331" s="131"/>
      <c r="K331" s="131"/>
    </row>
    <row r="332" spans="2:11" ht="12.75">
      <c r="B332" s="16"/>
      <c r="C332" s="9" t="s">
        <v>224</v>
      </c>
      <c r="D332" s="9">
        <v>333</v>
      </c>
      <c r="E332" s="9">
        <v>333</v>
      </c>
      <c r="F332" s="12">
        <v>333</v>
      </c>
      <c r="G332" s="12">
        <v>333</v>
      </c>
      <c r="H332" s="12">
        <v>333</v>
      </c>
      <c r="I332" s="107">
        <v>333</v>
      </c>
      <c r="J332" s="131">
        <v>333</v>
      </c>
      <c r="K332" s="131">
        <v>333</v>
      </c>
    </row>
    <row r="333" spans="2:11" ht="12.75">
      <c r="B333" s="16"/>
      <c r="C333" s="9" t="s">
        <v>225</v>
      </c>
      <c r="D333" s="9">
        <v>743</v>
      </c>
      <c r="E333" s="9"/>
      <c r="F333" s="12">
        <v>0</v>
      </c>
      <c r="G333" s="12">
        <v>0</v>
      </c>
      <c r="H333" s="12">
        <v>0</v>
      </c>
      <c r="I333" s="107"/>
      <c r="J333" s="131"/>
      <c r="K333" s="131"/>
    </row>
    <row r="334" spans="2:11" ht="12.75">
      <c r="B334" s="16"/>
      <c r="C334" s="9" t="s">
        <v>322</v>
      </c>
      <c r="D334" s="9"/>
      <c r="E334" s="9"/>
      <c r="F334" s="12">
        <v>1500</v>
      </c>
      <c r="G334" s="12">
        <v>1500</v>
      </c>
      <c r="H334" s="12">
        <v>1500</v>
      </c>
      <c r="I334" s="107"/>
      <c r="J334" s="131"/>
      <c r="K334" s="131"/>
    </row>
    <row r="335" spans="2:11" ht="12.75">
      <c r="B335" s="16"/>
      <c r="C335" s="9" t="s">
        <v>113</v>
      </c>
      <c r="D335" s="9"/>
      <c r="E335" s="9"/>
      <c r="F335" s="12"/>
      <c r="G335" s="12"/>
      <c r="H335" s="12">
        <v>3133</v>
      </c>
      <c r="I335" s="107"/>
      <c r="J335" s="131"/>
      <c r="K335" s="131"/>
    </row>
    <row r="336" spans="2:11" ht="12.75">
      <c r="B336" s="16" t="s">
        <v>388</v>
      </c>
      <c r="C336" s="9" t="s">
        <v>408</v>
      </c>
      <c r="D336" s="9">
        <v>68603</v>
      </c>
      <c r="E336" s="9">
        <v>47087</v>
      </c>
      <c r="F336" s="12"/>
      <c r="G336" s="12"/>
      <c r="H336" s="12"/>
      <c r="I336" s="107"/>
      <c r="J336" s="131"/>
      <c r="K336" s="131"/>
    </row>
    <row r="337" spans="2:11" ht="12.75">
      <c r="B337" s="16">
        <v>637005</v>
      </c>
      <c r="C337" s="9" t="s">
        <v>226</v>
      </c>
      <c r="D337" s="9"/>
      <c r="E337" s="9"/>
      <c r="F337" s="12">
        <v>1000</v>
      </c>
      <c r="G337" s="12">
        <v>1000</v>
      </c>
      <c r="H337" s="12">
        <v>1000</v>
      </c>
      <c r="I337" s="107">
        <v>1000</v>
      </c>
      <c r="J337" s="131">
        <v>1000</v>
      </c>
      <c r="K337" s="131">
        <v>1000</v>
      </c>
    </row>
    <row r="338" spans="2:11" ht="12.75">
      <c r="B338" s="16">
        <v>600000</v>
      </c>
      <c r="C338" s="10" t="s">
        <v>227</v>
      </c>
      <c r="D338" s="22">
        <v>468038</v>
      </c>
      <c r="E338" s="22">
        <v>457920</v>
      </c>
      <c r="F338" s="12">
        <v>460000</v>
      </c>
      <c r="G338" s="12">
        <v>460000</v>
      </c>
      <c r="H338" s="12">
        <v>486741</v>
      </c>
      <c r="I338" s="107">
        <v>481041</v>
      </c>
      <c r="J338" s="131">
        <v>475000</v>
      </c>
      <c r="K338" s="131">
        <v>475000</v>
      </c>
    </row>
    <row r="339" spans="2:11" ht="12.75">
      <c r="B339" s="16"/>
      <c r="C339" s="9" t="s">
        <v>228</v>
      </c>
      <c r="D339" s="9">
        <v>1505</v>
      </c>
      <c r="E339" s="9">
        <v>1050</v>
      </c>
      <c r="F339" s="18">
        <v>1200</v>
      </c>
      <c r="G339" s="18">
        <v>1200</v>
      </c>
      <c r="H339" s="18">
        <v>900</v>
      </c>
      <c r="I339" s="107">
        <v>600</v>
      </c>
      <c r="J339" s="137">
        <v>600</v>
      </c>
      <c r="K339" s="137">
        <v>600</v>
      </c>
    </row>
    <row r="340" spans="2:11" ht="12.75">
      <c r="B340" s="16"/>
      <c r="C340" s="9" t="s">
        <v>229</v>
      </c>
      <c r="D340" s="9">
        <v>547</v>
      </c>
      <c r="E340" s="9">
        <v>382</v>
      </c>
      <c r="F340" s="18">
        <v>380</v>
      </c>
      <c r="G340" s="18">
        <v>380</v>
      </c>
      <c r="H340" s="18">
        <v>380</v>
      </c>
      <c r="I340" s="107">
        <v>660</v>
      </c>
      <c r="J340" s="137">
        <v>650</v>
      </c>
      <c r="K340" s="137">
        <v>650</v>
      </c>
    </row>
    <row r="341" spans="2:11" ht="12.75">
      <c r="B341" s="16"/>
      <c r="C341" s="9" t="s">
        <v>49</v>
      </c>
      <c r="D341" s="9">
        <v>224</v>
      </c>
      <c r="E341" s="9">
        <v>217</v>
      </c>
      <c r="F341" s="18">
        <v>300</v>
      </c>
      <c r="G341" s="18">
        <v>300</v>
      </c>
      <c r="H341" s="18">
        <v>705</v>
      </c>
      <c r="I341" s="107">
        <v>350</v>
      </c>
      <c r="J341" s="137">
        <v>320</v>
      </c>
      <c r="K341" s="137">
        <v>320</v>
      </c>
    </row>
    <row r="342" spans="2:11" ht="12.75">
      <c r="B342" s="16"/>
      <c r="C342" s="9" t="s">
        <v>230</v>
      </c>
      <c r="D342" s="9">
        <v>8932</v>
      </c>
      <c r="E342" s="9">
        <v>8859</v>
      </c>
      <c r="F342" s="18">
        <v>9000</v>
      </c>
      <c r="G342" s="18">
        <v>9000</v>
      </c>
      <c r="H342" s="18">
        <v>9000</v>
      </c>
      <c r="I342" s="107">
        <v>8961</v>
      </c>
      <c r="J342" s="137">
        <v>8900</v>
      </c>
      <c r="K342" s="137">
        <v>8900</v>
      </c>
    </row>
    <row r="343" spans="2:11" ht="12.75">
      <c r="B343" s="16"/>
      <c r="C343" s="9" t="s">
        <v>231</v>
      </c>
      <c r="D343" s="9">
        <v>20416</v>
      </c>
      <c r="E343" s="9">
        <v>19104</v>
      </c>
      <c r="F343" s="12">
        <v>12654</v>
      </c>
      <c r="G343" s="12">
        <v>12654</v>
      </c>
      <c r="H343" s="12">
        <v>12654</v>
      </c>
      <c r="I343" s="107">
        <v>15390</v>
      </c>
      <c r="J343" s="131">
        <v>15500</v>
      </c>
      <c r="K343" s="131">
        <v>15500</v>
      </c>
    </row>
    <row r="344" spans="2:11" ht="12.75">
      <c r="B344" s="16"/>
      <c r="C344" s="9" t="s">
        <v>232</v>
      </c>
      <c r="D344" s="9">
        <v>59301</v>
      </c>
      <c r="E344" s="9">
        <v>57798</v>
      </c>
      <c r="F344" s="12">
        <v>57342</v>
      </c>
      <c r="G344" s="12">
        <v>57342</v>
      </c>
      <c r="H344" s="12">
        <v>57342</v>
      </c>
      <c r="I344" s="107">
        <v>51765</v>
      </c>
      <c r="J344" s="131">
        <v>56000</v>
      </c>
      <c r="K344" s="131">
        <v>56000</v>
      </c>
    </row>
    <row r="345" spans="2:11" ht="12.75">
      <c r="B345" s="16"/>
      <c r="C345" s="9" t="s">
        <v>233</v>
      </c>
      <c r="D345" s="9">
        <v>19628</v>
      </c>
      <c r="E345" s="9"/>
      <c r="F345" s="12">
        <v>2000</v>
      </c>
      <c r="G345" s="12">
        <v>2000</v>
      </c>
      <c r="H345" s="12">
        <v>2000</v>
      </c>
      <c r="I345" s="107"/>
      <c r="J345" s="131"/>
      <c r="K345" s="131"/>
    </row>
    <row r="346" spans="2:11" ht="12.75">
      <c r="B346" s="16" t="s">
        <v>388</v>
      </c>
      <c r="C346" s="9" t="s">
        <v>408</v>
      </c>
      <c r="D346" s="9"/>
      <c r="E346" s="9">
        <v>19998</v>
      </c>
      <c r="F346" s="12"/>
      <c r="G346" s="12"/>
      <c r="H346" s="12"/>
      <c r="I346" s="107"/>
      <c r="J346" s="131"/>
      <c r="K346" s="131"/>
    </row>
    <row r="347" spans="2:11" ht="12.75">
      <c r="B347" s="16"/>
      <c r="C347" s="9" t="s">
        <v>234</v>
      </c>
      <c r="D347" s="9">
        <v>200</v>
      </c>
      <c r="E347" s="9">
        <v>333</v>
      </c>
      <c r="F347" s="12">
        <v>333</v>
      </c>
      <c r="G347" s="12">
        <v>333</v>
      </c>
      <c r="H347" s="12">
        <v>333</v>
      </c>
      <c r="I347" s="107">
        <v>333</v>
      </c>
      <c r="J347" s="131">
        <v>333</v>
      </c>
      <c r="K347" s="131">
        <v>333</v>
      </c>
    </row>
    <row r="348" spans="2:11" ht="12.75">
      <c r="B348" s="16"/>
      <c r="C348" s="9" t="s">
        <v>447</v>
      </c>
      <c r="D348" s="9"/>
      <c r="E348" s="9"/>
      <c r="F348" s="12"/>
      <c r="G348" s="12"/>
      <c r="H348" s="12"/>
      <c r="I348" s="107">
        <v>1200</v>
      </c>
      <c r="J348" s="131"/>
      <c r="K348" s="131"/>
    </row>
    <row r="349" spans="2:11" ht="12.75">
      <c r="B349" s="16"/>
      <c r="C349" s="9" t="s">
        <v>113</v>
      </c>
      <c r="D349" s="9"/>
      <c r="E349" s="9"/>
      <c r="F349" s="12"/>
      <c r="G349" s="12"/>
      <c r="H349" s="12">
        <v>4030</v>
      </c>
      <c r="I349" s="107"/>
      <c r="J349" s="131"/>
      <c r="K349" s="131"/>
    </row>
    <row r="350" spans="2:11" ht="12.75">
      <c r="B350" s="16"/>
      <c r="C350" s="9" t="s">
        <v>322</v>
      </c>
      <c r="D350" s="9"/>
      <c r="E350" s="9"/>
      <c r="F350" s="12">
        <v>1500</v>
      </c>
      <c r="G350" s="12">
        <v>1500</v>
      </c>
      <c r="H350" s="12">
        <v>1500</v>
      </c>
      <c r="I350" s="107"/>
      <c r="J350" s="131"/>
      <c r="K350" s="131"/>
    </row>
    <row r="351" spans="2:11" ht="12.75">
      <c r="B351" s="16">
        <v>637005</v>
      </c>
      <c r="C351" s="9" t="s">
        <v>226</v>
      </c>
      <c r="D351" s="9"/>
      <c r="E351" s="9"/>
      <c r="F351" s="12">
        <v>1000</v>
      </c>
      <c r="G351" s="12">
        <v>1000</v>
      </c>
      <c r="H351" s="12">
        <v>1000</v>
      </c>
      <c r="I351" s="107">
        <v>1000</v>
      </c>
      <c r="J351" s="131">
        <v>1000</v>
      </c>
      <c r="K351" s="131">
        <v>1000</v>
      </c>
    </row>
    <row r="352" spans="2:11" ht="12.75">
      <c r="B352" s="17"/>
      <c r="C352" s="12"/>
      <c r="D352" s="12"/>
      <c r="E352" s="12"/>
      <c r="F352" s="12"/>
      <c r="G352" s="12"/>
      <c r="H352" s="12"/>
      <c r="I352" s="107"/>
      <c r="J352" s="131"/>
      <c r="K352" s="131"/>
    </row>
    <row r="353" spans="2:11" ht="15.75">
      <c r="B353" s="37" t="s">
        <v>343</v>
      </c>
      <c r="C353" s="38" t="s">
        <v>344</v>
      </c>
      <c r="D353" s="38">
        <f aca="true" t="shared" si="37" ref="D353:I353">SUM(D354:D355)</f>
        <v>0</v>
      </c>
      <c r="E353" s="38">
        <f t="shared" si="37"/>
        <v>0</v>
      </c>
      <c r="F353" s="38">
        <f t="shared" si="37"/>
        <v>0</v>
      </c>
      <c r="G353" s="38">
        <f t="shared" si="37"/>
        <v>250</v>
      </c>
      <c r="H353" s="38">
        <f t="shared" si="37"/>
        <v>250</v>
      </c>
      <c r="I353" s="150">
        <f t="shared" si="37"/>
        <v>250</v>
      </c>
      <c r="J353" s="144">
        <v>250</v>
      </c>
      <c r="K353" s="144">
        <v>250</v>
      </c>
    </row>
    <row r="354" spans="2:11" ht="12.75">
      <c r="B354" s="17">
        <v>642004</v>
      </c>
      <c r="C354" s="11" t="s">
        <v>345</v>
      </c>
      <c r="D354" s="11"/>
      <c r="E354" s="11"/>
      <c r="F354" s="12">
        <v>0</v>
      </c>
      <c r="G354" s="12">
        <v>137</v>
      </c>
      <c r="H354" s="12">
        <v>137</v>
      </c>
      <c r="I354" s="107">
        <v>135</v>
      </c>
      <c r="J354" s="131"/>
      <c r="K354" s="131"/>
    </row>
    <row r="355" spans="2:11" ht="12.75">
      <c r="B355" s="17">
        <v>642004</v>
      </c>
      <c r="C355" s="11" t="s">
        <v>346</v>
      </c>
      <c r="D355" s="11"/>
      <c r="E355" s="11"/>
      <c r="F355" s="12">
        <v>0</v>
      </c>
      <c r="G355" s="12">
        <v>113</v>
      </c>
      <c r="H355" s="12">
        <v>113</v>
      </c>
      <c r="I355" s="107">
        <v>115</v>
      </c>
      <c r="J355" s="131"/>
      <c r="K355" s="131"/>
    </row>
    <row r="356" spans="2:11" ht="12.75">
      <c r="B356" s="17"/>
      <c r="C356" s="12"/>
      <c r="D356" s="12"/>
      <c r="E356" s="12"/>
      <c r="F356" s="12"/>
      <c r="G356" s="12"/>
      <c r="H356" s="12"/>
      <c r="I356" s="107"/>
      <c r="J356" s="131"/>
      <c r="K356" s="131"/>
    </row>
    <row r="357" spans="2:11" ht="15.75">
      <c r="B357" s="39" t="s">
        <v>235</v>
      </c>
      <c r="C357" s="24" t="s">
        <v>236</v>
      </c>
      <c r="D357" s="15">
        <f aca="true" t="shared" si="38" ref="D357:K357">SUM(D358:D360)</f>
        <v>542880</v>
      </c>
      <c r="E357" s="15">
        <f t="shared" si="38"/>
        <v>591006</v>
      </c>
      <c r="F357" s="15">
        <f t="shared" si="38"/>
        <v>747141</v>
      </c>
      <c r="G357" s="15">
        <f t="shared" si="38"/>
        <v>747141</v>
      </c>
      <c r="H357" s="15">
        <f t="shared" si="38"/>
        <v>747141</v>
      </c>
      <c r="I357" s="113">
        <f t="shared" si="38"/>
        <v>746512</v>
      </c>
      <c r="J357" s="135">
        <f t="shared" si="38"/>
        <v>714000</v>
      </c>
      <c r="K357" s="135">
        <f t="shared" si="38"/>
        <v>714000</v>
      </c>
    </row>
    <row r="358" spans="2:11" ht="12.75">
      <c r="B358" s="16">
        <v>600000</v>
      </c>
      <c r="C358" s="9" t="s">
        <v>237</v>
      </c>
      <c r="D358" s="9">
        <v>357834</v>
      </c>
      <c r="E358" s="9">
        <v>351945</v>
      </c>
      <c r="F358" s="12">
        <v>412803</v>
      </c>
      <c r="G358" s="12">
        <v>412803</v>
      </c>
      <c r="H358" s="12">
        <v>412803</v>
      </c>
      <c r="I358" s="107">
        <v>408278</v>
      </c>
      <c r="J358" s="131">
        <v>400000</v>
      </c>
      <c r="K358" s="131">
        <v>400000</v>
      </c>
    </row>
    <row r="359" spans="2:11" ht="12.75">
      <c r="B359" s="16">
        <v>642005</v>
      </c>
      <c r="C359" s="9" t="s">
        <v>238</v>
      </c>
      <c r="D359" s="9">
        <v>185046</v>
      </c>
      <c r="E359" s="9">
        <v>209639</v>
      </c>
      <c r="F359" s="12">
        <v>252297</v>
      </c>
      <c r="G359" s="12">
        <v>252297</v>
      </c>
      <c r="H359" s="12">
        <v>252297</v>
      </c>
      <c r="I359" s="107">
        <v>249988</v>
      </c>
      <c r="J359" s="131">
        <v>232000</v>
      </c>
      <c r="K359" s="131">
        <v>232000</v>
      </c>
    </row>
    <row r="360" spans="2:11" ht="12.75">
      <c r="B360" s="16">
        <v>642005</v>
      </c>
      <c r="C360" s="9" t="s">
        <v>239</v>
      </c>
      <c r="D360" s="9"/>
      <c r="E360" s="9">
        <v>29422</v>
      </c>
      <c r="F360" s="12">
        <v>82041</v>
      </c>
      <c r="G360" s="12">
        <v>82041</v>
      </c>
      <c r="H360" s="12">
        <v>82041</v>
      </c>
      <c r="I360" s="107">
        <v>88246</v>
      </c>
      <c r="J360" s="131">
        <v>82000</v>
      </c>
      <c r="K360" s="131">
        <v>82000</v>
      </c>
    </row>
    <row r="361" spans="2:11" ht="12.75">
      <c r="B361" s="16"/>
      <c r="C361" s="9"/>
      <c r="D361" s="9"/>
      <c r="E361" s="9"/>
      <c r="F361" s="12"/>
      <c r="G361" s="12"/>
      <c r="H361" s="12"/>
      <c r="I361" s="107"/>
      <c r="J361" s="131"/>
      <c r="K361" s="131"/>
    </row>
    <row r="362" spans="2:11" ht="15.75">
      <c r="B362" s="26" t="s">
        <v>235</v>
      </c>
      <c r="C362" s="24" t="s">
        <v>240</v>
      </c>
      <c r="D362" s="29">
        <f aca="true" t="shared" si="39" ref="D362:K362">SUM(D363:D364)</f>
        <v>8497</v>
      </c>
      <c r="E362" s="29">
        <f t="shared" si="39"/>
        <v>12977</v>
      </c>
      <c r="F362" s="29">
        <f t="shared" si="39"/>
        <v>16805</v>
      </c>
      <c r="G362" s="29">
        <f t="shared" si="39"/>
        <v>16555</v>
      </c>
      <c r="H362" s="29">
        <f t="shared" si="39"/>
        <v>16555</v>
      </c>
      <c r="I362" s="148">
        <f t="shared" si="39"/>
        <v>19565</v>
      </c>
      <c r="J362" s="141">
        <f t="shared" si="39"/>
        <v>16500</v>
      </c>
      <c r="K362" s="141">
        <f t="shared" si="39"/>
        <v>16500</v>
      </c>
    </row>
    <row r="363" spans="2:11" ht="12.75">
      <c r="B363" s="16">
        <v>647011</v>
      </c>
      <c r="C363" s="9" t="s">
        <v>241</v>
      </c>
      <c r="D363" s="9">
        <v>100</v>
      </c>
      <c r="E363" s="9"/>
      <c r="F363" s="18">
        <v>250</v>
      </c>
      <c r="G363" s="18">
        <v>0</v>
      </c>
      <c r="H363" s="18">
        <v>0</v>
      </c>
      <c r="I363" s="107"/>
      <c r="J363" s="131"/>
      <c r="K363" s="131"/>
    </row>
    <row r="364" spans="2:11" ht="12.75">
      <c r="B364" s="21">
        <v>642004</v>
      </c>
      <c r="C364" s="22" t="s">
        <v>242</v>
      </c>
      <c r="D364" s="22">
        <v>8397</v>
      </c>
      <c r="E364" s="22">
        <v>12977</v>
      </c>
      <c r="F364" s="22">
        <v>16555</v>
      </c>
      <c r="G364" s="22">
        <v>16555</v>
      </c>
      <c r="H364" s="22">
        <v>16555</v>
      </c>
      <c r="I364" s="107">
        <v>19565</v>
      </c>
      <c r="J364" s="131">
        <v>16500</v>
      </c>
      <c r="K364" s="131">
        <v>16500</v>
      </c>
    </row>
    <row r="365" spans="2:11" ht="12.75">
      <c r="B365" s="21"/>
      <c r="C365" s="22"/>
      <c r="D365" s="22"/>
      <c r="E365" s="22"/>
      <c r="F365" s="22"/>
      <c r="G365" s="22"/>
      <c r="H365" s="111"/>
      <c r="I365" s="108"/>
      <c r="J365" s="131"/>
      <c r="K365" s="131"/>
    </row>
    <row r="366" spans="2:11" ht="15.75">
      <c r="B366" s="39" t="s">
        <v>243</v>
      </c>
      <c r="C366" s="24" t="s">
        <v>244</v>
      </c>
      <c r="D366" s="15">
        <f aca="true" t="shared" si="40" ref="D366:K366">SUM(D367:D370)</f>
        <v>196679</v>
      </c>
      <c r="E366" s="15">
        <f t="shared" si="40"/>
        <v>252492</v>
      </c>
      <c r="F366" s="15">
        <f t="shared" si="40"/>
        <v>276782</v>
      </c>
      <c r="G366" s="15">
        <f t="shared" si="40"/>
        <v>276782</v>
      </c>
      <c r="H366" s="15">
        <f t="shared" si="40"/>
        <v>274677</v>
      </c>
      <c r="I366" s="113">
        <f t="shared" si="40"/>
        <v>134188</v>
      </c>
      <c r="J366" s="135">
        <f t="shared" si="40"/>
        <v>136000</v>
      </c>
      <c r="K366" s="135">
        <f t="shared" si="40"/>
        <v>136000</v>
      </c>
    </row>
    <row r="367" spans="2:11" ht="12.75">
      <c r="B367" s="16">
        <v>600000</v>
      </c>
      <c r="C367" s="9" t="s">
        <v>245</v>
      </c>
      <c r="D367" s="9">
        <v>193721</v>
      </c>
      <c r="E367" s="9">
        <v>251165</v>
      </c>
      <c r="F367" s="12">
        <v>273132</v>
      </c>
      <c r="G367" s="12">
        <v>273782</v>
      </c>
      <c r="H367" s="12">
        <v>273782</v>
      </c>
      <c r="I367" s="107">
        <v>130788</v>
      </c>
      <c r="J367" s="131">
        <v>135000</v>
      </c>
      <c r="K367" s="131">
        <v>135000</v>
      </c>
    </row>
    <row r="368" spans="2:11" ht="12.75">
      <c r="B368" s="16" t="s">
        <v>388</v>
      </c>
      <c r="C368" s="9" t="s">
        <v>469</v>
      </c>
      <c r="D368" s="9"/>
      <c r="E368" s="9"/>
      <c r="F368" s="12"/>
      <c r="G368" s="12"/>
      <c r="H368" s="12"/>
      <c r="I368" s="107">
        <v>2400</v>
      </c>
      <c r="J368" s="131"/>
      <c r="K368" s="131"/>
    </row>
    <row r="369" spans="2:11" ht="12.75">
      <c r="B369" s="16"/>
      <c r="C369" s="9" t="s">
        <v>246</v>
      </c>
      <c r="D369" s="9">
        <v>197</v>
      </c>
      <c r="E369" s="9"/>
      <c r="F369" s="12">
        <v>650</v>
      </c>
      <c r="G369" s="12">
        <v>0</v>
      </c>
      <c r="H369" s="12">
        <v>0</v>
      </c>
      <c r="I369" s="107"/>
      <c r="J369" s="131"/>
      <c r="K369" s="131"/>
    </row>
    <row r="370" spans="2:11" ht="12.75">
      <c r="B370" s="16"/>
      <c r="C370" s="9" t="s">
        <v>230</v>
      </c>
      <c r="D370" s="9">
        <v>2761</v>
      </c>
      <c r="E370" s="9">
        <v>1327</v>
      </c>
      <c r="F370" s="12">
        <v>3000</v>
      </c>
      <c r="G370" s="12">
        <v>3000</v>
      </c>
      <c r="H370" s="12">
        <v>895</v>
      </c>
      <c r="I370" s="107">
        <v>1000</v>
      </c>
      <c r="J370" s="131">
        <v>1000</v>
      </c>
      <c r="K370" s="131">
        <v>1000</v>
      </c>
    </row>
    <row r="371" spans="2:11" ht="12.75">
      <c r="B371" s="16"/>
      <c r="C371" s="9"/>
      <c r="D371" s="9"/>
      <c r="E371" s="9"/>
      <c r="F371" s="12"/>
      <c r="G371" s="12"/>
      <c r="H371" s="11"/>
      <c r="I371" s="107"/>
      <c r="J371" s="131"/>
      <c r="K371" s="131"/>
    </row>
    <row r="372" spans="2:11" ht="15.75">
      <c r="B372" s="13" t="s">
        <v>247</v>
      </c>
      <c r="C372" s="14" t="s">
        <v>248</v>
      </c>
      <c r="D372" s="15">
        <f>D373+D385+D388+D391</f>
        <v>82524</v>
      </c>
      <c r="E372" s="15">
        <f>E373+E385+E388+E391</f>
        <v>89263</v>
      </c>
      <c r="F372" s="15">
        <f>F373+F385+F388+F391</f>
        <v>89948</v>
      </c>
      <c r="G372" s="15">
        <f>G373+G385+G388+G391</f>
        <v>126428</v>
      </c>
      <c r="H372" s="15">
        <f>H373+H385+H388+H391</f>
        <v>125204</v>
      </c>
      <c r="I372" s="113">
        <f>SUM(I373+I378+I385+I388+I391)</f>
        <v>194592</v>
      </c>
      <c r="J372" s="135">
        <f>SUM(J373+J378+J385+J388+J391)</f>
        <v>308520</v>
      </c>
      <c r="K372" s="135">
        <f>SUM(K373+K378+K385+K388+K391)</f>
        <v>308720</v>
      </c>
    </row>
    <row r="373" spans="1:11" ht="12.75">
      <c r="A373" s="110"/>
      <c r="B373" s="40" t="s">
        <v>249</v>
      </c>
      <c r="C373" s="41" t="s">
        <v>250</v>
      </c>
      <c r="D373" s="42">
        <f>SUM(D374:D383)</f>
        <v>66691</v>
      </c>
      <c r="E373" s="42">
        <f>SUM(E374:E383)</f>
        <v>70826</v>
      </c>
      <c r="F373" s="42">
        <f>SUM(F374:F383)</f>
        <v>67000</v>
      </c>
      <c r="G373" s="42">
        <f>SUM(G374:G383)</f>
        <v>89080</v>
      </c>
      <c r="H373" s="42">
        <f>SUM(H374:H383)</f>
        <v>89080</v>
      </c>
      <c r="I373" s="145">
        <f>SUM(I374:I377)</f>
        <v>88096</v>
      </c>
      <c r="J373" s="136">
        <f>SUM(J374:J377)</f>
        <v>87900</v>
      </c>
      <c r="K373" s="136">
        <f>SUM(K374:K377)</f>
        <v>88100</v>
      </c>
    </row>
    <row r="374" spans="2:11" ht="12.75">
      <c r="B374" s="16">
        <v>610000</v>
      </c>
      <c r="C374" s="9" t="s">
        <v>251</v>
      </c>
      <c r="D374" s="9">
        <v>40574</v>
      </c>
      <c r="E374" s="9">
        <v>47025</v>
      </c>
      <c r="F374" s="12">
        <v>43900</v>
      </c>
      <c r="G374" s="12">
        <v>43900</v>
      </c>
      <c r="H374" s="11">
        <v>43900</v>
      </c>
      <c r="I374" s="107">
        <v>45000</v>
      </c>
      <c r="J374" s="131">
        <v>45000</v>
      </c>
      <c r="K374" s="131">
        <v>45000</v>
      </c>
    </row>
    <row r="375" spans="2:11" ht="12.75">
      <c r="B375" s="16">
        <v>620000</v>
      </c>
      <c r="C375" s="9" t="s">
        <v>67</v>
      </c>
      <c r="D375" s="9">
        <v>13646</v>
      </c>
      <c r="E375" s="9">
        <v>16317</v>
      </c>
      <c r="F375" s="12">
        <v>15400</v>
      </c>
      <c r="G375" s="12">
        <v>15400</v>
      </c>
      <c r="H375" s="11">
        <v>15400</v>
      </c>
      <c r="I375" s="107">
        <v>16000</v>
      </c>
      <c r="J375" s="131">
        <v>16000</v>
      </c>
      <c r="K375" s="131">
        <v>16000</v>
      </c>
    </row>
    <row r="376" spans="2:11" ht="12.75">
      <c r="B376" s="16" t="s">
        <v>123</v>
      </c>
      <c r="C376" s="9" t="s">
        <v>440</v>
      </c>
      <c r="D376" s="9"/>
      <c r="E376" s="9">
        <v>1095</v>
      </c>
      <c r="F376" s="18">
        <v>500</v>
      </c>
      <c r="G376" s="18">
        <v>500</v>
      </c>
      <c r="H376" s="11">
        <v>500</v>
      </c>
      <c r="I376" s="107">
        <v>600</v>
      </c>
      <c r="J376" s="131">
        <v>600</v>
      </c>
      <c r="K376" s="131">
        <v>600</v>
      </c>
    </row>
    <row r="377" spans="2:11" ht="12.75">
      <c r="B377" s="16">
        <v>630000</v>
      </c>
      <c r="C377" s="9" t="s">
        <v>165</v>
      </c>
      <c r="D377" s="9">
        <v>11518</v>
      </c>
      <c r="E377" s="9">
        <v>4789</v>
      </c>
      <c r="F377" s="12">
        <v>7200</v>
      </c>
      <c r="G377" s="12">
        <v>7200</v>
      </c>
      <c r="H377" s="11">
        <v>7200</v>
      </c>
      <c r="I377" s="107">
        <v>26496</v>
      </c>
      <c r="J377" s="131">
        <v>26300</v>
      </c>
      <c r="K377" s="131">
        <v>26500</v>
      </c>
    </row>
    <row r="378" spans="1:11" ht="12.75">
      <c r="A378" s="110"/>
      <c r="B378" s="40" t="s">
        <v>439</v>
      </c>
      <c r="C378" s="41" t="s">
        <v>441</v>
      </c>
      <c r="D378" s="41"/>
      <c r="E378" s="41"/>
      <c r="F378" s="111"/>
      <c r="G378" s="111"/>
      <c r="H378" s="111"/>
      <c r="I378" s="108">
        <f>SUM(I379:I383)</f>
        <v>66496</v>
      </c>
      <c r="J378" s="151">
        <f>SUM(J379:J383)</f>
        <v>182000</v>
      </c>
      <c r="K378" s="151">
        <f>SUM(K379:K383)</f>
        <v>182000</v>
      </c>
    </row>
    <row r="379" spans="1:11" ht="12.75">
      <c r="A379" s="7"/>
      <c r="B379" s="16">
        <v>610000</v>
      </c>
      <c r="C379" s="9" t="s">
        <v>251</v>
      </c>
      <c r="D379" s="9"/>
      <c r="E379" s="9"/>
      <c r="F379" s="11"/>
      <c r="G379" s="11"/>
      <c r="H379" s="11"/>
      <c r="I379" s="107">
        <v>18000</v>
      </c>
      <c r="J379" s="133">
        <v>72000</v>
      </c>
      <c r="K379" s="133">
        <v>72000</v>
      </c>
    </row>
    <row r="380" spans="1:11" ht="12.75">
      <c r="A380" s="7"/>
      <c r="B380" s="16">
        <v>620000</v>
      </c>
      <c r="C380" s="9" t="s">
        <v>442</v>
      </c>
      <c r="D380" s="9"/>
      <c r="E380" s="9"/>
      <c r="F380" s="11"/>
      <c r="G380" s="11"/>
      <c r="H380" s="11"/>
      <c r="I380" s="107">
        <v>6300</v>
      </c>
      <c r="J380" s="133">
        <v>25000</v>
      </c>
      <c r="K380" s="133">
        <v>25000</v>
      </c>
    </row>
    <row r="381" spans="1:11" ht="12.75">
      <c r="A381" s="7"/>
      <c r="B381" s="16" t="s">
        <v>123</v>
      </c>
      <c r="C381" s="9" t="s">
        <v>165</v>
      </c>
      <c r="D381" s="9"/>
      <c r="E381" s="9"/>
      <c r="F381" s="11"/>
      <c r="G381" s="11"/>
      <c r="H381" s="11"/>
      <c r="I381" s="107">
        <v>15700</v>
      </c>
      <c r="J381" s="133">
        <v>60000</v>
      </c>
      <c r="K381" s="133">
        <v>60000</v>
      </c>
    </row>
    <row r="382" spans="2:11" ht="12.75">
      <c r="B382" s="16" t="s">
        <v>439</v>
      </c>
      <c r="C382" s="9" t="s">
        <v>382</v>
      </c>
      <c r="D382" s="9">
        <v>953</v>
      </c>
      <c r="E382" s="9"/>
      <c r="F382" s="12">
        <v>0</v>
      </c>
      <c r="G382" s="12">
        <v>22080</v>
      </c>
      <c r="H382" s="11">
        <v>22080</v>
      </c>
      <c r="I382" s="107">
        <v>26496</v>
      </c>
      <c r="J382" s="131">
        <v>25000</v>
      </c>
      <c r="K382" s="131">
        <v>25000</v>
      </c>
    </row>
    <row r="383" spans="2:11" ht="12.75">
      <c r="B383" s="16">
        <v>637005</v>
      </c>
      <c r="C383" s="9" t="s">
        <v>252</v>
      </c>
      <c r="D383" s="9"/>
      <c r="E383" s="9">
        <v>1600</v>
      </c>
      <c r="F383" s="18"/>
      <c r="G383" s="18"/>
      <c r="H383" s="11"/>
      <c r="I383" s="107"/>
      <c r="J383" s="131"/>
      <c r="K383" s="131"/>
    </row>
    <row r="384" spans="2:11" ht="15.75">
      <c r="B384" s="16"/>
      <c r="C384" s="9"/>
      <c r="D384" s="9"/>
      <c r="E384" s="9"/>
      <c r="F384" s="12"/>
      <c r="G384" s="12"/>
      <c r="H384" s="12"/>
      <c r="I384" s="106"/>
      <c r="J384" s="131"/>
      <c r="K384" s="131"/>
    </row>
    <row r="385" spans="2:11" ht="12.75">
      <c r="B385" s="43" t="s">
        <v>253</v>
      </c>
      <c r="C385" s="10" t="s">
        <v>454</v>
      </c>
      <c r="D385" s="42">
        <f aca="true" t="shared" si="41" ref="D385:K385">SUM(D386:D387)</f>
        <v>2354</v>
      </c>
      <c r="E385" s="42">
        <f t="shared" si="41"/>
        <v>1594</v>
      </c>
      <c r="F385" s="42">
        <f t="shared" si="41"/>
        <v>1880</v>
      </c>
      <c r="G385" s="42">
        <f t="shared" si="41"/>
        <v>1880</v>
      </c>
      <c r="H385" s="42">
        <f t="shared" si="41"/>
        <v>1880</v>
      </c>
      <c r="I385" s="145">
        <f t="shared" si="41"/>
        <v>1800</v>
      </c>
      <c r="J385" s="136">
        <f t="shared" si="41"/>
        <v>1700</v>
      </c>
      <c r="K385" s="136">
        <f t="shared" si="41"/>
        <v>1700</v>
      </c>
    </row>
    <row r="386" spans="2:11" ht="12.75">
      <c r="B386" s="21">
        <v>637013</v>
      </c>
      <c r="C386" s="22" t="s">
        <v>254</v>
      </c>
      <c r="D386" s="22">
        <v>1514</v>
      </c>
      <c r="E386" s="22">
        <v>924</v>
      </c>
      <c r="F386" s="18">
        <v>880</v>
      </c>
      <c r="G386" s="18">
        <v>880</v>
      </c>
      <c r="H386" s="12">
        <v>880</v>
      </c>
      <c r="I386" s="107">
        <v>800</v>
      </c>
      <c r="J386" s="131">
        <v>800</v>
      </c>
      <c r="K386" s="131">
        <v>800</v>
      </c>
    </row>
    <row r="387" spans="2:11" ht="12.75">
      <c r="B387" s="21" t="s">
        <v>439</v>
      </c>
      <c r="C387" s="22" t="s">
        <v>255</v>
      </c>
      <c r="D387" s="22">
        <v>840</v>
      </c>
      <c r="E387" s="22">
        <v>670</v>
      </c>
      <c r="F387" s="12">
        <v>1000</v>
      </c>
      <c r="G387" s="12">
        <v>1000</v>
      </c>
      <c r="H387" s="12">
        <v>1000</v>
      </c>
      <c r="I387" s="107">
        <v>1000</v>
      </c>
      <c r="J387" s="131">
        <v>900</v>
      </c>
      <c r="K387" s="131">
        <v>900</v>
      </c>
    </row>
    <row r="388" spans="2:11" ht="12.75">
      <c r="B388" s="43" t="s">
        <v>256</v>
      </c>
      <c r="C388" s="10" t="s">
        <v>257</v>
      </c>
      <c r="D388" s="44">
        <f aca="true" t="shared" si="42" ref="D388:K388">D389</f>
        <v>2453</v>
      </c>
      <c r="E388" s="44">
        <f t="shared" si="42"/>
        <v>1000</v>
      </c>
      <c r="F388" s="44">
        <f t="shared" si="42"/>
        <v>0</v>
      </c>
      <c r="G388" s="44">
        <f t="shared" si="42"/>
        <v>0</v>
      </c>
      <c r="H388" s="44">
        <f t="shared" si="42"/>
        <v>0</v>
      </c>
      <c r="I388" s="155">
        <f t="shared" si="42"/>
        <v>500</v>
      </c>
      <c r="J388" s="159">
        <f t="shared" si="42"/>
        <v>500</v>
      </c>
      <c r="K388" s="159">
        <f t="shared" si="42"/>
        <v>500</v>
      </c>
    </row>
    <row r="389" spans="2:11" ht="12.75">
      <c r="B389" s="21">
        <v>642001</v>
      </c>
      <c r="C389" s="22" t="s">
        <v>422</v>
      </c>
      <c r="D389" s="122">
        <v>2453</v>
      </c>
      <c r="E389" s="122">
        <v>1000</v>
      </c>
      <c r="F389" s="122"/>
      <c r="G389" s="122"/>
      <c r="H389" s="122">
        <v>0</v>
      </c>
      <c r="I389" s="107">
        <v>500</v>
      </c>
      <c r="J389" s="133">
        <v>500</v>
      </c>
      <c r="K389" s="131">
        <v>500</v>
      </c>
    </row>
    <row r="390" spans="2:11" s="7" customFormat="1" ht="12.75">
      <c r="B390" s="121"/>
      <c r="C390" s="22"/>
      <c r="D390" s="22"/>
      <c r="E390" s="22"/>
      <c r="F390" s="11"/>
      <c r="G390" s="11"/>
      <c r="H390" s="11"/>
      <c r="I390" s="107"/>
      <c r="J390" s="133"/>
      <c r="K390" s="133"/>
    </row>
    <row r="391" spans="2:11" ht="12.75">
      <c r="B391" s="40" t="s">
        <v>258</v>
      </c>
      <c r="C391" s="41" t="s">
        <v>259</v>
      </c>
      <c r="D391" s="42">
        <f aca="true" t="shared" si="43" ref="D391:K391">SUM(D392:D401)</f>
        <v>11026</v>
      </c>
      <c r="E391" s="42">
        <f t="shared" si="43"/>
        <v>15843</v>
      </c>
      <c r="F391" s="42">
        <f t="shared" si="43"/>
        <v>21068</v>
      </c>
      <c r="G391" s="42">
        <f t="shared" si="43"/>
        <v>35468</v>
      </c>
      <c r="H391" s="42">
        <f t="shared" si="43"/>
        <v>34244</v>
      </c>
      <c r="I391" s="145">
        <f t="shared" si="43"/>
        <v>37700</v>
      </c>
      <c r="J391" s="136">
        <f t="shared" si="43"/>
        <v>36420</v>
      </c>
      <c r="K391" s="136">
        <f t="shared" si="43"/>
        <v>36420</v>
      </c>
    </row>
    <row r="392" spans="2:11" ht="12.75">
      <c r="B392" s="16">
        <v>633000</v>
      </c>
      <c r="C392" s="9" t="s">
        <v>260</v>
      </c>
      <c r="D392" s="9">
        <v>4163</v>
      </c>
      <c r="E392" s="9"/>
      <c r="F392" s="12">
        <v>4500</v>
      </c>
      <c r="G392" s="12">
        <v>4500</v>
      </c>
      <c r="H392" s="12">
        <v>4500</v>
      </c>
      <c r="I392" s="107">
        <v>4500</v>
      </c>
      <c r="J392" s="131">
        <v>5000</v>
      </c>
      <c r="K392" s="131">
        <v>5000</v>
      </c>
    </row>
    <row r="393" spans="2:11" ht="12.75">
      <c r="B393" s="16" t="s">
        <v>388</v>
      </c>
      <c r="C393" s="9" t="s">
        <v>389</v>
      </c>
      <c r="D393" s="9"/>
      <c r="E393" s="9"/>
      <c r="F393" s="12">
        <v>0</v>
      </c>
      <c r="G393" s="12">
        <v>14400</v>
      </c>
      <c r="H393" s="12">
        <v>14400</v>
      </c>
      <c r="I393" s="107">
        <v>17280</v>
      </c>
      <c r="J393" s="131">
        <v>15500</v>
      </c>
      <c r="K393" s="131">
        <v>15500</v>
      </c>
    </row>
    <row r="394" spans="2:11" ht="12.75">
      <c r="B394" s="16">
        <v>634004</v>
      </c>
      <c r="C394" s="9" t="s">
        <v>261</v>
      </c>
      <c r="D394" s="9"/>
      <c r="E394" s="9">
        <v>130</v>
      </c>
      <c r="F394" s="12">
        <v>200</v>
      </c>
      <c r="G394" s="12">
        <v>200</v>
      </c>
      <c r="H394" s="12">
        <v>200</v>
      </c>
      <c r="I394" s="107">
        <v>200</v>
      </c>
      <c r="J394" s="131">
        <v>200</v>
      </c>
      <c r="K394" s="131">
        <v>200</v>
      </c>
    </row>
    <row r="395" spans="2:11" ht="12.75">
      <c r="B395" s="16">
        <v>637005</v>
      </c>
      <c r="C395" s="9" t="s">
        <v>262</v>
      </c>
      <c r="D395" s="9"/>
      <c r="E395" s="9">
        <v>0</v>
      </c>
      <c r="F395" s="12">
        <v>1000</v>
      </c>
      <c r="G395" s="12">
        <v>1000</v>
      </c>
      <c r="H395" s="12">
        <v>700</v>
      </c>
      <c r="I395" s="107">
        <v>1300</v>
      </c>
      <c r="J395" s="132">
        <v>1300</v>
      </c>
      <c r="K395" s="132">
        <v>1300</v>
      </c>
    </row>
    <row r="396" spans="2:11" ht="12.75">
      <c r="B396" s="16">
        <v>637014</v>
      </c>
      <c r="C396" s="9" t="s">
        <v>263</v>
      </c>
      <c r="D396" s="9">
        <v>2078</v>
      </c>
      <c r="E396" s="9">
        <v>4446</v>
      </c>
      <c r="F396" s="18">
        <v>4600</v>
      </c>
      <c r="G396" s="18">
        <v>4600</v>
      </c>
      <c r="H396" s="12">
        <v>3500</v>
      </c>
      <c r="I396" s="107">
        <v>3600</v>
      </c>
      <c r="J396" s="132">
        <v>3600</v>
      </c>
      <c r="K396" s="132">
        <v>3600</v>
      </c>
    </row>
    <row r="397" spans="2:11" ht="12.75">
      <c r="B397" s="16">
        <v>637014</v>
      </c>
      <c r="C397" s="9" t="s">
        <v>264</v>
      </c>
      <c r="D397" s="9">
        <v>1311</v>
      </c>
      <c r="E397" s="9">
        <v>1950</v>
      </c>
      <c r="F397" s="18">
        <v>2200</v>
      </c>
      <c r="G397" s="18">
        <v>2200</v>
      </c>
      <c r="H397" s="12">
        <v>2200</v>
      </c>
      <c r="I397" s="107">
        <v>2200</v>
      </c>
      <c r="J397" s="132">
        <v>2200</v>
      </c>
      <c r="K397" s="132">
        <v>2200</v>
      </c>
    </row>
    <row r="398" spans="2:11" ht="12.75">
      <c r="B398" s="16">
        <v>637014</v>
      </c>
      <c r="C398" s="9" t="s">
        <v>265</v>
      </c>
      <c r="D398" s="9">
        <v>1290</v>
      </c>
      <c r="E398" s="9">
        <v>1767</v>
      </c>
      <c r="F398" s="18">
        <v>3000</v>
      </c>
      <c r="G398" s="18">
        <v>3000</v>
      </c>
      <c r="H398" s="12">
        <v>3200</v>
      </c>
      <c r="I398" s="107">
        <v>3200</v>
      </c>
      <c r="J398" s="132">
        <v>3200</v>
      </c>
      <c r="K398" s="132">
        <v>3200</v>
      </c>
    </row>
    <row r="399" spans="2:11" ht="12.75">
      <c r="B399" s="16">
        <v>633009</v>
      </c>
      <c r="C399" s="9" t="s">
        <v>266</v>
      </c>
      <c r="D399" s="9">
        <v>99</v>
      </c>
      <c r="E399" s="9">
        <v>166</v>
      </c>
      <c r="F399" s="12">
        <v>160</v>
      </c>
      <c r="G399" s="12">
        <v>160</v>
      </c>
      <c r="H399" s="12">
        <v>160</v>
      </c>
      <c r="I399" s="107">
        <v>100</v>
      </c>
      <c r="J399" s="131">
        <v>100</v>
      </c>
      <c r="K399" s="131">
        <v>100</v>
      </c>
    </row>
    <row r="400" spans="2:11" ht="12.75">
      <c r="B400" s="16">
        <v>642007</v>
      </c>
      <c r="C400" s="9" t="s">
        <v>267</v>
      </c>
      <c r="D400" s="9">
        <v>1007</v>
      </c>
      <c r="E400" s="9">
        <v>6537</v>
      </c>
      <c r="F400" s="12">
        <v>4558</v>
      </c>
      <c r="G400" s="12">
        <v>4558</v>
      </c>
      <c r="H400" s="12">
        <v>4558</v>
      </c>
      <c r="I400" s="107">
        <v>4500</v>
      </c>
      <c r="J400" s="131">
        <v>4500</v>
      </c>
      <c r="K400" s="131">
        <v>4500</v>
      </c>
    </row>
    <row r="401" spans="2:11" ht="12.75">
      <c r="B401" s="16">
        <v>642026</v>
      </c>
      <c r="C401" s="9" t="s">
        <v>268</v>
      </c>
      <c r="D401" s="9">
        <v>1078</v>
      </c>
      <c r="E401" s="9">
        <v>847</v>
      </c>
      <c r="F401" s="12">
        <v>850</v>
      </c>
      <c r="G401" s="12">
        <v>850</v>
      </c>
      <c r="H401" s="12">
        <v>826</v>
      </c>
      <c r="I401" s="107">
        <v>820</v>
      </c>
      <c r="J401" s="131">
        <v>820</v>
      </c>
      <c r="K401" s="131">
        <v>820</v>
      </c>
    </row>
    <row r="402" spans="2:11" ht="12.75">
      <c r="B402" s="17"/>
      <c r="C402" s="12"/>
      <c r="D402" s="12"/>
      <c r="E402" s="12"/>
      <c r="F402" s="12"/>
      <c r="G402" s="12"/>
      <c r="H402" s="12"/>
      <c r="I402" s="107"/>
      <c r="J402" s="131"/>
      <c r="K402" s="131"/>
    </row>
    <row r="403" spans="2:11" ht="15.75">
      <c r="B403" s="13"/>
      <c r="C403" s="14" t="s">
        <v>269</v>
      </c>
      <c r="D403" s="15">
        <f>D112+D175+D180+D183+D189+D194+D197+D206+D217+D219+D223+D232+D235+D241+D265+D273+D278+D288+D293+D296+D308+D313+D323+D357+D362+D366+D372</f>
        <v>4552271</v>
      </c>
      <c r="E403" s="15">
        <f>E112+E175+E180+E183+E189+E194+E197+E206+E217+E219+E223+E232+E235+E241+E265+E273+E278+E288+E293+E296+E308+E313+E323+E357+E362+E366+E372</f>
        <v>4160851</v>
      </c>
      <c r="F403" s="15">
        <f>F112+F175+F180+F183+F189+F194+F197+F206+F217+F219+F223+F232+F235+F241+F265+F273+F278+F288+F293+F296+F308+F313+F323+F357+F362+F366+F372</f>
        <v>4585949</v>
      </c>
      <c r="G403" s="15">
        <f>G112+G175+G180+G183+G189+G194+G197+G206+G217+G219+G223+G232+G235+G241+G265+G273+G278+G288+G293+G296+G308+G313+G323+G353+G357+G362+G366+G372</f>
        <v>4712799</v>
      </c>
      <c r="H403" s="15">
        <f>H112+H175+H180+H183+H189+H194+H197+H206+H217+H219+H223+H232+H235+H241+H265+H273+H278+H288+H293+H296+H308+H313+H323+H353+H357+H362+H366+H372</f>
        <v>4643515</v>
      </c>
      <c r="I403" s="113">
        <f>I112+I175+I180+I183+I189+I194+I197+I206+I217+I219+I223+I232+I235+I241+I265+I273+I278+I288+I293+I296+I308+I313+I323+I353+I357+I362+I366+I372</f>
        <v>4369362</v>
      </c>
      <c r="J403" s="135">
        <f>J112+J175+J180+J183+J189+J194+J197+J206+J217+J219+J223+J232+J235+J241+J265+J273+J278+J288+J293+J296+J308+J313+J323+J353+J357+J362+J366+J372</f>
        <v>4492079</v>
      </c>
      <c r="K403" s="135">
        <f>K112+K175+K180+K183+K189+K194+K197+K206+K217+K219+K223+K232+K235+K241+K265+K273+K278+K288+K293+K296+K308+K313+K323+K353+K357+K362+K366+K372</f>
        <v>4466799</v>
      </c>
    </row>
    <row r="404" spans="2:11" ht="15.75">
      <c r="B404" s="13"/>
      <c r="C404" s="14"/>
      <c r="D404" s="15"/>
      <c r="E404" s="15"/>
      <c r="F404" s="15"/>
      <c r="G404" s="15"/>
      <c r="H404" s="15"/>
      <c r="I404" s="113"/>
      <c r="J404" s="135"/>
      <c r="K404" s="135"/>
    </row>
    <row r="405" spans="2:11" ht="15.75">
      <c r="B405" s="13"/>
      <c r="C405" s="14"/>
      <c r="D405" s="15"/>
      <c r="E405" s="15"/>
      <c r="F405" s="15"/>
      <c r="G405" s="15"/>
      <c r="H405" s="15"/>
      <c r="I405" s="113"/>
      <c r="J405" s="135"/>
      <c r="K405" s="135"/>
    </row>
    <row r="406" spans="1:11" ht="15.75">
      <c r="A406" s="2"/>
      <c r="B406" s="3"/>
      <c r="C406" s="3"/>
      <c r="D406" s="3"/>
      <c r="E406" s="3"/>
      <c r="F406" s="2"/>
      <c r="G406" s="2"/>
      <c r="H406" s="2"/>
      <c r="I406" s="157"/>
      <c r="J406" s="2"/>
      <c r="K406" s="2"/>
    </row>
    <row r="407" spans="2:11" ht="18">
      <c r="B407" s="81" t="s">
        <v>270</v>
      </c>
      <c r="C407" s="50"/>
      <c r="D407" s="50"/>
      <c r="E407" s="50"/>
      <c r="F407" s="46"/>
      <c r="G407" s="46"/>
      <c r="H407" s="46"/>
      <c r="I407" s="109"/>
      <c r="J407" s="131"/>
      <c r="K407" s="131"/>
    </row>
    <row r="408" spans="2:11" ht="15.75">
      <c r="B408" s="49" t="s">
        <v>64</v>
      </c>
      <c r="C408" s="50" t="s">
        <v>271</v>
      </c>
      <c r="D408" s="59">
        <f aca="true" t="shared" si="44" ref="D408:K408">SUM(D409:D412)</f>
        <v>130</v>
      </c>
      <c r="E408" s="59">
        <f t="shared" si="44"/>
        <v>29600</v>
      </c>
      <c r="F408" s="59">
        <f t="shared" si="44"/>
        <v>80056</v>
      </c>
      <c r="G408" s="59">
        <f t="shared" si="44"/>
        <v>107856</v>
      </c>
      <c r="H408" s="59">
        <f t="shared" si="44"/>
        <v>27780</v>
      </c>
      <c r="I408" s="113">
        <f t="shared" si="44"/>
        <v>0</v>
      </c>
      <c r="J408" s="135">
        <f t="shared" si="44"/>
        <v>0</v>
      </c>
      <c r="K408" s="135">
        <f t="shared" si="44"/>
        <v>0</v>
      </c>
    </row>
    <row r="409" spans="2:11" ht="12.75">
      <c r="B409" s="55">
        <v>711001</v>
      </c>
      <c r="C409" s="47" t="s">
        <v>272</v>
      </c>
      <c r="D409" s="47"/>
      <c r="E409" s="47">
        <v>29600</v>
      </c>
      <c r="F409" s="46">
        <v>30000</v>
      </c>
      <c r="G409" s="46">
        <v>30000</v>
      </c>
      <c r="H409" s="47">
        <v>0</v>
      </c>
      <c r="I409" s="107">
        <f>I411</f>
        <v>0</v>
      </c>
      <c r="J409" s="131"/>
      <c r="K409" s="131"/>
    </row>
    <row r="410" spans="2:11" ht="12.75">
      <c r="B410" s="55" t="s">
        <v>423</v>
      </c>
      <c r="C410" s="47" t="s">
        <v>424</v>
      </c>
      <c r="D410" s="47">
        <v>130</v>
      </c>
      <c r="E410" s="47"/>
      <c r="F410" s="46"/>
      <c r="G410" s="46"/>
      <c r="H410" s="46"/>
      <c r="I410" s="107">
        <v>0</v>
      </c>
      <c r="J410" s="131"/>
      <c r="K410" s="131"/>
    </row>
    <row r="411" spans="2:11" ht="12.75">
      <c r="B411" s="55">
        <v>711001</v>
      </c>
      <c r="C411" s="47" t="s">
        <v>273</v>
      </c>
      <c r="D411" s="47"/>
      <c r="E411" s="47"/>
      <c r="F411" s="46">
        <v>30056</v>
      </c>
      <c r="G411" s="46">
        <v>57856</v>
      </c>
      <c r="H411" s="46">
        <v>27780</v>
      </c>
      <c r="I411" s="107">
        <f>I412</f>
        <v>0</v>
      </c>
      <c r="J411" s="131"/>
      <c r="K411" s="131"/>
    </row>
    <row r="412" spans="2:11" ht="12.75">
      <c r="B412" s="55">
        <v>716000</v>
      </c>
      <c r="C412" s="47" t="s">
        <v>325</v>
      </c>
      <c r="D412" s="47"/>
      <c r="E412" s="47"/>
      <c r="F412" s="46">
        <v>20000</v>
      </c>
      <c r="G412" s="46">
        <v>20000</v>
      </c>
      <c r="H412" s="46">
        <v>0</v>
      </c>
      <c r="I412" s="107">
        <f>I413</f>
        <v>0</v>
      </c>
      <c r="J412" s="131"/>
      <c r="K412" s="131"/>
    </row>
    <row r="413" spans="2:11" ht="12.75">
      <c r="B413" s="55"/>
      <c r="C413" s="47"/>
      <c r="D413" s="47"/>
      <c r="E413" s="47"/>
      <c r="F413" s="46"/>
      <c r="G413" s="46"/>
      <c r="H413" s="46"/>
      <c r="I413" s="107"/>
      <c r="J413" s="131"/>
      <c r="K413" s="131"/>
    </row>
    <row r="414" spans="2:11" ht="15.75">
      <c r="B414" s="82" t="s">
        <v>347</v>
      </c>
      <c r="C414" s="50" t="s">
        <v>271</v>
      </c>
      <c r="D414" s="51">
        <f aca="true" t="shared" si="45" ref="D414:K414">D416</f>
        <v>0</v>
      </c>
      <c r="E414" s="51">
        <f t="shared" si="45"/>
        <v>0</v>
      </c>
      <c r="F414" s="51">
        <f t="shared" si="45"/>
        <v>0</v>
      </c>
      <c r="G414" s="51">
        <f t="shared" si="45"/>
        <v>2000</v>
      </c>
      <c r="H414" s="51">
        <f t="shared" si="45"/>
        <v>0</v>
      </c>
      <c r="I414" s="106">
        <f>SUM(I415+I416)</f>
        <v>50000</v>
      </c>
      <c r="J414" s="130">
        <f t="shared" si="45"/>
        <v>0</v>
      </c>
      <c r="K414" s="130">
        <f t="shared" si="45"/>
        <v>0</v>
      </c>
    </row>
    <row r="415" spans="2:11" s="7" customFormat="1" ht="12.75">
      <c r="B415" s="98">
        <v>717001</v>
      </c>
      <c r="C415" s="47" t="s">
        <v>473</v>
      </c>
      <c r="D415" s="91"/>
      <c r="E415" s="91"/>
      <c r="F415" s="91"/>
      <c r="G415" s="91"/>
      <c r="H415" s="91"/>
      <c r="I415" s="107">
        <v>50000</v>
      </c>
      <c r="J415" s="132"/>
      <c r="K415" s="132"/>
    </row>
    <row r="416" spans="2:11" ht="12.75">
      <c r="B416" s="55">
        <v>717001</v>
      </c>
      <c r="C416" s="47" t="s">
        <v>348</v>
      </c>
      <c r="D416" s="47"/>
      <c r="E416" s="47"/>
      <c r="F416" s="46">
        <v>0</v>
      </c>
      <c r="G416" s="46">
        <v>2000</v>
      </c>
      <c r="H416" s="91"/>
      <c r="I416" s="107">
        <f>I417</f>
        <v>0</v>
      </c>
      <c r="J416" s="131">
        <v>0</v>
      </c>
      <c r="K416" s="133">
        <v>0</v>
      </c>
    </row>
    <row r="417" spans="2:11" ht="15.75">
      <c r="B417" s="83"/>
      <c r="C417" s="47"/>
      <c r="D417" s="47"/>
      <c r="E417" s="47"/>
      <c r="F417" s="46"/>
      <c r="G417" s="46"/>
      <c r="H417" s="46"/>
      <c r="I417" s="106"/>
      <c r="J417" s="131"/>
      <c r="K417" s="131"/>
    </row>
    <row r="418" spans="2:11" ht="15.75">
      <c r="B418" s="83" t="s">
        <v>142</v>
      </c>
      <c r="C418" s="54" t="s">
        <v>143</v>
      </c>
      <c r="D418" s="84">
        <f aca="true" t="shared" si="46" ref="D418:K418">SUM(D419:D424)</f>
        <v>17306</v>
      </c>
      <c r="E418" s="84">
        <f t="shared" si="46"/>
        <v>5000</v>
      </c>
      <c r="F418" s="84">
        <f t="shared" si="46"/>
        <v>12400</v>
      </c>
      <c r="G418" s="84">
        <f t="shared" si="46"/>
        <v>18886</v>
      </c>
      <c r="H418" s="84">
        <f t="shared" si="46"/>
        <v>3500</v>
      </c>
      <c r="I418" s="148">
        <f t="shared" si="46"/>
        <v>9400</v>
      </c>
      <c r="J418" s="141">
        <f t="shared" si="46"/>
        <v>5000</v>
      </c>
      <c r="K418" s="141">
        <f t="shared" si="46"/>
        <v>0</v>
      </c>
    </row>
    <row r="419" spans="1:11" ht="12.75">
      <c r="A419" s="7"/>
      <c r="B419" s="96" t="s">
        <v>367</v>
      </c>
      <c r="C419" s="91" t="s">
        <v>368</v>
      </c>
      <c r="D419" s="91"/>
      <c r="E419" s="91"/>
      <c r="F419" s="94">
        <v>0</v>
      </c>
      <c r="G419" s="94">
        <v>3500</v>
      </c>
      <c r="H419" s="46">
        <v>3500</v>
      </c>
      <c r="I419" s="107">
        <v>0</v>
      </c>
      <c r="J419" s="131">
        <v>0</v>
      </c>
      <c r="K419" s="131">
        <v>0</v>
      </c>
    </row>
    <row r="420" spans="1:11" ht="12.75">
      <c r="A420" s="7"/>
      <c r="B420" s="96">
        <v>713005</v>
      </c>
      <c r="C420" s="91" t="s">
        <v>425</v>
      </c>
      <c r="D420" s="91">
        <v>17306</v>
      </c>
      <c r="E420" s="91"/>
      <c r="F420" s="94"/>
      <c r="G420" s="94"/>
      <c r="H420" s="46"/>
      <c r="I420" s="107">
        <v>0</v>
      </c>
      <c r="J420" s="131"/>
      <c r="K420" s="131"/>
    </row>
    <row r="421" spans="2:11" ht="12.75">
      <c r="B421" s="47">
        <v>714001</v>
      </c>
      <c r="C421" s="57" t="s">
        <v>321</v>
      </c>
      <c r="D421" s="57"/>
      <c r="E421" s="57">
        <v>5000</v>
      </c>
      <c r="F421" s="85">
        <v>5000</v>
      </c>
      <c r="G421" s="85">
        <v>5000</v>
      </c>
      <c r="H421" s="46"/>
      <c r="I421" s="107">
        <v>5000</v>
      </c>
      <c r="J421" s="131">
        <v>5000</v>
      </c>
      <c r="K421" s="131">
        <v>0</v>
      </c>
    </row>
    <row r="422" spans="2:11" ht="12.75">
      <c r="B422" s="55">
        <v>713003</v>
      </c>
      <c r="C422" s="57" t="s">
        <v>274</v>
      </c>
      <c r="D422" s="57"/>
      <c r="E422" s="57"/>
      <c r="F422" s="46">
        <v>4400</v>
      </c>
      <c r="G422" s="46">
        <v>4400</v>
      </c>
      <c r="H422" s="46">
        <v>0</v>
      </c>
      <c r="I422" s="107">
        <v>4400</v>
      </c>
      <c r="J422" s="131"/>
      <c r="K422" s="131"/>
    </row>
    <row r="423" spans="2:11" ht="12.75">
      <c r="B423" s="55">
        <v>713005</v>
      </c>
      <c r="C423" s="57" t="s">
        <v>390</v>
      </c>
      <c r="D423" s="57"/>
      <c r="E423" s="57"/>
      <c r="F423" s="46">
        <v>0</v>
      </c>
      <c r="G423" s="46">
        <v>1804</v>
      </c>
      <c r="H423" s="46"/>
      <c r="I423" s="107">
        <f>I424</f>
        <v>0</v>
      </c>
      <c r="J423" s="131"/>
      <c r="K423" s="131"/>
    </row>
    <row r="424" spans="2:11" ht="12.75">
      <c r="B424" s="55">
        <v>713003</v>
      </c>
      <c r="C424" s="57" t="s">
        <v>275</v>
      </c>
      <c r="D424" s="57"/>
      <c r="E424" s="57"/>
      <c r="F424" s="46">
        <v>3000</v>
      </c>
      <c r="G424" s="46">
        <v>4182</v>
      </c>
      <c r="H424" s="46"/>
      <c r="I424" s="107">
        <f>I425</f>
        <v>0</v>
      </c>
      <c r="J424" s="131"/>
      <c r="K424" s="131"/>
    </row>
    <row r="425" spans="2:11" ht="15.75">
      <c r="B425" s="86"/>
      <c r="C425" s="87"/>
      <c r="D425" s="87"/>
      <c r="E425" s="87"/>
      <c r="F425" s="87"/>
      <c r="G425" s="87"/>
      <c r="H425" s="46"/>
      <c r="I425" s="106"/>
      <c r="J425" s="131"/>
      <c r="K425" s="131"/>
    </row>
    <row r="426" spans="2:11" ht="15.75">
      <c r="B426" s="88" t="s">
        <v>276</v>
      </c>
      <c r="C426" s="50" t="s">
        <v>277</v>
      </c>
      <c r="D426" s="59">
        <f aca="true" t="shared" si="47" ref="D426:K426">SUM(D427:D442)</f>
        <v>0</v>
      </c>
      <c r="E426" s="59">
        <f t="shared" si="47"/>
        <v>11662</v>
      </c>
      <c r="F426" s="59">
        <f t="shared" si="47"/>
        <v>103206</v>
      </c>
      <c r="G426" s="59">
        <f t="shared" si="47"/>
        <v>369701</v>
      </c>
      <c r="H426" s="59">
        <f t="shared" si="47"/>
        <v>370326</v>
      </c>
      <c r="I426" s="113">
        <f t="shared" si="47"/>
        <v>132947</v>
      </c>
      <c r="J426" s="135">
        <f t="shared" si="47"/>
        <v>0</v>
      </c>
      <c r="K426" s="135">
        <f t="shared" si="47"/>
        <v>0</v>
      </c>
    </row>
    <row r="427" spans="1:11" ht="12.75">
      <c r="A427" s="7"/>
      <c r="B427" s="97" t="s">
        <v>369</v>
      </c>
      <c r="C427" s="91" t="s">
        <v>474</v>
      </c>
      <c r="D427" s="91"/>
      <c r="E427" s="91"/>
      <c r="F427" s="94">
        <v>0</v>
      </c>
      <c r="G427" s="94">
        <v>139375</v>
      </c>
      <c r="H427" s="46">
        <v>140000</v>
      </c>
      <c r="I427" s="107">
        <v>17947</v>
      </c>
      <c r="J427" s="131"/>
      <c r="K427" s="131"/>
    </row>
    <row r="428" spans="1:11" ht="12.75">
      <c r="A428" s="7"/>
      <c r="B428" s="97" t="s">
        <v>369</v>
      </c>
      <c r="C428" s="91" t="s">
        <v>391</v>
      </c>
      <c r="D428" s="91"/>
      <c r="E428" s="91"/>
      <c r="F428" s="94">
        <v>0</v>
      </c>
      <c r="G428" s="94">
        <v>4696</v>
      </c>
      <c r="H428" s="94">
        <v>4696</v>
      </c>
      <c r="I428" s="107">
        <f aca="true" t="shared" si="48" ref="I428:I436">I429</f>
        <v>0</v>
      </c>
      <c r="J428" s="131"/>
      <c r="K428" s="131"/>
    </row>
    <row r="429" spans="1:11" ht="12.75">
      <c r="A429" s="7"/>
      <c r="B429" s="97" t="s">
        <v>367</v>
      </c>
      <c r="C429" s="91" t="s">
        <v>370</v>
      </c>
      <c r="D429" s="91"/>
      <c r="E429" s="91"/>
      <c r="F429" s="94">
        <v>0</v>
      </c>
      <c r="G429" s="94">
        <v>20000</v>
      </c>
      <c r="H429" s="46">
        <v>20000</v>
      </c>
      <c r="I429" s="107">
        <f t="shared" si="48"/>
        <v>0</v>
      </c>
      <c r="J429" s="131"/>
      <c r="K429" s="131"/>
    </row>
    <row r="430" spans="2:11" ht="12.75">
      <c r="B430" s="55">
        <v>717001</v>
      </c>
      <c r="C430" s="47" t="s">
        <v>278</v>
      </c>
      <c r="D430" s="47"/>
      <c r="E430" s="47"/>
      <c r="F430" s="46">
        <v>5018</v>
      </c>
      <c r="G430" s="46">
        <v>5018</v>
      </c>
      <c r="H430" s="46">
        <v>5018</v>
      </c>
      <c r="I430" s="107">
        <f t="shared" si="48"/>
        <v>0</v>
      </c>
      <c r="J430" s="131"/>
      <c r="K430" s="131"/>
    </row>
    <row r="431" spans="2:11" ht="12.75">
      <c r="B431" s="55">
        <v>717001</v>
      </c>
      <c r="C431" s="47" t="s">
        <v>380</v>
      </c>
      <c r="D431" s="47"/>
      <c r="E431" s="47"/>
      <c r="F431" s="46">
        <v>0</v>
      </c>
      <c r="G431" s="46">
        <v>51712</v>
      </c>
      <c r="H431" s="46">
        <v>51712</v>
      </c>
      <c r="I431" s="107">
        <f t="shared" si="48"/>
        <v>0</v>
      </c>
      <c r="J431" s="131"/>
      <c r="K431" s="131"/>
    </row>
    <row r="432" spans="2:11" ht="12.75">
      <c r="B432" s="55">
        <v>717001</v>
      </c>
      <c r="C432" s="47" t="s">
        <v>338</v>
      </c>
      <c r="D432" s="47"/>
      <c r="E432" s="47"/>
      <c r="F432" s="46">
        <v>31600</v>
      </c>
      <c r="G432" s="46">
        <v>0</v>
      </c>
      <c r="H432" s="46">
        <v>0</v>
      </c>
      <c r="I432" s="107">
        <f t="shared" si="48"/>
        <v>0</v>
      </c>
      <c r="J432" s="131"/>
      <c r="K432" s="131"/>
    </row>
    <row r="433" spans="2:11" ht="12.75">
      <c r="B433" s="55">
        <v>717001</v>
      </c>
      <c r="C433" s="47" t="s">
        <v>279</v>
      </c>
      <c r="D433" s="47"/>
      <c r="E433" s="47"/>
      <c r="F433" s="46">
        <v>0</v>
      </c>
      <c r="G433" s="46">
        <v>0</v>
      </c>
      <c r="H433" s="46">
        <v>0</v>
      </c>
      <c r="I433" s="107">
        <f t="shared" si="48"/>
        <v>0</v>
      </c>
      <c r="J433" s="131"/>
      <c r="K433" s="131"/>
    </row>
    <row r="434" spans="2:11" ht="12.75">
      <c r="B434" s="55">
        <v>717001</v>
      </c>
      <c r="C434" s="47" t="s">
        <v>336</v>
      </c>
      <c r="D434" s="47"/>
      <c r="E434" s="47"/>
      <c r="F434" s="46">
        <v>31100</v>
      </c>
      <c r="G434" s="46">
        <v>31100</v>
      </c>
      <c r="H434" s="46">
        <v>31100</v>
      </c>
      <c r="I434" s="107">
        <f t="shared" si="48"/>
        <v>0</v>
      </c>
      <c r="J434" s="131"/>
      <c r="K434" s="131"/>
    </row>
    <row r="435" spans="2:11" ht="12.75">
      <c r="B435" s="55">
        <v>717002</v>
      </c>
      <c r="C435" s="47" t="s">
        <v>349</v>
      </c>
      <c r="D435" s="47"/>
      <c r="E435" s="47"/>
      <c r="F435" s="46">
        <v>0</v>
      </c>
      <c r="G435" s="46">
        <v>85000</v>
      </c>
      <c r="H435" s="46">
        <v>85000</v>
      </c>
      <c r="I435" s="107">
        <f t="shared" si="48"/>
        <v>0</v>
      </c>
      <c r="J435" s="131"/>
      <c r="K435" s="131"/>
    </row>
    <row r="436" spans="2:11" ht="12.75">
      <c r="B436" s="55">
        <v>717002</v>
      </c>
      <c r="C436" s="47" t="s">
        <v>330</v>
      </c>
      <c r="D436" s="47"/>
      <c r="E436" s="47"/>
      <c r="F436" s="46">
        <v>30500</v>
      </c>
      <c r="G436" s="46">
        <v>27812</v>
      </c>
      <c r="H436" s="46">
        <v>27812</v>
      </c>
      <c r="I436" s="107">
        <f t="shared" si="48"/>
        <v>0</v>
      </c>
      <c r="J436" s="131"/>
      <c r="K436" s="131"/>
    </row>
    <row r="437" spans="2:11" ht="12.75">
      <c r="B437" s="55">
        <v>717001</v>
      </c>
      <c r="C437" s="47" t="s">
        <v>280</v>
      </c>
      <c r="D437" s="47"/>
      <c r="E437" s="47"/>
      <c r="F437" s="46">
        <v>4988</v>
      </c>
      <c r="G437" s="46">
        <v>4988</v>
      </c>
      <c r="H437" s="46">
        <v>4988</v>
      </c>
      <c r="I437" s="107">
        <f>I442</f>
        <v>0</v>
      </c>
      <c r="J437" s="131"/>
      <c r="K437" s="131"/>
    </row>
    <row r="438" spans="2:11" ht="12.75">
      <c r="B438" s="55">
        <v>717001</v>
      </c>
      <c r="C438" s="47" t="s">
        <v>471</v>
      </c>
      <c r="D438" s="47"/>
      <c r="E438" s="47"/>
      <c r="F438" s="46"/>
      <c r="G438" s="46"/>
      <c r="H438" s="46"/>
      <c r="I438" s="107">
        <v>50000</v>
      </c>
      <c r="J438" s="131"/>
      <c r="K438" s="131"/>
    </row>
    <row r="439" spans="2:11" ht="12.75">
      <c r="B439" s="55">
        <v>717001</v>
      </c>
      <c r="C439" s="47" t="s">
        <v>472</v>
      </c>
      <c r="D439" s="47"/>
      <c r="E439" s="47"/>
      <c r="F439" s="46"/>
      <c r="G439" s="46"/>
      <c r="H439" s="46"/>
      <c r="I439" s="107">
        <v>65000</v>
      </c>
      <c r="J439" s="131"/>
      <c r="K439" s="131"/>
    </row>
    <row r="440" spans="2:11" ht="12.75">
      <c r="B440" s="55" t="s">
        <v>350</v>
      </c>
      <c r="C440" s="47" t="s">
        <v>409</v>
      </c>
      <c r="D440" s="47"/>
      <c r="E440" s="47">
        <v>11662</v>
      </c>
      <c r="F440" s="46"/>
      <c r="G440" s="46"/>
      <c r="H440" s="46"/>
      <c r="I440" s="107"/>
      <c r="J440" s="131"/>
      <c r="K440" s="131"/>
    </row>
    <row r="441" spans="2:11" ht="12.75">
      <c r="B441" s="55" t="s">
        <v>350</v>
      </c>
      <c r="C441" s="47" t="s">
        <v>445</v>
      </c>
      <c r="D441" s="47"/>
      <c r="E441" s="47"/>
      <c r="F441" s="46"/>
      <c r="G441" s="46"/>
      <c r="H441" s="46"/>
      <c r="I441" s="107"/>
      <c r="J441" s="131"/>
      <c r="K441" s="131"/>
    </row>
    <row r="442" spans="2:11" ht="12.75">
      <c r="B442" s="55" t="s">
        <v>281</v>
      </c>
      <c r="C442" s="47" t="s">
        <v>282</v>
      </c>
      <c r="D442" s="47"/>
      <c r="E442" s="47"/>
      <c r="F442" s="89">
        <v>0</v>
      </c>
      <c r="G442" s="89">
        <v>0</v>
      </c>
      <c r="H442" s="89">
        <v>0</v>
      </c>
      <c r="I442" s="107">
        <f>I443</f>
        <v>0</v>
      </c>
      <c r="J442" s="131"/>
      <c r="K442" s="131"/>
    </row>
    <row r="443" spans="2:11" ht="15.75">
      <c r="B443" s="90"/>
      <c r="C443" s="87"/>
      <c r="D443" s="87"/>
      <c r="E443" s="87"/>
      <c r="F443" s="46"/>
      <c r="G443" s="46"/>
      <c r="H443" s="46"/>
      <c r="I443" s="106"/>
      <c r="J443" s="131"/>
      <c r="K443" s="131"/>
    </row>
    <row r="444" spans="2:11" ht="15.75">
      <c r="B444" s="88" t="s">
        <v>283</v>
      </c>
      <c r="C444" s="50" t="s">
        <v>284</v>
      </c>
      <c r="D444" s="59">
        <f aca="true" t="shared" si="49" ref="D444:K444">SUM(D445:D446)</f>
        <v>2615</v>
      </c>
      <c r="E444" s="59">
        <f t="shared" si="49"/>
        <v>258371</v>
      </c>
      <c r="F444" s="59">
        <f t="shared" si="49"/>
        <v>0</v>
      </c>
      <c r="G444" s="59">
        <f t="shared" si="49"/>
        <v>0</v>
      </c>
      <c r="H444" s="59">
        <f t="shared" si="49"/>
        <v>0</v>
      </c>
      <c r="I444" s="113">
        <f t="shared" si="49"/>
        <v>0</v>
      </c>
      <c r="J444" s="135">
        <f t="shared" si="49"/>
        <v>0</v>
      </c>
      <c r="K444" s="135">
        <f t="shared" si="49"/>
        <v>0</v>
      </c>
    </row>
    <row r="445" spans="2:11" s="7" customFormat="1" ht="12.75">
      <c r="B445" s="90" t="s">
        <v>350</v>
      </c>
      <c r="C445" s="47" t="s">
        <v>426</v>
      </c>
      <c r="D445" s="94">
        <v>2615</v>
      </c>
      <c r="E445" s="94"/>
      <c r="F445" s="94"/>
      <c r="G445" s="94"/>
      <c r="H445" s="94"/>
      <c r="I445" s="107"/>
      <c r="J445" s="133"/>
      <c r="K445" s="133"/>
    </row>
    <row r="446" spans="2:11" ht="12.75">
      <c r="B446" s="90" t="s">
        <v>281</v>
      </c>
      <c r="C446" s="47" t="s">
        <v>285</v>
      </c>
      <c r="D446" s="47"/>
      <c r="E446" s="47">
        <v>258371</v>
      </c>
      <c r="F446" s="46">
        <v>0</v>
      </c>
      <c r="G446" s="46">
        <v>0</v>
      </c>
      <c r="H446" s="46">
        <v>0</v>
      </c>
      <c r="I446" s="107">
        <f>I447</f>
        <v>0</v>
      </c>
      <c r="J446" s="131"/>
      <c r="K446" s="131"/>
    </row>
    <row r="447" spans="2:11" ht="15.75">
      <c r="B447" s="52"/>
      <c r="C447" s="46"/>
      <c r="D447" s="46"/>
      <c r="E447" s="46"/>
      <c r="F447" s="46"/>
      <c r="G447" s="46"/>
      <c r="H447" s="46"/>
      <c r="I447" s="106"/>
      <c r="J447" s="131"/>
      <c r="K447" s="131"/>
    </row>
    <row r="448" spans="2:11" ht="15.75">
      <c r="B448" s="49" t="s">
        <v>167</v>
      </c>
      <c r="C448" s="50" t="s">
        <v>168</v>
      </c>
      <c r="D448" s="59">
        <f aca="true" t="shared" si="50" ref="D448:K448">SUM(D449:D466)</f>
        <v>566689</v>
      </c>
      <c r="E448" s="59">
        <f t="shared" si="50"/>
        <v>1676786</v>
      </c>
      <c r="F448" s="59">
        <f t="shared" si="50"/>
        <v>1751213</v>
      </c>
      <c r="G448" s="59">
        <f t="shared" si="50"/>
        <v>1742884</v>
      </c>
      <c r="H448" s="59">
        <f t="shared" si="50"/>
        <v>506158</v>
      </c>
      <c r="I448" s="113">
        <f t="shared" si="50"/>
        <v>1387362</v>
      </c>
      <c r="J448" s="135">
        <f t="shared" si="50"/>
        <v>0</v>
      </c>
      <c r="K448" s="135">
        <f t="shared" si="50"/>
        <v>0</v>
      </c>
    </row>
    <row r="449" spans="2:11" ht="12.75">
      <c r="B449" s="55" t="s">
        <v>350</v>
      </c>
      <c r="C449" s="47" t="s">
        <v>410</v>
      </c>
      <c r="D449" s="47">
        <v>547887</v>
      </c>
      <c r="E449" s="47">
        <v>1676786</v>
      </c>
      <c r="F449" s="46"/>
      <c r="G449" s="46"/>
      <c r="H449" s="46"/>
      <c r="I449" s="107"/>
      <c r="J449" s="131"/>
      <c r="K449" s="131"/>
    </row>
    <row r="450" spans="2:11" ht="12.75">
      <c r="B450" s="55" t="s">
        <v>350</v>
      </c>
      <c r="C450" s="47" t="s">
        <v>446</v>
      </c>
      <c r="D450" s="47"/>
      <c r="E450" s="47"/>
      <c r="F450" s="46"/>
      <c r="G450" s="46"/>
      <c r="H450" s="46"/>
      <c r="I450" s="107">
        <v>95906</v>
      </c>
      <c r="J450" s="131"/>
      <c r="K450" s="131"/>
    </row>
    <row r="451" spans="2:11" ht="12.75">
      <c r="B451" s="55" t="s">
        <v>350</v>
      </c>
      <c r="C451" s="47" t="s">
        <v>455</v>
      </c>
      <c r="D451" s="47"/>
      <c r="E451" s="47"/>
      <c r="F451" s="46">
        <v>1619973</v>
      </c>
      <c r="G451" s="46">
        <v>1619973</v>
      </c>
      <c r="H451" s="46">
        <v>383247</v>
      </c>
      <c r="I451" s="107">
        <v>1180976</v>
      </c>
      <c r="J451" s="131"/>
      <c r="K451" s="131"/>
    </row>
    <row r="452" spans="2:11" ht="12.75">
      <c r="B452" s="55" t="s">
        <v>350</v>
      </c>
      <c r="C452" s="47" t="s">
        <v>456</v>
      </c>
      <c r="D452" s="47"/>
      <c r="E452" s="47"/>
      <c r="F452" s="46"/>
      <c r="G452" s="46"/>
      <c r="H452" s="46"/>
      <c r="I452" s="107">
        <v>84240</v>
      </c>
      <c r="J452" s="131"/>
      <c r="K452" s="131"/>
    </row>
    <row r="453" spans="2:11" ht="12.75">
      <c r="B453" s="55"/>
      <c r="C453" s="47" t="s">
        <v>286</v>
      </c>
      <c r="D453" s="47"/>
      <c r="E453" s="47"/>
      <c r="F453" s="46">
        <v>0</v>
      </c>
      <c r="G453" s="46">
        <v>0</v>
      </c>
      <c r="H453" s="46">
        <v>0</v>
      </c>
      <c r="I453" s="105"/>
      <c r="J453" s="131"/>
      <c r="K453" s="131"/>
    </row>
    <row r="454" spans="2:11" ht="12.75">
      <c r="B454" s="55"/>
      <c r="C454" s="47" t="s">
        <v>332</v>
      </c>
      <c r="D454" s="47"/>
      <c r="E454" s="47"/>
      <c r="F454" s="46">
        <v>4500</v>
      </c>
      <c r="G454" s="46">
        <v>4700</v>
      </c>
      <c r="H454" s="46">
        <v>4700</v>
      </c>
      <c r="I454" s="107"/>
      <c r="J454" s="131"/>
      <c r="K454" s="131"/>
    </row>
    <row r="455" spans="2:11" ht="12.75">
      <c r="B455" s="55" t="s">
        <v>376</v>
      </c>
      <c r="C455" s="47" t="s">
        <v>333</v>
      </c>
      <c r="D455" s="47"/>
      <c r="E455" s="47"/>
      <c r="F455" s="46">
        <v>10000</v>
      </c>
      <c r="G455" s="46">
        <v>9000</v>
      </c>
      <c r="H455" s="46">
        <v>9000</v>
      </c>
      <c r="I455" s="107"/>
      <c r="J455" s="131"/>
      <c r="K455" s="131"/>
    </row>
    <row r="456" spans="2:11" ht="12.75">
      <c r="B456" s="55"/>
      <c r="C456" s="47" t="s">
        <v>327</v>
      </c>
      <c r="D456" s="47"/>
      <c r="E456" s="47"/>
      <c r="F456" s="46">
        <v>15000</v>
      </c>
      <c r="G456" s="46">
        <v>15000</v>
      </c>
      <c r="H456" s="46">
        <v>15000</v>
      </c>
      <c r="I456" s="107"/>
      <c r="J456" s="131"/>
      <c r="K456" s="131"/>
    </row>
    <row r="457" spans="2:11" ht="12.75">
      <c r="B457" s="55">
        <v>717001</v>
      </c>
      <c r="C457" s="47" t="s">
        <v>392</v>
      </c>
      <c r="D457" s="47"/>
      <c r="E457" s="47"/>
      <c r="F457" s="46">
        <v>0</v>
      </c>
      <c r="G457" s="46">
        <v>1271</v>
      </c>
      <c r="H457" s="46">
        <v>1271</v>
      </c>
      <c r="I457" s="107"/>
      <c r="J457" s="131"/>
      <c r="K457" s="131"/>
    </row>
    <row r="458" spans="2:11" ht="12.75">
      <c r="B458" s="55">
        <v>717001</v>
      </c>
      <c r="C458" s="47" t="s">
        <v>371</v>
      </c>
      <c r="D458" s="47"/>
      <c r="E458" s="47"/>
      <c r="F458" s="46">
        <v>0</v>
      </c>
      <c r="G458" s="46">
        <v>12000</v>
      </c>
      <c r="H458" s="46">
        <v>12000</v>
      </c>
      <c r="I458" s="107"/>
      <c r="J458" s="131"/>
      <c r="K458" s="131"/>
    </row>
    <row r="459" spans="2:11" ht="12.75">
      <c r="B459" s="55">
        <v>717001</v>
      </c>
      <c r="C459" s="47" t="s">
        <v>372</v>
      </c>
      <c r="D459" s="47"/>
      <c r="E459" s="47"/>
      <c r="F459" s="46">
        <v>0</v>
      </c>
      <c r="G459" s="46">
        <v>3600</v>
      </c>
      <c r="H459" s="46">
        <v>3600</v>
      </c>
      <c r="I459" s="107"/>
      <c r="J459" s="131"/>
      <c r="K459" s="131"/>
    </row>
    <row r="460" spans="2:11" ht="12.75">
      <c r="B460" s="55">
        <v>717001</v>
      </c>
      <c r="C460" s="47" t="s">
        <v>334</v>
      </c>
      <c r="D460" s="47"/>
      <c r="E460" s="47"/>
      <c r="F460" s="46">
        <v>26800</v>
      </c>
      <c r="G460" s="46">
        <v>0</v>
      </c>
      <c r="H460" s="46">
        <v>0</v>
      </c>
      <c r="I460" s="107"/>
      <c r="J460" s="131"/>
      <c r="K460" s="131"/>
    </row>
    <row r="461" spans="2:11" ht="12.75">
      <c r="B461" s="55">
        <v>717000</v>
      </c>
      <c r="C461" s="91" t="s">
        <v>335</v>
      </c>
      <c r="D461" s="91"/>
      <c r="E461" s="91"/>
      <c r="F461" s="46">
        <v>8800</v>
      </c>
      <c r="G461" s="46">
        <v>8800</v>
      </c>
      <c r="H461" s="46">
        <v>8800</v>
      </c>
      <c r="I461" s="107"/>
      <c r="J461" s="131"/>
      <c r="K461" s="131"/>
    </row>
    <row r="462" spans="2:11" ht="12.75">
      <c r="B462" s="55">
        <v>717000</v>
      </c>
      <c r="C462" s="91" t="s">
        <v>331</v>
      </c>
      <c r="D462" s="91"/>
      <c r="E462" s="91"/>
      <c r="F462" s="46">
        <v>16600</v>
      </c>
      <c r="G462" s="46">
        <v>19000</v>
      </c>
      <c r="H462" s="46">
        <v>19000</v>
      </c>
      <c r="I462" s="107"/>
      <c r="J462" s="131"/>
      <c r="K462" s="131"/>
    </row>
    <row r="463" spans="2:11" ht="12.75">
      <c r="B463" s="55">
        <v>717000</v>
      </c>
      <c r="C463" s="91" t="s">
        <v>337</v>
      </c>
      <c r="D463" s="91"/>
      <c r="E463" s="91"/>
      <c r="F463" s="46">
        <v>3000</v>
      </c>
      <c r="G463" s="46">
        <v>3000</v>
      </c>
      <c r="H463" s="46">
        <v>3000</v>
      </c>
      <c r="I463" s="107"/>
      <c r="J463" s="131"/>
      <c r="K463" s="131"/>
    </row>
    <row r="464" spans="2:11" ht="12.75">
      <c r="B464" s="55">
        <v>711000</v>
      </c>
      <c r="C464" s="47" t="s">
        <v>427</v>
      </c>
      <c r="D464" s="47">
        <v>18802</v>
      </c>
      <c r="E464" s="47"/>
      <c r="F464" s="46">
        <v>30940</v>
      </c>
      <c r="G464" s="46">
        <v>30940</v>
      </c>
      <c r="H464" s="46">
        <v>30940</v>
      </c>
      <c r="I464" s="107">
        <v>15000</v>
      </c>
      <c r="J464" s="131"/>
      <c r="K464" s="131"/>
    </row>
    <row r="465" spans="2:11" ht="12.75">
      <c r="B465" s="55">
        <v>716000</v>
      </c>
      <c r="C465" s="47" t="s">
        <v>475</v>
      </c>
      <c r="D465" s="47"/>
      <c r="E465" s="47"/>
      <c r="F465" s="46"/>
      <c r="G465" s="46"/>
      <c r="H465" s="46"/>
      <c r="I465" s="107">
        <v>5000</v>
      </c>
      <c r="J465" s="131"/>
      <c r="K465" s="131"/>
    </row>
    <row r="466" spans="2:11" ht="12.75">
      <c r="B466" s="55">
        <v>716000</v>
      </c>
      <c r="C466" s="47" t="s">
        <v>287</v>
      </c>
      <c r="D466" s="47"/>
      <c r="E466" s="47"/>
      <c r="F466" s="46">
        <v>15600</v>
      </c>
      <c r="G466" s="46">
        <v>15600</v>
      </c>
      <c r="H466" s="46">
        <v>15600</v>
      </c>
      <c r="I466" s="107">
        <v>6240</v>
      </c>
      <c r="J466" s="131"/>
      <c r="K466" s="131"/>
    </row>
    <row r="467" spans="2:11" ht="15.75">
      <c r="B467" s="55"/>
      <c r="C467" s="47"/>
      <c r="D467" s="47"/>
      <c r="E467" s="47"/>
      <c r="F467" s="46"/>
      <c r="G467" s="46"/>
      <c r="H467" s="46"/>
      <c r="I467" s="106"/>
      <c r="J467" s="131"/>
      <c r="K467" s="131"/>
    </row>
    <row r="468" spans="2:11" ht="15.75">
      <c r="B468" s="49" t="s">
        <v>174</v>
      </c>
      <c r="C468" s="54" t="s">
        <v>175</v>
      </c>
      <c r="D468" s="54">
        <f>D470</f>
        <v>0</v>
      </c>
      <c r="E468" s="54">
        <f>E470</f>
        <v>228</v>
      </c>
      <c r="F468" s="54">
        <f>F470</f>
        <v>11200</v>
      </c>
      <c r="G468" s="51">
        <f>SUM(G469:G470)</f>
        <v>12700</v>
      </c>
      <c r="H468" s="51">
        <f>SUM(H469:H470)</f>
        <v>12700</v>
      </c>
      <c r="I468" s="150">
        <f>SUM(I469:I470)</f>
        <v>0</v>
      </c>
      <c r="J468" s="144">
        <f>SUM(J469:J470)</f>
        <v>0</v>
      </c>
      <c r="K468" s="144">
        <f>SUM(K469:K470)</f>
        <v>0</v>
      </c>
    </row>
    <row r="469" spans="2:11" ht="12.75">
      <c r="B469" s="65">
        <v>717000</v>
      </c>
      <c r="C469" s="57" t="s">
        <v>361</v>
      </c>
      <c r="D469" s="57"/>
      <c r="E469" s="57"/>
      <c r="F469" s="57">
        <v>0</v>
      </c>
      <c r="G469" s="91">
        <v>1500</v>
      </c>
      <c r="H469" s="91">
        <v>1500</v>
      </c>
      <c r="I469" s="107">
        <f>I470</f>
        <v>0</v>
      </c>
      <c r="J469" s="131"/>
      <c r="K469" s="131"/>
    </row>
    <row r="470" spans="2:11" ht="12.75">
      <c r="B470" s="55">
        <v>717001</v>
      </c>
      <c r="C470" s="47" t="s">
        <v>411</v>
      </c>
      <c r="D470" s="47"/>
      <c r="E470" s="47">
        <v>228</v>
      </c>
      <c r="F470" s="46">
        <v>11200</v>
      </c>
      <c r="G470" s="46">
        <v>11200</v>
      </c>
      <c r="H470" s="46">
        <v>11200</v>
      </c>
      <c r="I470" s="107">
        <f>I471</f>
        <v>0</v>
      </c>
      <c r="J470" s="131"/>
      <c r="K470" s="131"/>
    </row>
    <row r="471" spans="2:11" ht="15.75">
      <c r="B471" s="55"/>
      <c r="C471" s="47"/>
      <c r="D471" s="47"/>
      <c r="E471" s="47"/>
      <c r="F471" s="46"/>
      <c r="G471" s="46"/>
      <c r="H471" s="46"/>
      <c r="I471" s="106"/>
      <c r="J471" s="131"/>
      <c r="K471" s="131"/>
    </row>
    <row r="472" spans="2:11" ht="15.75">
      <c r="B472" s="49" t="s">
        <v>188</v>
      </c>
      <c r="C472" s="54" t="s">
        <v>189</v>
      </c>
      <c r="D472" s="51">
        <f>SUM(D474:D475)</f>
        <v>0</v>
      </c>
      <c r="E472" s="51">
        <f>SUM(E474:E475)</f>
        <v>0</v>
      </c>
      <c r="F472" s="51">
        <f>SUM(F474:F475)</f>
        <v>156000</v>
      </c>
      <c r="G472" s="51">
        <f>SUM(G473:G475)</f>
        <v>290126</v>
      </c>
      <c r="H472" s="51">
        <f>SUM(H473:H475)</f>
        <v>0</v>
      </c>
      <c r="I472" s="150">
        <f>SUM(I473:I475)</f>
        <v>284126</v>
      </c>
      <c r="J472" s="144">
        <f>SUM(J473:J475)</f>
        <v>0</v>
      </c>
      <c r="K472" s="144">
        <f>SUM(K473:K475)</f>
        <v>0</v>
      </c>
    </row>
    <row r="473" spans="2:11" ht="12.75">
      <c r="B473" s="65" t="s">
        <v>350</v>
      </c>
      <c r="C473" s="57" t="s">
        <v>351</v>
      </c>
      <c r="D473" s="57"/>
      <c r="E473" s="57"/>
      <c r="F473" s="91">
        <v>0</v>
      </c>
      <c r="G473" s="91">
        <v>134126</v>
      </c>
      <c r="H473" s="46">
        <v>0</v>
      </c>
      <c r="I473" s="107">
        <v>134126</v>
      </c>
      <c r="J473" s="131"/>
      <c r="K473" s="131"/>
    </row>
    <row r="474" spans="2:11" ht="12.75">
      <c r="B474" s="55"/>
      <c r="C474" s="47" t="s">
        <v>451</v>
      </c>
      <c r="D474" s="47"/>
      <c r="E474" s="47"/>
      <c r="F474" s="46">
        <v>120000</v>
      </c>
      <c r="G474" s="46">
        <v>120000</v>
      </c>
      <c r="H474" s="46">
        <v>0</v>
      </c>
      <c r="I474" s="107">
        <v>150000</v>
      </c>
      <c r="J474" s="131"/>
      <c r="K474" s="131"/>
    </row>
    <row r="475" spans="2:11" ht="12.75">
      <c r="B475" s="92"/>
      <c r="C475" s="57" t="s">
        <v>326</v>
      </c>
      <c r="D475" s="57"/>
      <c r="E475" s="57"/>
      <c r="F475" s="93">
        <v>36000</v>
      </c>
      <c r="G475" s="93">
        <v>36000</v>
      </c>
      <c r="H475" s="46">
        <v>0</v>
      </c>
      <c r="I475" s="107">
        <f>I476</f>
        <v>0</v>
      </c>
      <c r="J475" s="131"/>
      <c r="K475" s="131"/>
    </row>
    <row r="476" spans="2:11" ht="15.75">
      <c r="B476" s="53"/>
      <c r="C476" s="47"/>
      <c r="D476" s="47"/>
      <c r="E476" s="47"/>
      <c r="F476" s="46"/>
      <c r="G476" s="46"/>
      <c r="H476" s="46"/>
      <c r="I476" s="106"/>
      <c r="J476" s="131"/>
      <c r="K476" s="131"/>
    </row>
    <row r="477" spans="2:11" ht="15.75">
      <c r="B477" s="49" t="s">
        <v>211</v>
      </c>
      <c r="C477" s="50" t="s">
        <v>288</v>
      </c>
      <c r="D477" s="59">
        <f aca="true" t="shared" si="51" ref="D477:K477">SUM(D478:D481)</f>
        <v>468786</v>
      </c>
      <c r="E477" s="59">
        <f t="shared" si="51"/>
        <v>68169</v>
      </c>
      <c r="F477" s="59">
        <f t="shared" si="51"/>
        <v>50000</v>
      </c>
      <c r="G477" s="59">
        <f t="shared" si="51"/>
        <v>49000</v>
      </c>
      <c r="H477" s="59">
        <f t="shared" si="51"/>
        <v>49000</v>
      </c>
      <c r="I477" s="113">
        <f t="shared" si="51"/>
        <v>0</v>
      </c>
      <c r="J477" s="135">
        <f t="shared" si="51"/>
        <v>0</v>
      </c>
      <c r="K477" s="135">
        <f t="shared" si="51"/>
        <v>0</v>
      </c>
    </row>
    <row r="478" spans="2:11" ht="12.75">
      <c r="B478" s="65">
        <v>717000</v>
      </c>
      <c r="C478" s="47" t="s">
        <v>328</v>
      </c>
      <c r="D478" s="47"/>
      <c r="E478" s="47"/>
      <c r="F478" s="94">
        <v>10000</v>
      </c>
      <c r="G478" s="94">
        <v>0</v>
      </c>
      <c r="H478" s="94"/>
      <c r="I478" s="107">
        <f>I479</f>
        <v>0</v>
      </c>
      <c r="J478" s="131"/>
      <c r="K478" s="131"/>
    </row>
    <row r="479" spans="2:11" ht="12.75">
      <c r="B479" s="65">
        <v>717000</v>
      </c>
      <c r="C479" s="47" t="s">
        <v>393</v>
      </c>
      <c r="D479" s="47"/>
      <c r="E479" s="47"/>
      <c r="F479" s="94">
        <v>0</v>
      </c>
      <c r="G479" s="94">
        <v>9000</v>
      </c>
      <c r="H479" s="94">
        <v>9000</v>
      </c>
      <c r="I479" s="107">
        <f>I481</f>
        <v>0</v>
      </c>
      <c r="J479" s="131"/>
      <c r="K479" s="131"/>
    </row>
    <row r="480" spans="2:11" ht="12.75">
      <c r="B480" s="65" t="s">
        <v>350</v>
      </c>
      <c r="C480" s="47" t="s">
        <v>412</v>
      </c>
      <c r="D480" s="47">
        <v>392105</v>
      </c>
      <c r="E480" s="47">
        <v>68169</v>
      </c>
      <c r="F480" s="94"/>
      <c r="G480" s="94"/>
      <c r="H480" s="94"/>
      <c r="I480" s="107"/>
      <c r="J480" s="131"/>
      <c r="K480" s="131"/>
    </row>
    <row r="481" spans="2:11" ht="12.75">
      <c r="B481" s="65">
        <v>717000</v>
      </c>
      <c r="C481" s="47" t="s">
        <v>428</v>
      </c>
      <c r="D481" s="47">
        <v>76681</v>
      </c>
      <c r="E481" s="47"/>
      <c r="F481" s="94">
        <v>40000</v>
      </c>
      <c r="G481" s="94">
        <v>40000</v>
      </c>
      <c r="H481" s="47">
        <v>40000</v>
      </c>
      <c r="I481" s="107">
        <f>I482</f>
        <v>0</v>
      </c>
      <c r="J481" s="131"/>
      <c r="K481" s="131"/>
    </row>
    <row r="482" spans="2:11" ht="15.75">
      <c r="B482" s="49"/>
      <c r="C482" s="47"/>
      <c r="D482" s="47"/>
      <c r="E482" s="47"/>
      <c r="F482" s="46"/>
      <c r="G482" s="46"/>
      <c r="H482" s="46"/>
      <c r="I482" s="106"/>
      <c r="J482" s="131"/>
      <c r="K482" s="131"/>
    </row>
    <row r="483" spans="2:11" ht="15.75">
      <c r="B483" s="49" t="s">
        <v>215</v>
      </c>
      <c r="C483" s="54" t="s">
        <v>216</v>
      </c>
      <c r="D483" s="59">
        <f aca="true" t="shared" si="52" ref="D483:K483">SUM(D484:D487)</f>
        <v>1318094</v>
      </c>
      <c r="E483" s="59">
        <f t="shared" si="52"/>
        <v>389263</v>
      </c>
      <c r="F483" s="59">
        <f t="shared" si="52"/>
        <v>17000</v>
      </c>
      <c r="G483" s="59">
        <f t="shared" si="52"/>
        <v>71900</v>
      </c>
      <c r="H483" s="59">
        <f t="shared" si="52"/>
        <v>71900</v>
      </c>
      <c r="I483" s="113">
        <f t="shared" si="52"/>
        <v>0</v>
      </c>
      <c r="J483" s="135">
        <f t="shared" si="52"/>
        <v>0</v>
      </c>
      <c r="K483" s="135">
        <f t="shared" si="52"/>
        <v>0</v>
      </c>
    </row>
    <row r="484" spans="1:11" ht="12.75">
      <c r="A484" s="7"/>
      <c r="B484" s="98">
        <v>717000</v>
      </c>
      <c r="C484" s="91" t="s">
        <v>374</v>
      </c>
      <c r="D484" s="91"/>
      <c r="E484" s="91"/>
      <c r="F484" s="94">
        <v>0</v>
      </c>
      <c r="G484" s="94">
        <v>20000</v>
      </c>
      <c r="H484" s="94">
        <v>20000</v>
      </c>
      <c r="I484" s="107">
        <f>I485</f>
        <v>0</v>
      </c>
      <c r="J484" s="131"/>
      <c r="K484" s="131"/>
    </row>
    <row r="485" spans="1:11" ht="12.75">
      <c r="A485" s="7"/>
      <c r="B485" s="98">
        <v>717000</v>
      </c>
      <c r="C485" s="91" t="s">
        <v>375</v>
      </c>
      <c r="D485" s="91"/>
      <c r="E485" s="91"/>
      <c r="F485" s="94">
        <v>0</v>
      </c>
      <c r="G485" s="94">
        <v>24000</v>
      </c>
      <c r="H485" s="94">
        <v>24000</v>
      </c>
      <c r="I485" s="107">
        <f>I487</f>
        <v>0</v>
      </c>
      <c r="J485" s="131"/>
      <c r="K485" s="131"/>
    </row>
    <row r="486" spans="1:11" ht="12.75">
      <c r="A486" s="7"/>
      <c r="B486" s="98" t="s">
        <v>350</v>
      </c>
      <c r="C486" s="91" t="s">
        <v>413</v>
      </c>
      <c r="D486" s="91">
        <v>1318094</v>
      </c>
      <c r="E486" s="91">
        <v>389263</v>
      </c>
      <c r="F486" s="94"/>
      <c r="G486" s="94"/>
      <c r="H486" s="94"/>
      <c r="I486" s="107"/>
      <c r="J486" s="131"/>
      <c r="K486" s="131"/>
    </row>
    <row r="487" spans="2:11" ht="12.75">
      <c r="B487" s="65">
        <v>717000</v>
      </c>
      <c r="C487" s="57" t="s">
        <v>329</v>
      </c>
      <c r="D487" s="57"/>
      <c r="E487" s="57"/>
      <c r="F487" s="94">
        <v>17000</v>
      </c>
      <c r="G487" s="94">
        <v>27900</v>
      </c>
      <c r="H487" s="94">
        <v>27900</v>
      </c>
      <c r="I487" s="107">
        <f>I488</f>
        <v>0</v>
      </c>
      <c r="J487" s="131"/>
      <c r="K487" s="131"/>
    </row>
    <row r="488" spans="2:11" ht="15.75">
      <c r="B488" s="65"/>
      <c r="C488" s="57"/>
      <c r="D488" s="57"/>
      <c r="E488" s="57"/>
      <c r="F488" s="94"/>
      <c r="G488" s="46"/>
      <c r="H488" s="46"/>
      <c r="I488" s="106"/>
      <c r="J488" s="131"/>
      <c r="K488" s="131"/>
    </row>
    <row r="489" spans="2:11" ht="15.75">
      <c r="B489" s="55"/>
      <c r="C489" s="50" t="s">
        <v>289</v>
      </c>
      <c r="D489" s="59">
        <f>D408+D418+D426+D444+D448+D468+D472+D477+D483</f>
        <v>2373620</v>
      </c>
      <c r="E489" s="59">
        <f>E408+E418+E426+E444+E448+E468+E472+E477+E483</f>
        <v>2439079</v>
      </c>
      <c r="F489" s="59">
        <f>F408+F418+F426+F444+F448+F468+F472+F477+F483</f>
        <v>2181075</v>
      </c>
      <c r="G489" s="59">
        <f>G408+G414+G418+G426+G444+G448+G468+G472+G477+G483</f>
        <v>2665053</v>
      </c>
      <c r="H489" s="59">
        <f>H408+H414+H418+H426+H444+H448+H468+H472+H477+H483</f>
        <v>1041364</v>
      </c>
      <c r="I489" s="113">
        <f>I408+I414+I418+I426+I444+I448+I468+I472+I477+I483</f>
        <v>1863835</v>
      </c>
      <c r="J489" s="135">
        <f>J408+J414+J418+J426+J444+J448+J468+J472+J477+J483</f>
        <v>5000</v>
      </c>
      <c r="K489" s="135">
        <f>K408+K414+K418+K426+K444+K448+K468+K472+K477+K483</f>
        <v>0</v>
      </c>
    </row>
    <row r="490" spans="2:11" ht="15.75">
      <c r="B490" s="55"/>
      <c r="C490" s="50"/>
      <c r="D490" s="59"/>
      <c r="E490" s="59"/>
      <c r="F490" s="59"/>
      <c r="G490" s="59"/>
      <c r="H490" s="59"/>
      <c r="I490" s="113"/>
      <c r="J490" s="135"/>
      <c r="K490" s="135"/>
    </row>
    <row r="491" spans="1:11" ht="15.75">
      <c r="A491" s="2"/>
      <c r="B491" s="158"/>
      <c r="C491" s="3"/>
      <c r="D491" s="3"/>
      <c r="E491" s="3"/>
      <c r="F491" s="2"/>
      <c r="G491" s="2"/>
      <c r="H491" s="2"/>
      <c r="I491" s="114"/>
      <c r="J491" s="2"/>
      <c r="K491" s="2"/>
    </row>
    <row r="492" spans="2:11" ht="15.75">
      <c r="B492" s="60" t="s">
        <v>290</v>
      </c>
      <c r="C492" s="60"/>
      <c r="D492" s="60"/>
      <c r="E492" s="60"/>
      <c r="F492" s="61"/>
      <c r="G492" s="61"/>
      <c r="H492" s="61"/>
      <c r="I492" s="106"/>
      <c r="J492" s="131"/>
      <c r="K492" s="131"/>
    </row>
    <row r="493" spans="2:11" ht="15.75">
      <c r="B493" s="62"/>
      <c r="C493" s="62" t="s">
        <v>291</v>
      </c>
      <c r="D493" s="63">
        <f aca="true" t="shared" si="53" ref="D493:K493">D87</f>
        <v>4393027</v>
      </c>
      <c r="E493" s="63">
        <f t="shared" si="53"/>
        <v>4767925</v>
      </c>
      <c r="F493" s="63">
        <f t="shared" si="53"/>
        <v>4585956</v>
      </c>
      <c r="G493" s="63">
        <f t="shared" si="53"/>
        <v>4784786</v>
      </c>
      <c r="H493" s="63">
        <f t="shared" si="53"/>
        <v>4794970</v>
      </c>
      <c r="I493" s="113">
        <f t="shared" si="53"/>
        <v>4761658</v>
      </c>
      <c r="J493" s="135">
        <f t="shared" si="53"/>
        <v>4885010</v>
      </c>
      <c r="K493" s="135">
        <f t="shared" si="53"/>
        <v>5025247.5</v>
      </c>
    </row>
    <row r="494" spans="2:11" ht="15.75">
      <c r="B494" s="62"/>
      <c r="C494" s="62" t="s">
        <v>292</v>
      </c>
      <c r="D494" s="63">
        <f aca="true" t="shared" si="54" ref="D494:K494">D107</f>
        <v>1417547</v>
      </c>
      <c r="E494" s="63">
        <f t="shared" si="54"/>
        <v>2043713</v>
      </c>
      <c r="F494" s="63">
        <f t="shared" si="54"/>
        <v>2420711</v>
      </c>
      <c r="G494" s="63">
        <f t="shared" si="54"/>
        <v>2475231</v>
      </c>
      <c r="H494" s="63">
        <f t="shared" si="54"/>
        <v>1225101</v>
      </c>
      <c r="I494" s="113">
        <f t="shared" si="54"/>
        <v>1210976</v>
      </c>
      <c r="J494" s="135">
        <f t="shared" si="54"/>
        <v>0</v>
      </c>
      <c r="K494" s="135">
        <f t="shared" si="54"/>
        <v>0</v>
      </c>
    </row>
    <row r="495" spans="2:11" ht="15.75">
      <c r="B495" s="62"/>
      <c r="C495" s="62" t="s">
        <v>293</v>
      </c>
      <c r="D495" s="63">
        <f aca="true" t="shared" si="55" ref="D495:K495">D403</f>
        <v>4552271</v>
      </c>
      <c r="E495" s="63">
        <f t="shared" si="55"/>
        <v>4160851</v>
      </c>
      <c r="F495" s="63">
        <f t="shared" si="55"/>
        <v>4585949</v>
      </c>
      <c r="G495" s="63">
        <f t="shared" si="55"/>
        <v>4712799</v>
      </c>
      <c r="H495" s="63">
        <f t="shared" si="55"/>
        <v>4643515</v>
      </c>
      <c r="I495" s="113">
        <f t="shared" si="55"/>
        <v>4369362</v>
      </c>
      <c r="J495" s="135">
        <f t="shared" si="55"/>
        <v>4492079</v>
      </c>
      <c r="K495" s="135">
        <f t="shared" si="55"/>
        <v>4466799</v>
      </c>
    </row>
    <row r="496" spans="2:11" ht="15.75">
      <c r="B496" s="62"/>
      <c r="C496" s="62" t="s">
        <v>294</v>
      </c>
      <c r="D496" s="63">
        <f aca="true" t="shared" si="56" ref="D496:K496">D489</f>
        <v>2373620</v>
      </c>
      <c r="E496" s="63">
        <f t="shared" si="56"/>
        <v>2439079</v>
      </c>
      <c r="F496" s="63">
        <f t="shared" si="56"/>
        <v>2181075</v>
      </c>
      <c r="G496" s="63">
        <f t="shared" si="56"/>
        <v>2665053</v>
      </c>
      <c r="H496" s="63">
        <f t="shared" si="56"/>
        <v>1041364</v>
      </c>
      <c r="I496" s="113">
        <f t="shared" si="56"/>
        <v>1863835</v>
      </c>
      <c r="J496" s="135">
        <f t="shared" si="56"/>
        <v>5000</v>
      </c>
      <c r="K496" s="135">
        <f t="shared" si="56"/>
        <v>0</v>
      </c>
    </row>
    <row r="497" spans="2:11" ht="15.75">
      <c r="B497" s="64"/>
      <c r="C497" s="62" t="s">
        <v>295</v>
      </c>
      <c r="D497" s="63">
        <f aca="true" t="shared" si="57" ref="D497:K497">D493+D494-D495-D496</f>
        <v>-1115317</v>
      </c>
      <c r="E497" s="63">
        <f t="shared" si="57"/>
        <v>211708</v>
      </c>
      <c r="F497" s="63">
        <f t="shared" si="57"/>
        <v>239643</v>
      </c>
      <c r="G497" s="63">
        <f t="shared" si="57"/>
        <v>-117835</v>
      </c>
      <c r="H497" s="63">
        <f t="shared" si="57"/>
        <v>335192</v>
      </c>
      <c r="I497" s="113">
        <f t="shared" si="57"/>
        <v>-260563</v>
      </c>
      <c r="J497" s="135">
        <f t="shared" si="57"/>
        <v>387931</v>
      </c>
      <c r="K497" s="135">
        <f t="shared" si="57"/>
        <v>558448.5</v>
      </c>
    </row>
    <row r="498" spans="2:11" ht="15.75">
      <c r="B498" s="64"/>
      <c r="C498" s="64"/>
      <c r="D498" s="64"/>
      <c r="E498" s="64"/>
      <c r="F498" s="61"/>
      <c r="G498" s="61"/>
      <c r="H498" s="61"/>
      <c r="I498" s="106"/>
      <c r="J498" s="131"/>
      <c r="K498" s="131"/>
    </row>
    <row r="499" spans="2:11" ht="15.75">
      <c r="B499" s="64"/>
      <c r="C499" s="64"/>
      <c r="D499" s="64"/>
      <c r="E499" s="64"/>
      <c r="F499" s="61"/>
      <c r="G499" s="61"/>
      <c r="H499" s="61"/>
      <c r="I499" s="106"/>
      <c r="J499" s="131"/>
      <c r="K499" s="131"/>
    </row>
    <row r="500" spans="2:11" ht="15.75">
      <c r="B500" s="64"/>
      <c r="C500" s="64"/>
      <c r="D500" s="64"/>
      <c r="E500" s="64"/>
      <c r="F500" s="61"/>
      <c r="G500" s="61"/>
      <c r="H500" s="61"/>
      <c r="I500" s="106"/>
      <c r="J500" s="131"/>
      <c r="K500" s="131"/>
    </row>
    <row r="501" spans="2:11" ht="15.75">
      <c r="B501" s="4"/>
      <c r="C501" s="5"/>
      <c r="D501" s="5"/>
      <c r="E501" s="5"/>
      <c r="F501" s="2"/>
      <c r="G501" s="2"/>
      <c r="H501" s="2"/>
      <c r="I501" s="114"/>
      <c r="J501" s="2"/>
      <c r="K501" s="2"/>
    </row>
    <row r="502" spans="2:11" ht="15.75">
      <c r="B502" s="66" t="s">
        <v>296</v>
      </c>
      <c r="C502" s="67"/>
      <c r="D502" s="67"/>
      <c r="E502" s="67"/>
      <c r="F502" s="68"/>
      <c r="G502" s="68"/>
      <c r="H502" s="68"/>
      <c r="I502" s="107"/>
      <c r="J502" s="131"/>
      <c r="K502" s="131"/>
    </row>
    <row r="503" spans="2:11" s="7" customFormat="1" ht="12.75">
      <c r="B503" s="119">
        <v>451</v>
      </c>
      <c r="C503" s="67" t="s">
        <v>56</v>
      </c>
      <c r="D503" s="67"/>
      <c r="E503" s="67">
        <v>248755</v>
      </c>
      <c r="F503" s="118">
        <v>0</v>
      </c>
      <c r="G503" s="118">
        <v>0</v>
      </c>
      <c r="H503" s="118"/>
      <c r="I503" s="107"/>
      <c r="J503" s="133"/>
      <c r="K503" s="133"/>
    </row>
    <row r="504" spans="2:11" ht="12.75">
      <c r="B504" s="69">
        <v>453</v>
      </c>
      <c r="C504" s="67" t="s">
        <v>297</v>
      </c>
      <c r="D504" s="67">
        <v>220908</v>
      </c>
      <c r="E504" s="67">
        <v>28366</v>
      </c>
      <c r="F504" s="68">
        <v>0</v>
      </c>
      <c r="G504" s="68">
        <v>0</v>
      </c>
      <c r="H504" s="68"/>
      <c r="I504" s="107"/>
      <c r="J504" s="131"/>
      <c r="K504" s="131"/>
    </row>
    <row r="505" spans="2:11" ht="12.75">
      <c r="B505" s="70">
        <v>454</v>
      </c>
      <c r="C505" s="71" t="s">
        <v>298</v>
      </c>
      <c r="D505" s="71">
        <v>609417</v>
      </c>
      <c r="E505" s="71">
        <v>470906</v>
      </c>
      <c r="F505" s="68">
        <v>520000</v>
      </c>
      <c r="G505" s="68">
        <v>520000</v>
      </c>
      <c r="H505" s="71">
        <v>347968</v>
      </c>
      <c r="I505" s="107">
        <v>280000</v>
      </c>
      <c r="J505" s="131">
        <v>25000</v>
      </c>
      <c r="K505" s="131">
        <v>15000</v>
      </c>
    </row>
    <row r="506" spans="2:11" ht="12.75">
      <c r="B506" s="70"/>
      <c r="C506" s="71" t="s">
        <v>299</v>
      </c>
      <c r="D506" s="71">
        <v>117428</v>
      </c>
      <c r="E506" s="71">
        <v>0</v>
      </c>
      <c r="F506" s="68"/>
      <c r="G506" s="68"/>
      <c r="H506" s="68"/>
      <c r="I506" s="107">
        <f>I507</f>
        <v>0</v>
      </c>
      <c r="J506" s="131"/>
      <c r="K506" s="131"/>
    </row>
    <row r="507" spans="2:11" ht="12.75">
      <c r="B507" s="70">
        <v>411005</v>
      </c>
      <c r="C507" s="71" t="s">
        <v>300</v>
      </c>
      <c r="D507" s="71"/>
      <c r="E507" s="71">
        <v>632</v>
      </c>
      <c r="F507" s="68">
        <v>250</v>
      </c>
      <c r="G507" s="68">
        <v>250</v>
      </c>
      <c r="H507" s="68">
        <v>0</v>
      </c>
      <c r="I507" s="107">
        <f>I509</f>
        <v>0</v>
      </c>
      <c r="J507" s="131"/>
      <c r="K507" s="131"/>
    </row>
    <row r="508" spans="2:11" ht="12.75">
      <c r="B508" s="70">
        <v>513001</v>
      </c>
      <c r="C508" s="71" t="s">
        <v>429</v>
      </c>
      <c r="D508" s="124">
        <v>1377835</v>
      </c>
      <c r="E508" s="71">
        <v>156740</v>
      </c>
      <c r="F508" s="68">
        <v>0</v>
      </c>
      <c r="G508" s="68">
        <v>0</v>
      </c>
      <c r="H508" s="68">
        <v>0</v>
      </c>
      <c r="I508" s="107"/>
      <c r="J508" s="131"/>
      <c r="K508" s="131"/>
    </row>
    <row r="509" spans="2:11" ht="12.75">
      <c r="B509" s="70">
        <v>513001</v>
      </c>
      <c r="C509" s="71" t="s">
        <v>301</v>
      </c>
      <c r="D509" s="71"/>
      <c r="E509" s="71">
        <v>0</v>
      </c>
      <c r="F509" s="68"/>
      <c r="G509" s="68"/>
      <c r="H509" s="68">
        <v>0</v>
      </c>
      <c r="I509" s="107">
        <f>I510</f>
        <v>0</v>
      </c>
      <c r="J509" s="131"/>
      <c r="K509" s="131"/>
    </row>
    <row r="510" spans="2:11" ht="12.75">
      <c r="B510" s="70">
        <v>513001</v>
      </c>
      <c r="C510" s="71" t="s">
        <v>302</v>
      </c>
      <c r="D510" s="71"/>
      <c r="E510" s="71">
        <v>0</v>
      </c>
      <c r="F510" s="68">
        <v>0</v>
      </c>
      <c r="G510" s="68">
        <v>0</v>
      </c>
      <c r="H510" s="68">
        <v>0</v>
      </c>
      <c r="I510" s="107">
        <f>I511</f>
        <v>0</v>
      </c>
      <c r="J510" s="131"/>
      <c r="K510" s="131"/>
    </row>
    <row r="511" spans="2:11" ht="15.75">
      <c r="B511" s="71"/>
      <c r="C511" s="71"/>
      <c r="D511" s="71"/>
      <c r="E511" s="71"/>
      <c r="F511" s="68"/>
      <c r="G511" s="68"/>
      <c r="H511" s="68"/>
      <c r="I511" s="106"/>
      <c r="J511" s="131"/>
      <c r="K511" s="131"/>
    </row>
    <row r="512" spans="2:11" ht="15.75">
      <c r="B512" s="67"/>
      <c r="C512" s="72" t="s">
        <v>303</v>
      </c>
      <c r="D512" s="73">
        <f>SUM(D503:D510)</f>
        <v>2325588</v>
      </c>
      <c r="E512" s="73">
        <f>SUM(E503:E510)</f>
        <v>905399</v>
      </c>
      <c r="F512" s="73">
        <f aca="true" t="shared" si="58" ref="F512:K512">SUM(F504:F510)</f>
        <v>520250</v>
      </c>
      <c r="G512" s="73">
        <f t="shared" si="58"/>
        <v>520250</v>
      </c>
      <c r="H512" s="73">
        <f t="shared" si="58"/>
        <v>347968</v>
      </c>
      <c r="I512" s="113">
        <f t="shared" si="58"/>
        <v>280000</v>
      </c>
      <c r="J512" s="135">
        <f t="shared" si="58"/>
        <v>25000</v>
      </c>
      <c r="K512" s="135">
        <f t="shared" si="58"/>
        <v>15000</v>
      </c>
    </row>
    <row r="513" spans="2:11" ht="15.75">
      <c r="B513" s="67"/>
      <c r="C513" s="72"/>
      <c r="D513" s="72"/>
      <c r="E513" s="72"/>
      <c r="F513" s="68"/>
      <c r="G513" s="68"/>
      <c r="H513" s="68"/>
      <c r="I513" s="107"/>
      <c r="J513" s="131"/>
      <c r="K513" s="131"/>
    </row>
    <row r="514" spans="2:11" ht="15.75">
      <c r="B514" s="72" t="s">
        <v>304</v>
      </c>
      <c r="C514" s="67"/>
      <c r="D514" s="67"/>
      <c r="E514" s="67"/>
      <c r="F514" s="68"/>
      <c r="G514" s="68"/>
      <c r="H514" s="68"/>
      <c r="I514" s="107"/>
      <c r="J514" s="131"/>
      <c r="K514" s="131"/>
    </row>
    <row r="515" spans="2:11" ht="12.75">
      <c r="B515" s="71">
        <v>813002</v>
      </c>
      <c r="C515" s="67" t="s">
        <v>305</v>
      </c>
      <c r="D515" s="67"/>
      <c r="E515" s="67">
        <v>4000</v>
      </c>
      <c r="F515" s="71">
        <v>4000</v>
      </c>
      <c r="G515" s="71">
        <v>4000</v>
      </c>
      <c r="H515" s="68">
        <v>4000</v>
      </c>
      <c r="I515" s="107">
        <v>4000</v>
      </c>
      <c r="J515" s="131">
        <v>4000</v>
      </c>
      <c r="K515" s="131"/>
    </row>
    <row r="516" spans="2:11" ht="12.75">
      <c r="B516" s="67">
        <v>821005</v>
      </c>
      <c r="C516" s="67" t="s">
        <v>306</v>
      </c>
      <c r="D516" s="67"/>
      <c r="E516" s="67"/>
      <c r="F516" s="68"/>
      <c r="G516" s="68"/>
      <c r="H516" s="68">
        <v>0</v>
      </c>
      <c r="I516" s="107"/>
      <c r="J516" s="131"/>
      <c r="K516" s="131"/>
    </row>
    <row r="517" spans="2:11" ht="12.75">
      <c r="B517" s="67">
        <v>821005</v>
      </c>
      <c r="C517" s="67" t="s">
        <v>430</v>
      </c>
      <c r="D517" s="67">
        <v>1210271</v>
      </c>
      <c r="E517" s="67">
        <v>757926</v>
      </c>
      <c r="F517" s="68"/>
      <c r="G517" s="68"/>
      <c r="H517" s="68">
        <v>0</v>
      </c>
      <c r="I517" s="107"/>
      <c r="J517" s="131"/>
      <c r="K517" s="131"/>
    </row>
    <row r="518" spans="2:11" ht="12.75">
      <c r="B518" s="67">
        <v>821005</v>
      </c>
      <c r="C518" s="67" t="s">
        <v>307</v>
      </c>
      <c r="D518" s="67"/>
      <c r="E518" s="67"/>
      <c r="F518" s="68">
        <v>0</v>
      </c>
      <c r="G518" s="68">
        <v>0</v>
      </c>
      <c r="H518" s="68"/>
      <c r="I518" s="107"/>
      <c r="J518" s="131"/>
      <c r="K518" s="131"/>
    </row>
    <row r="519" spans="2:11" ht="12.75">
      <c r="B519" s="71">
        <v>821005</v>
      </c>
      <c r="C519" s="71" t="s">
        <v>308</v>
      </c>
      <c r="D519" s="71"/>
      <c r="E519" s="71">
        <v>8350</v>
      </c>
      <c r="F519" s="68">
        <v>8581</v>
      </c>
      <c r="G519" s="68">
        <v>8581</v>
      </c>
      <c r="H519" s="68">
        <v>8900</v>
      </c>
      <c r="I519" s="107">
        <v>8900</v>
      </c>
      <c r="J519" s="131">
        <v>9000</v>
      </c>
      <c r="K519" s="131">
        <v>9000</v>
      </c>
    </row>
    <row r="520" spans="2:11" ht="15.75">
      <c r="B520" s="67"/>
      <c r="C520" s="74" t="s">
        <v>309</v>
      </c>
      <c r="D520" s="73">
        <f aca="true" t="shared" si="59" ref="D520:K520">SUM(D515:D519)</f>
        <v>1210271</v>
      </c>
      <c r="E520" s="73">
        <f t="shared" si="59"/>
        <v>770276</v>
      </c>
      <c r="F520" s="73">
        <f t="shared" si="59"/>
        <v>12581</v>
      </c>
      <c r="G520" s="73">
        <f t="shared" si="59"/>
        <v>12581</v>
      </c>
      <c r="H520" s="73">
        <f t="shared" si="59"/>
        <v>12900</v>
      </c>
      <c r="I520" s="113">
        <f t="shared" si="59"/>
        <v>12900</v>
      </c>
      <c r="J520" s="135">
        <f t="shared" si="59"/>
        <v>13000</v>
      </c>
      <c r="K520" s="135">
        <f t="shared" si="59"/>
        <v>9000</v>
      </c>
    </row>
    <row r="521" spans="2:11" ht="15.75">
      <c r="B521" s="67"/>
      <c r="C521" s="74"/>
      <c r="D521" s="73"/>
      <c r="E521" s="73"/>
      <c r="F521" s="73"/>
      <c r="G521" s="73"/>
      <c r="H521" s="73"/>
      <c r="I521" s="113"/>
      <c r="J521" s="135"/>
      <c r="K521" s="135"/>
    </row>
    <row r="522" spans="6:11" ht="15.75">
      <c r="F522" s="2"/>
      <c r="I522" s="114"/>
      <c r="J522" s="2"/>
      <c r="K522" s="2"/>
    </row>
    <row r="523" spans="2:11" ht="15.75">
      <c r="B523" s="64"/>
      <c r="C523" s="75" t="s">
        <v>310</v>
      </c>
      <c r="D523" s="75"/>
      <c r="E523" s="75"/>
      <c r="F523" s="61"/>
      <c r="G523" s="61"/>
      <c r="H523" s="61"/>
      <c r="I523" s="108"/>
      <c r="J523" s="151"/>
      <c r="K523" s="131"/>
    </row>
    <row r="524" spans="2:11" ht="12.75">
      <c r="B524" s="64"/>
      <c r="C524" s="76" t="s">
        <v>311</v>
      </c>
      <c r="D524" s="77">
        <f aca="true" t="shared" si="60" ref="D524:K525">D493</f>
        <v>4393027</v>
      </c>
      <c r="E524" s="77">
        <f t="shared" si="60"/>
        <v>4767925</v>
      </c>
      <c r="F524" s="77">
        <f t="shared" si="60"/>
        <v>4585956</v>
      </c>
      <c r="G524" s="77">
        <f t="shared" si="60"/>
        <v>4784786</v>
      </c>
      <c r="H524" s="77">
        <f t="shared" si="60"/>
        <v>4794970</v>
      </c>
      <c r="I524" s="145">
        <f t="shared" si="60"/>
        <v>4761658</v>
      </c>
      <c r="J524" s="136">
        <f t="shared" si="60"/>
        <v>4885010</v>
      </c>
      <c r="K524" s="136">
        <f t="shared" si="60"/>
        <v>5025247.5</v>
      </c>
    </row>
    <row r="525" spans="2:11" ht="12.75">
      <c r="B525" s="78"/>
      <c r="C525" s="76" t="s">
        <v>312</v>
      </c>
      <c r="D525" s="77">
        <f t="shared" si="60"/>
        <v>1417547</v>
      </c>
      <c r="E525" s="77">
        <f t="shared" si="60"/>
        <v>2043713</v>
      </c>
      <c r="F525" s="77">
        <f t="shared" si="60"/>
        <v>2420711</v>
      </c>
      <c r="G525" s="77">
        <f t="shared" si="60"/>
        <v>2475231</v>
      </c>
      <c r="H525" s="77">
        <f t="shared" si="60"/>
        <v>1225101</v>
      </c>
      <c r="I525" s="145">
        <f t="shared" si="60"/>
        <v>1210976</v>
      </c>
      <c r="J525" s="136">
        <f t="shared" si="60"/>
        <v>0</v>
      </c>
      <c r="K525" s="136">
        <f t="shared" si="60"/>
        <v>0</v>
      </c>
    </row>
    <row r="526" spans="2:11" ht="15.75">
      <c r="B526" s="62"/>
      <c r="C526" s="76" t="s">
        <v>313</v>
      </c>
      <c r="D526" s="77">
        <f aca="true" t="shared" si="61" ref="D526:K526">D512</f>
        <v>2325588</v>
      </c>
      <c r="E526" s="77">
        <f t="shared" si="61"/>
        <v>905399</v>
      </c>
      <c r="F526" s="77">
        <f t="shared" si="61"/>
        <v>520250</v>
      </c>
      <c r="G526" s="77">
        <f t="shared" si="61"/>
        <v>520250</v>
      </c>
      <c r="H526" s="77">
        <f t="shared" si="61"/>
        <v>347968</v>
      </c>
      <c r="I526" s="145">
        <f t="shared" si="61"/>
        <v>280000</v>
      </c>
      <c r="J526" s="136">
        <f t="shared" si="61"/>
        <v>25000</v>
      </c>
      <c r="K526" s="136">
        <f t="shared" si="61"/>
        <v>15000</v>
      </c>
    </row>
    <row r="527" spans="2:11" ht="15.75">
      <c r="B527" s="64"/>
      <c r="C527" s="75" t="s">
        <v>314</v>
      </c>
      <c r="D527" s="77">
        <f aca="true" t="shared" si="62" ref="D527:K527">SUM(D524:D526)</f>
        <v>8136162</v>
      </c>
      <c r="E527" s="77">
        <f t="shared" si="62"/>
        <v>7717037</v>
      </c>
      <c r="F527" s="77">
        <f t="shared" si="62"/>
        <v>7526917</v>
      </c>
      <c r="G527" s="77">
        <f t="shared" si="62"/>
        <v>7780267</v>
      </c>
      <c r="H527" s="77">
        <f t="shared" si="62"/>
        <v>6368039</v>
      </c>
      <c r="I527" s="145">
        <f t="shared" si="62"/>
        <v>6252634</v>
      </c>
      <c r="J527" s="136">
        <f t="shared" si="62"/>
        <v>4910010</v>
      </c>
      <c r="K527" s="136">
        <f t="shared" si="62"/>
        <v>5040247.5</v>
      </c>
    </row>
    <row r="528" spans="2:11" ht="15">
      <c r="B528" s="64"/>
      <c r="C528" s="79"/>
      <c r="D528" s="79"/>
      <c r="E528" s="79"/>
      <c r="F528" s="61"/>
      <c r="G528" s="61"/>
      <c r="H528" s="61"/>
      <c r="I528" s="108"/>
      <c r="J528" s="131"/>
      <c r="K528" s="131"/>
    </row>
    <row r="529" spans="2:11" ht="12.75">
      <c r="B529" s="64"/>
      <c r="C529" s="76" t="s">
        <v>315</v>
      </c>
      <c r="D529" s="77">
        <f aca="true" t="shared" si="63" ref="D529:K530">D495</f>
        <v>4552271</v>
      </c>
      <c r="E529" s="77">
        <f t="shared" si="63"/>
        <v>4160851</v>
      </c>
      <c r="F529" s="77">
        <f t="shared" si="63"/>
        <v>4585949</v>
      </c>
      <c r="G529" s="77">
        <f t="shared" si="63"/>
        <v>4712799</v>
      </c>
      <c r="H529" s="77">
        <f t="shared" si="63"/>
        <v>4643515</v>
      </c>
      <c r="I529" s="145">
        <f t="shared" si="63"/>
        <v>4369362</v>
      </c>
      <c r="J529" s="136">
        <f t="shared" si="63"/>
        <v>4492079</v>
      </c>
      <c r="K529" s="136">
        <f t="shared" si="63"/>
        <v>4466799</v>
      </c>
    </row>
    <row r="530" spans="2:11" ht="12.75">
      <c r="B530" s="64"/>
      <c r="C530" s="76" t="s">
        <v>316</v>
      </c>
      <c r="D530" s="77">
        <f t="shared" si="63"/>
        <v>2373620</v>
      </c>
      <c r="E530" s="77">
        <f t="shared" si="63"/>
        <v>2439079</v>
      </c>
      <c r="F530" s="77">
        <f t="shared" si="63"/>
        <v>2181075</v>
      </c>
      <c r="G530" s="77">
        <f t="shared" si="63"/>
        <v>2665053</v>
      </c>
      <c r="H530" s="77">
        <f t="shared" si="63"/>
        <v>1041364</v>
      </c>
      <c r="I530" s="145">
        <f t="shared" si="63"/>
        <v>1863835</v>
      </c>
      <c r="J530" s="136">
        <f t="shared" si="63"/>
        <v>5000</v>
      </c>
      <c r="K530" s="136">
        <f t="shared" si="63"/>
        <v>0</v>
      </c>
    </row>
    <row r="531" spans="2:11" ht="15.75">
      <c r="B531" s="62"/>
      <c r="C531" s="76" t="s">
        <v>317</v>
      </c>
      <c r="D531" s="77">
        <f aca="true" t="shared" si="64" ref="D531:K531">D520</f>
        <v>1210271</v>
      </c>
      <c r="E531" s="77">
        <f t="shared" si="64"/>
        <v>770276</v>
      </c>
      <c r="F531" s="77">
        <f t="shared" si="64"/>
        <v>12581</v>
      </c>
      <c r="G531" s="77">
        <f t="shared" si="64"/>
        <v>12581</v>
      </c>
      <c r="H531" s="77">
        <f t="shared" si="64"/>
        <v>12900</v>
      </c>
      <c r="I531" s="145">
        <f t="shared" si="64"/>
        <v>12900</v>
      </c>
      <c r="J531" s="136">
        <f t="shared" si="64"/>
        <v>13000</v>
      </c>
      <c r="K531" s="136">
        <f t="shared" si="64"/>
        <v>9000</v>
      </c>
    </row>
    <row r="532" spans="2:11" ht="15.75">
      <c r="B532" s="64"/>
      <c r="C532" s="75" t="s">
        <v>318</v>
      </c>
      <c r="D532" s="77">
        <f aca="true" t="shared" si="65" ref="D532:K532">SUM(D529:D531)</f>
        <v>8136162</v>
      </c>
      <c r="E532" s="77">
        <f t="shared" si="65"/>
        <v>7370206</v>
      </c>
      <c r="F532" s="77">
        <f t="shared" si="65"/>
        <v>6779605</v>
      </c>
      <c r="G532" s="77">
        <f t="shared" si="65"/>
        <v>7390433</v>
      </c>
      <c r="H532" s="77">
        <f t="shared" si="65"/>
        <v>5697779</v>
      </c>
      <c r="I532" s="145">
        <f t="shared" si="65"/>
        <v>6246097</v>
      </c>
      <c r="J532" s="136">
        <f t="shared" si="65"/>
        <v>4510079</v>
      </c>
      <c r="K532" s="136">
        <f t="shared" si="65"/>
        <v>4475799</v>
      </c>
    </row>
    <row r="533" spans="2:11" ht="15.75">
      <c r="B533" s="62"/>
      <c r="C533" s="80"/>
      <c r="D533" s="80"/>
      <c r="E533" s="80"/>
      <c r="F533" s="61"/>
      <c r="G533" s="61"/>
      <c r="H533" s="61"/>
      <c r="I533" s="108"/>
      <c r="J533" s="131"/>
      <c r="K533" s="131"/>
    </row>
    <row r="534" spans="2:11" ht="15.75">
      <c r="B534" s="64"/>
      <c r="C534" s="75" t="s">
        <v>319</v>
      </c>
      <c r="D534" s="63">
        <f aca="true" t="shared" si="66" ref="D534:K534">D527-D532</f>
        <v>0</v>
      </c>
      <c r="E534" s="63">
        <f t="shared" si="66"/>
        <v>346831</v>
      </c>
      <c r="F534" s="63">
        <f t="shared" si="66"/>
        <v>747312</v>
      </c>
      <c r="G534" s="63">
        <f t="shared" si="66"/>
        <v>389834</v>
      </c>
      <c r="H534" s="63">
        <f t="shared" si="66"/>
        <v>670260</v>
      </c>
      <c r="I534" s="113">
        <f t="shared" si="66"/>
        <v>6537</v>
      </c>
      <c r="J534" s="135">
        <f t="shared" si="66"/>
        <v>399931</v>
      </c>
      <c r="K534" s="135">
        <f t="shared" si="66"/>
        <v>564448.5</v>
      </c>
    </row>
    <row r="535" spans="2:7" ht="12.75">
      <c r="B535" s="4"/>
      <c r="C535" s="6"/>
      <c r="D535" s="6"/>
      <c r="E535" s="6"/>
      <c r="F535" s="7"/>
      <c r="G535" s="7"/>
    </row>
    <row r="536" spans="2:7" ht="12.75">
      <c r="B536" s="4"/>
      <c r="C536" s="6"/>
      <c r="D536" s="6"/>
      <c r="E536" s="6"/>
      <c r="F536" s="7"/>
      <c r="G536" s="7"/>
    </row>
    <row r="537" spans="2:7" ht="12.75">
      <c r="B537" s="4"/>
      <c r="C537" s="6"/>
      <c r="D537" s="6"/>
      <c r="E537" s="6"/>
      <c r="F537" s="7"/>
      <c r="G537" s="7"/>
    </row>
    <row r="538" spans="2:7" ht="12.75">
      <c r="B538" s="4"/>
      <c r="C538" s="6"/>
      <c r="D538" s="6"/>
      <c r="E538" s="6"/>
      <c r="F538" s="7"/>
      <c r="G538" s="7"/>
    </row>
    <row r="539" spans="2:7" ht="12.75">
      <c r="B539" s="4"/>
      <c r="C539" s="6"/>
      <c r="D539" s="6"/>
      <c r="E539" s="6"/>
      <c r="F539" s="7"/>
      <c r="G539" s="7"/>
    </row>
    <row r="540" spans="2:7" ht="12.75">
      <c r="B540" s="4"/>
      <c r="C540" s="6"/>
      <c r="D540" s="6"/>
      <c r="E540" s="6"/>
      <c r="F540" s="7"/>
      <c r="G540" s="7"/>
    </row>
    <row r="541" spans="2:5" ht="12.75">
      <c r="B541" s="4"/>
      <c r="C541" s="1"/>
      <c r="D541" s="1"/>
      <c r="E541" s="1"/>
    </row>
    <row r="542" spans="2:10" ht="12.75">
      <c r="B542" s="4"/>
      <c r="C542" s="1"/>
      <c r="D542" s="1"/>
      <c r="E542" s="1"/>
      <c r="J542" s="110" t="s">
        <v>452</v>
      </c>
    </row>
    <row r="543" spans="2:10" ht="12.75">
      <c r="B543" s="4"/>
      <c r="C543" s="1"/>
      <c r="D543" s="1"/>
      <c r="E543" s="1"/>
      <c r="J543" s="110" t="s">
        <v>453</v>
      </c>
    </row>
    <row r="544" spans="3:5" ht="12.75">
      <c r="C544" s="95" t="s">
        <v>362</v>
      </c>
      <c r="D544" s="95"/>
      <c r="E544" s="95"/>
    </row>
    <row r="545" spans="3:5" ht="12.75">
      <c r="C545" s="7" t="s">
        <v>476</v>
      </c>
      <c r="D545" s="7"/>
      <c r="E545" s="7"/>
    </row>
    <row r="546" spans="3:5" ht="12.75">
      <c r="C546" s="7" t="s">
        <v>363</v>
      </c>
      <c r="D546" s="7"/>
      <c r="E546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2012-12-13T12:45:56Z</cp:lastPrinted>
  <dcterms:created xsi:type="dcterms:W3CDTF">2011-12-02T11:12:15Z</dcterms:created>
  <dcterms:modified xsi:type="dcterms:W3CDTF">2012-12-14T08:13:17Z</dcterms:modified>
  <cp:category/>
  <cp:version/>
  <cp:contentType/>
  <cp:contentStatus/>
</cp:coreProperties>
</file>